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955" windowHeight="8265" activeTab="2"/>
  </bookViews>
  <sheets>
    <sheet name="проект 290 Пост.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голосованию'!$A$1:$F$144</definedName>
    <definedName name="_xlnm.Print_Area" localSheetId="1">'по заявлению'!$A$1:$F$144</definedName>
    <definedName name="_xlnm.Print_Area" localSheetId="0">'проект 290 Пост.'!$A$1:$F$173</definedName>
  </definedNames>
  <calcPr fullCalcOnLoad="1" fullPrecision="0"/>
</workbook>
</file>

<file path=xl/sharedStrings.xml><?xml version="1.0" encoding="utf-8"?>
<sst xmlns="http://schemas.openxmlformats.org/spreadsheetml/2006/main" count="805" uniqueCount="210">
  <si>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</si>
  <si>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</si>
  <si>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</si>
  <si>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</si>
  <si>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</si>
  <si>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</si>
  <si>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</si>
  <si>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</si>
  <si>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</si>
  <si>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</si>
  <si>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</si>
  <si>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</si>
  <si>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</si>
  <si>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</si>
  <si>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</si>
  <si>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</si>
  <si>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</si>
  <si>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</si>
  <si>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</si>
  <si>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</si>
  <si>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</si>
  <si>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</si>
  <si>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</si>
  <si>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</si>
  <si>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</si>
  <si>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</si>
  <si>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</si>
  <si>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</si>
  <si>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</si>
  <si>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</si>
  <si>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</si>
  <si>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</si>
  <si>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</si>
  <si>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</si>
  <si>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</si>
  <si>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</si>
  <si>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</si>
  <si>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</si>
  <si>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</si>
  <si>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</si>
  <si>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</si>
  <si>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</si>
  <si>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</si>
  <si>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</si>
  <si>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</si>
  <si>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</si>
  <si>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</si>
  <si>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</si>
  <si>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</si>
  <si>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</si>
  <si>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</si>
  <si>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</si>
  <si>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</si>
  <si>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</si>
  <si>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общедомового уличного освещения</t>
  </si>
  <si>
    <t>ВСЕГО :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</si>
  <si>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</si>
  <si>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</si>
  <si>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</si>
  <si>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</si>
  <si>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</si>
  <si>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</si>
  <si>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</si>
  <si>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</si>
  <si>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Дополнительные работы по текущему ремонту, в т.ч.:</t>
  </si>
  <si>
    <t>ВСЕГО:</t>
  </si>
  <si>
    <t>Ремонт ливневой канализации (установка колпаков)</t>
  </si>
  <si>
    <t>Ремонт отмостки</t>
  </si>
  <si>
    <t>Ремонт мягкой кровли козырьков подъездов</t>
  </si>
  <si>
    <t>Смена запорной арматуры (отопление)</t>
  </si>
  <si>
    <t>Смена задвижек чугунных на стальные (на вводе ХВС  на ВВП)</t>
  </si>
  <si>
    <t>Смена задвижек чугунных на стальные (отопление в т.узле)</t>
  </si>
  <si>
    <t>Установка задвижки на ХВС (модуля)</t>
  </si>
  <si>
    <t>Окраска тепловых узлов (труб диам.57мм, задвижек) жидким керамическим составом "Корунд"</t>
  </si>
  <si>
    <t>Монтаж установки "Термит"</t>
  </si>
  <si>
    <t>Смена металлических решеток на подвальных продухах</t>
  </si>
  <si>
    <t xml:space="preserve">Освещение подвала </t>
  </si>
  <si>
    <t>Освещение чердака</t>
  </si>
  <si>
    <t>Замена светильников уличного освещения</t>
  </si>
  <si>
    <t>Замена светильников уличного освещения на светодиодные светильники</t>
  </si>
  <si>
    <t>Санобработка мусорокамер (согласно СанПиН 2.1.2.2645-10 утвержденного Постановлением Главного госуд.сан.врача от 10.06.2010 г. № 64)</t>
  </si>
  <si>
    <t>замена  насоса ГВС /резерв/</t>
  </si>
  <si>
    <t>смена КИП манометр 1 шт.</t>
  </si>
  <si>
    <t>Сбор, вывоз и утилизация ТБО*, руб/м2</t>
  </si>
  <si>
    <t>1 раз в 3 года</t>
  </si>
  <si>
    <t>гидравлическое испытание эл.узлов и входной запорной арматуры</t>
  </si>
  <si>
    <t>учет работ по кап.ремонту</t>
  </si>
  <si>
    <t>ИТОГО:</t>
  </si>
  <si>
    <t>очистка  водоприемных воронок</t>
  </si>
  <si>
    <t>ремонт отмостки 50 м2</t>
  </si>
  <si>
    <t>ремонт кровли на пристройке - 43,3 м2</t>
  </si>
  <si>
    <t>замена оконных блоков в подъездах на пластиковые - 32 шт.</t>
  </si>
  <si>
    <t>установка поручней на ограждения лестничных маршей 85 м</t>
  </si>
  <si>
    <t>косметический ремонт подъезда №2</t>
  </si>
  <si>
    <t>замена почтовых ящиков - 36 шт.</t>
  </si>
  <si>
    <t>ремонт освещения чердака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</si>
  <si>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</si>
  <si>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</si>
  <si>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установка регуляторов температуры ГВС</t>
  </si>
  <si>
    <t>2016 - 2017 г.</t>
  </si>
  <si>
    <t>Проект</t>
  </si>
  <si>
    <t>по адресу: ул. Набережная, д.60 (S жилые + нежилые = 4084,5 м2, S придом.тер.=3120,17 м2)</t>
  </si>
  <si>
    <t>объем работ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</si>
  <si>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</si>
  <si>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</si>
  <si>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</si>
  <si>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</si>
  <si>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</si>
  <si>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</si>
  <si>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</si>
  <si>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</si>
  <si>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</si>
  <si>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</si>
  <si>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</si>
  <si>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</si>
  <si>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</si>
  <si>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</si>
  <si>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</si>
  <si>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</si>
  <si>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</si>
  <si>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</si>
  <si>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Обслуживание  мусоропроводов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</si>
  <si>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</si>
  <si>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</si>
  <si>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</si>
  <si>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</si>
  <si>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</si>
  <si>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</si>
  <si>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</si>
  <si>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</si>
  <si>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</si>
  <si>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</si>
  <si>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</si>
  <si>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</si>
  <si>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</si>
  <si>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Обслуживание лифтов</t>
  </si>
  <si>
    <t>Обязательное страхование лифтов ФЗ № 225 от 27.07.2010 г.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</si>
  <si>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</si>
  <si>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</si>
  <si>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</si>
  <si>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</si>
  <si>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</si>
  <si>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</si>
  <si>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</si>
  <si>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</si>
  <si>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</si>
  <si>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</si>
  <si>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</si>
  <si>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</si>
  <si>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</si>
  <si>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</si>
  <si>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 xml:space="preserve">1 раз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</si>
  <si>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</si>
  <si>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</si>
  <si>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</si>
  <si>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</si>
  <si>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</si>
  <si>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</si>
  <si>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</si>
  <si>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устройство  мягкой кровли в один слой - 50 м2</t>
  </si>
  <si>
    <t>ремонт козырьков над входом в подъезд 2 шт.</t>
  </si>
  <si>
    <t>ремонт межпанельных швов 100  м.п.</t>
  </si>
  <si>
    <t>смена задвижек на СТС диам.100 мм - 8 шт.</t>
  </si>
  <si>
    <t>смена задвижек на СТС диам.80  мм - 2 шт. (узел обратки с ВВП)</t>
  </si>
  <si>
    <t>смена задвижек на СТС диам.80  мм - 1 шт. (рассечная)</t>
  </si>
  <si>
    <t>смена задвижек на СТС диам.80  мм - 2 шт. (обратка с дома)</t>
  </si>
  <si>
    <t>смена задвижек СТС на подачу ВВП диам.80 мм - 1 шт.</t>
  </si>
  <si>
    <t>смена задвижек на вводе ХВС диам.50 мм - 1 шт. (на насос)</t>
  </si>
  <si>
    <t>смена задвижек на бойпасе  диам. 100 мм - 1 шт. (ввод ХВС общий)</t>
  </si>
  <si>
    <t xml:space="preserve">смена задвижек на вводе ХВС  на ВВП диам.80 мм - 1 шт.,диам.50 мм - 2 шт. </t>
  </si>
  <si>
    <t>смена задвижек на вводе ХВС   диам.80 мм - 1 шт. (перед насосом)</t>
  </si>
  <si>
    <t>установка вибро вставок "ТЭКО ФИ" на насос ХВС  диам.50 мм - 2 шт.</t>
  </si>
  <si>
    <t>установка фильтра на ввод ХВС диам.50 мм - 1 шт.</t>
  </si>
  <si>
    <t>установка обратного клапана на ввод ХВС диам.50 мм - 1 шт.</t>
  </si>
  <si>
    <t>изоляция трубопроводов СТС - 30 м.п. составом "Корунд"</t>
  </si>
  <si>
    <t>наладка тепловых узлов</t>
  </si>
  <si>
    <t xml:space="preserve"> замена неисправных контрольно-измерительных прибоов (манометров, термометров и т.д) на элеваторных узлах 8 шт.</t>
  </si>
  <si>
    <t xml:space="preserve"> замена неисправных контрольно-измерительных прибоов (манометров, термометров и т.д) на вводе СТС 2 шт.</t>
  </si>
  <si>
    <t>(стоимость услуг  увеличена на 10 % в соответствии с уровнем инфляции 2015 г.)</t>
  </si>
  <si>
    <t>4084,5 м2</t>
  </si>
  <si>
    <t>3120,17 м2</t>
  </si>
  <si>
    <t>2 ствола</t>
  </si>
  <si>
    <t>2 лифта</t>
  </si>
  <si>
    <t>1 шт</t>
  </si>
  <si>
    <t>2 пробы</t>
  </si>
  <si>
    <t>1раз</t>
  </si>
  <si>
    <t>ревизия задвижек отопления (диам.80мм-2 шт., диам.50 мм - 3 шт.)</t>
  </si>
  <si>
    <t>ревизия задвижек ГВС (диам.80 мм-2 шт, диам.100 мм - 2 шт.)</t>
  </si>
  <si>
    <t xml:space="preserve">ревизия  задвижек  ХВС  </t>
  </si>
  <si>
    <t>погодное регулирование системы отопления (ориентировочная стоимость)</t>
  </si>
  <si>
    <t>Замена станции управления лифтами (УПЛ) (Обоснование:ГОСТ 55964-2014)</t>
  </si>
  <si>
    <t>Приложение № 3</t>
  </si>
  <si>
    <t xml:space="preserve">от _____________ 2016 г 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</si>
  <si>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</si>
  <si>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</si>
  <si>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528,1 м2</t>
  </si>
  <si>
    <t>418 м</t>
  </si>
  <si>
    <t>614,6 м2</t>
  </si>
  <si>
    <t>1120 м</t>
  </si>
  <si>
    <t>390 м</t>
  </si>
  <si>
    <t>242 м</t>
  </si>
  <si>
    <t>502 м</t>
  </si>
  <si>
    <t>272 м</t>
  </si>
  <si>
    <t>48 каналов</t>
  </si>
  <si>
    <t>646,6 м2</t>
  </si>
  <si>
    <t>ревизия задвижек отопления ( диам.50 мм - 3 шт, диам.100 мм - 8 шт..)</t>
  </si>
  <si>
    <t xml:space="preserve"> замена неисправных контрольно-измерительных прибоов (манометров, термометров и т.д) на элеваторных узлах 4 шт.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</si>
  <si>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 и ХВС, прочистка канализационных выпусков до стены здания, очистка водоприемных воронок, очистка от снега и наледи козырьков подъездов)</t>
    </r>
  </si>
  <si>
    <t>устройство  мягкой кровли в один слой - 20 м2</t>
  </si>
  <si>
    <t>ремонт межпанельных швов 20  м.п.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</si>
</sst>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4"/>
      <name val="Arial Cyr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 horizontal="center" vertical="center"/>
    </xf>
    <xf numFmtId="0" fontId="19" fillId="24" borderId="22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0" fillId="24" borderId="11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/>
    </xf>
    <xf numFmtId="2" fontId="18" fillId="26" borderId="24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0" fillId="26" borderId="25" xfId="0" applyNumberFormat="1" applyFont="1" applyFill="1" applyBorder="1" applyAlignment="1">
      <alignment horizontal="center" vertical="center" wrapText="1"/>
    </xf>
    <xf numFmtId="2" fontId="0" fillId="26" borderId="11" xfId="0" applyNumberFormat="1" applyFont="1" applyFill="1" applyBorder="1" applyAlignment="1">
      <alignment horizontal="center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2" fontId="0" fillId="26" borderId="25" xfId="0" applyNumberFormat="1" applyFont="1" applyFill="1" applyBorder="1" applyAlignment="1">
      <alignment horizontal="center" vertical="center" wrapText="1"/>
    </xf>
    <xf numFmtId="2" fontId="0" fillId="26" borderId="24" xfId="0" applyNumberFormat="1" applyFont="1" applyFill="1" applyBorder="1" applyAlignment="1">
      <alignment horizontal="center" vertical="center" wrapText="1"/>
    </xf>
    <xf numFmtId="0" fontId="26" fillId="26" borderId="26" xfId="0" applyFont="1" applyFill="1" applyBorder="1" applyAlignment="1">
      <alignment horizontal="left" vertical="center" wrapText="1"/>
    </xf>
    <xf numFmtId="0" fontId="26" fillId="26" borderId="20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left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2" fontId="26" fillId="26" borderId="24" xfId="0" applyNumberFormat="1" applyFont="1" applyFill="1" applyBorder="1" applyAlignment="1">
      <alignment horizontal="center" vertical="center" wrapText="1"/>
    </xf>
    <xf numFmtId="2" fontId="26" fillId="26" borderId="20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 vertical="center" wrapText="1"/>
    </xf>
    <xf numFmtId="2" fontId="26" fillId="26" borderId="0" xfId="0" applyNumberFormat="1" applyFont="1" applyFill="1" applyAlignment="1">
      <alignment horizontal="center" vertical="center" wrapText="1"/>
    </xf>
    <xf numFmtId="0" fontId="27" fillId="26" borderId="26" xfId="0" applyFont="1" applyFill="1" applyBorder="1" applyAlignment="1">
      <alignment horizontal="left" vertical="center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1" xfId="0" applyFill="1" applyBorder="1" applyAlignment="1">
      <alignment horizontal="center" vertical="center"/>
    </xf>
    <xf numFmtId="2" fontId="27" fillId="26" borderId="20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6" borderId="27" xfId="0" applyNumberFormat="1" applyFont="1" applyFill="1" applyBorder="1" applyAlignment="1">
      <alignment horizontal="center" vertical="center" wrapText="1"/>
    </xf>
    <xf numFmtId="2" fontId="23" fillId="26" borderId="14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0" fillId="26" borderId="11" xfId="0" applyFill="1" applyBorder="1" applyAlignment="1">
      <alignment horizontal="left" vertical="center"/>
    </xf>
    <xf numFmtId="0" fontId="0" fillId="26" borderId="0" xfId="0" applyFont="1" applyFill="1" applyAlignment="1">
      <alignment horizontal="center" vertical="center" wrapText="1"/>
    </xf>
    <xf numFmtId="0" fontId="0" fillId="26" borderId="28" xfId="0" applyFont="1" applyFill="1" applyBorder="1" applyAlignment="1">
      <alignment horizontal="left" vertical="center" wrapText="1"/>
    </xf>
    <xf numFmtId="0" fontId="26" fillId="26" borderId="11" xfId="0" applyFont="1" applyFill="1" applyBorder="1" applyAlignment="1">
      <alignment horizontal="left" vertical="center"/>
    </xf>
    <xf numFmtId="0" fontId="26" fillId="26" borderId="11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0" xfId="0" applyNumberFormat="1" applyFill="1" applyAlignment="1">
      <alignment horizontal="center" vertical="center"/>
    </xf>
    <xf numFmtId="2" fontId="0" fillId="26" borderId="11" xfId="0" applyNumberFormat="1" applyFill="1" applyBorder="1" applyAlignment="1">
      <alignment horizontal="center" vertical="center"/>
    </xf>
    <xf numFmtId="0" fontId="0" fillId="26" borderId="0" xfId="0" applyFill="1" applyBorder="1" applyAlignment="1">
      <alignment horizontal="left" vertical="center"/>
    </xf>
    <xf numFmtId="0" fontId="0" fillId="26" borderId="0" xfId="0" applyFill="1" applyBorder="1" applyAlignment="1">
      <alignment horizontal="center" vertical="center"/>
    </xf>
    <xf numFmtId="2" fontId="0" fillId="26" borderId="0" xfId="0" applyNumberFormat="1" applyFill="1" applyBorder="1" applyAlignment="1">
      <alignment horizontal="center" vertical="center"/>
    </xf>
    <xf numFmtId="2" fontId="0" fillId="26" borderId="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2" fontId="23" fillId="24" borderId="11" xfId="0" applyNumberFormat="1" applyFont="1" applyFill="1" applyBorder="1" applyAlignment="1">
      <alignment horizontal="center" vertical="center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2" fontId="23" fillId="24" borderId="0" xfId="0" applyNumberFormat="1" applyFont="1" applyFill="1" applyBorder="1" applyAlignment="1">
      <alignment horizontal="center" vertical="center" wrapText="1"/>
    </xf>
    <xf numFmtId="2" fontId="23" fillId="26" borderId="0" xfId="0" applyNumberFormat="1" applyFont="1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4" fontId="26" fillId="26" borderId="26" xfId="0" applyNumberFormat="1" applyFont="1" applyFill="1" applyBorder="1" applyAlignment="1">
      <alignment horizontal="left" vertical="center" wrapText="1"/>
    </xf>
    <xf numFmtId="4" fontId="26" fillId="26" borderId="20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left" vertical="center" wrapText="1"/>
    </xf>
    <xf numFmtId="0" fontId="29" fillId="26" borderId="11" xfId="0" applyFont="1" applyFill="1" applyBorder="1" applyAlignment="1">
      <alignment horizontal="center" vertical="center" wrapText="1"/>
    </xf>
    <xf numFmtId="2" fontId="0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left" vertical="center"/>
    </xf>
    <xf numFmtId="0" fontId="21" fillId="26" borderId="0" xfId="0" applyFont="1" applyFill="1" applyAlignment="1">
      <alignment horizontal="left" vertical="center"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9" fillId="26" borderId="30" xfId="0" applyFont="1" applyFill="1" applyBorder="1" applyAlignment="1">
      <alignment horizontal="center" vertical="center" wrapText="1"/>
    </xf>
    <xf numFmtId="0" fontId="19" fillId="26" borderId="31" xfId="0" applyFont="1" applyFill="1" applyBorder="1" applyAlignment="1">
      <alignment horizontal="center" vertical="center" wrapText="1"/>
    </xf>
    <xf numFmtId="0" fontId="0" fillId="26" borderId="31" xfId="0" applyFill="1" applyBorder="1" applyAlignment="1">
      <alignment horizontal="center" vertical="center" wrapText="1"/>
    </xf>
    <xf numFmtId="0" fontId="0" fillId="26" borderId="32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zoomScale="75" zoomScaleNormal="75" zoomScalePageLayoutView="0" workbookViewId="0" topLeftCell="A1">
      <selection activeCell="L121" sqref="L121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8.375" style="7" customWidth="1"/>
    <col min="5" max="5" width="15.7539062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43" hidden="1" customWidth="1"/>
    <col min="10" max="12" width="15.375" style="7" customWidth="1"/>
    <col min="13" max="16384" width="9.125" style="7" customWidth="1"/>
  </cols>
  <sheetData>
    <row r="1" spans="1:6" ht="16.5" customHeight="1">
      <c r="A1" s="124" t="s">
        <v>191</v>
      </c>
      <c r="B1" s="125"/>
      <c r="C1" s="125"/>
      <c r="D1" s="125"/>
      <c r="E1" s="125"/>
      <c r="F1" s="125"/>
    </row>
    <row r="2" spans="2:6" ht="12.75" customHeight="1">
      <c r="B2" s="126"/>
      <c r="C2" s="126"/>
      <c r="D2" s="126"/>
      <c r="E2" s="125"/>
      <c r="F2" s="125"/>
    </row>
    <row r="3" spans="1:6" ht="21" customHeight="1">
      <c r="A3" s="54" t="s">
        <v>99</v>
      </c>
      <c r="B3" s="126" t="s">
        <v>0</v>
      </c>
      <c r="C3" s="126"/>
      <c r="D3" s="126"/>
      <c r="E3" s="125"/>
      <c r="F3" s="125"/>
    </row>
    <row r="4" spans="2:6" ht="14.25" customHeight="1">
      <c r="B4" s="126" t="s">
        <v>192</v>
      </c>
      <c r="C4" s="126"/>
      <c r="D4" s="126"/>
      <c r="E4" s="125"/>
      <c r="F4" s="125"/>
    </row>
    <row r="5" spans="2:6" ht="14.25" customHeight="1">
      <c r="B5" s="51"/>
      <c r="C5" s="51"/>
      <c r="D5" s="51"/>
      <c r="E5" s="50"/>
      <c r="F5" s="50"/>
    </row>
    <row r="6" spans="1:6" ht="14.25" customHeight="1">
      <c r="A6" s="130" t="s">
        <v>100</v>
      </c>
      <c r="B6" s="130"/>
      <c r="C6" s="130"/>
      <c r="D6" s="130"/>
      <c r="E6" s="130"/>
      <c r="F6" s="130"/>
    </row>
    <row r="7" spans="1:7" ht="20.25" customHeight="1">
      <c r="A7" s="129" t="s">
        <v>178</v>
      </c>
      <c r="B7" s="129"/>
      <c r="C7" s="129"/>
      <c r="D7" s="129"/>
      <c r="E7" s="129"/>
      <c r="F7" s="129"/>
      <c r="G7" s="1"/>
    </row>
    <row r="8" spans="1:9" s="9" customFormat="1" ht="22.5" customHeight="1">
      <c r="A8" s="127" t="s">
        <v>1</v>
      </c>
      <c r="B8" s="127"/>
      <c r="C8" s="127"/>
      <c r="D8" s="127"/>
      <c r="E8" s="128"/>
      <c r="F8" s="128"/>
      <c r="I8" s="44"/>
    </row>
    <row r="9" spans="1:6" s="10" customFormat="1" ht="18.75" customHeight="1">
      <c r="A9" s="127" t="s">
        <v>101</v>
      </c>
      <c r="B9" s="127"/>
      <c r="C9" s="127"/>
      <c r="D9" s="127"/>
      <c r="E9" s="128"/>
      <c r="F9" s="128"/>
    </row>
    <row r="10" spans="1:6" s="11" customFormat="1" ht="17.25" customHeight="1">
      <c r="A10" s="115" t="s">
        <v>29</v>
      </c>
      <c r="B10" s="115"/>
      <c r="C10" s="115"/>
      <c r="D10" s="115"/>
      <c r="E10" s="116"/>
      <c r="F10" s="116"/>
    </row>
    <row r="11" spans="1:6" s="10" customFormat="1" ht="30" customHeight="1" thickBot="1">
      <c r="A11" s="117" t="s">
        <v>60</v>
      </c>
      <c r="B11" s="117"/>
      <c r="C11" s="117"/>
      <c r="D11" s="117"/>
      <c r="E11" s="118"/>
      <c r="F11" s="118"/>
    </row>
    <row r="12" spans="1:9" s="15" customFormat="1" ht="139.5" customHeight="1" thickBot="1">
      <c r="A12" s="12" t="s">
        <v>2</v>
      </c>
      <c r="B12" s="13" t="s">
        <v>3</v>
      </c>
      <c r="C12" s="14" t="s">
        <v>102</v>
      </c>
      <c r="D12" s="14" t="s">
        <v>31</v>
      </c>
      <c r="E12" s="14" t="s">
        <v>4</v>
      </c>
      <c r="F12" s="2" t="s">
        <v>5</v>
      </c>
      <c r="I12" s="45"/>
    </row>
    <row r="13" spans="1:9" s="21" customFormat="1" ht="12.75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20">
        <v>6</v>
      </c>
      <c r="I13" s="46"/>
    </row>
    <row r="14" spans="1:9" s="21" customFormat="1" ht="49.5" customHeight="1">
      <c r="A14" s="119" t="s">
        <v>6</v>
      </c>
      <c r="B14" s="120"/>
      <c r="C14" s="120"/>
      <c r="D14" s="120"/>
      <c r="E14" s="121"/>
      <c r="F14" s="122"/>
      <c r="I14" s="46"/>
    </row>
    <row r="15" spans="1:9" s="67" customFormat="1" ht="21.75" customHeight="1">
      <c r="A15" s="65" t="s">
        <v>103</v>
      </c>
      <c r="B15" s="66" t="s">
        <v>7</v>
      </c>
      <c r="C15" s="56" t="s">
        <v>179</v>
      </c>
      <c r="D15" s="55">
        <f>E15*G15</f>
        <v>164687.04</v>
      </c>
      <c r="E15" s="56">
        <f>F15*12</f>
        <v>40.32</v>
      </c>
      <c r="F15" s="56">
        <f>F25+F27</f>
        <v>3.36</v>
      </c>
      <c r="G15" s="67">
        <v>4084.5</v>
      </c>
      <c r="H15" s="67">
        <v>1.07</v>
      </c>
      <c r="I15" s="68">
        <v>2.24</v>
      </c>
    </row>
    <row r="16" spans="1:9" s="67" customFormat="1" ht="30.75" customHeight="1">
      <c r="A16" s="107" t="s">
        <v>61</v>
      </c>
      <c r="B16" s="108" t="s">
        <v>62</v>
      </c>
      <c r="C16" s="56"/>
      <c r="D16" s="55"/>
      <c r="E16" s="56"/>
      <c r="F16" s="56"/>
      <c r="I16" s="68"/>
    </row>
    <row r="17" spans="1:9" s="67" customFormat="1" ht="21.75" customHeight="1">
      <c r="A17" s="107" t="s">
        <v>63</v>
      </c>
      <c r="B17" s="108" t="s">
        <v>62</v>
      </c>
      <c r="C17" s="56"/>
      <c r="D17" s="55"/>
      <c r="E17" s="56"/>
      <c r="F17" s="56"/>
      <c r="I17" s="68"/>
    </row>
    <row r="18" spans="1:9" s="67" customFormat="1" ht="119.25" customHeight="1">
      <c r="A18" s="107" t="s">
        <v>104</v>
      </c>
      <c r="B18" s="108" t="s">
        <v>20</v>
      </c>
      <c r="C18" s="56"/>
      <c r="D18" s="55"/>
      <c r="E18" s="56"/>
      <c r="F18" s="56"/>
      <c r="I18" s="68"/>
    </row>
    <row r="19" spans="1:9" s="67" customFormat="1" ht="21.75" customHeight="1">
      <c r="A19" s="107" t="s">
        <v>105</v>
      </c>
      <c r="B19" s="108" t="s">
        <v>62</v>
      </c>
      <c r="C19" s="56"/>
      <c r="D19" s="55"/>
      <c r="E19" s="56"/>
      <c r="F19" s="56"/>
      <c r="I19" s="68"/>
    </row>
    <row r="20" spans="1:9" s="67" customFormat="1" ht="15">
      <c r="A20" s="107" t="s">
        <v>106</v>
      </c>
      <c r="B20" s="108" t="s">
        <v>62</v>
      </c>
      <c r="C20" s="56"/>
      <c r="D20" s="55"/>
      <c r="E20" s="56"/>
      <c r="F20" s="56"/>
      <c r="I20" s="68"/>
    </row>
    <row r="21" spans="1:9" s="71" customFormat="1" ht="27" customHeight="1">
      <c r="A21" s="107" t="s">
        <v>107</v>
      </c>
      <c r="B21" s="108" t="s">
        <v>10</v>
      </c>
      <c r="C21" s="70"/>
      <c r="D21" s="69"/>
      <c r="E21" s="70"/>
      <c r="F21" s="70"/>
      <c r="G21" s="67"/>
      <c r="I21" s="72"/>
    </row>
    <row r="22" spans="1:9" s="71" customFormat="1" ht="15">
      <c r="A22" s="107" t="s">
        <v>108</v>
      </c>
      <c r="B22" s="108" t="s">
        <v>12</v>
      </c>
      <c r="C22" s="70"/>
      <c r="D22" s="69"/>
      <c r="E22" s="70"/>
      <c r="F22" s="70"/>
      <c r="G22" s="67"/>
      <c r="I22" s="72"/>
    </row>
    <row r="23" spans="1:9" s="71" customFormat="1" ht="15">
      <c r="A23" s="107" t="s">
        <v>109</v>
      </c>
      <c r="B23" s="108" t="s">
        <v>62</v>
      </c>
      <c r="C23" s="70"/>
      <c r="D23" s="69"/>
      <c r="E23" s="70"/>
      <c r="F23" s="70"/>
      <c r="G23" s="67"/>
      <c r="I23" s="72"/>
    </row>
    <row r="24" spans="1:9" s="71" customFormat="1" ht="15">
      <c r="A24" s="107" t="s">
        <v>110</v>
      </c>
      <c r="B24" s="108" t="s">
        <v>15</v>
      </c>
      <c r="C24" s="70"/>
      <c r="D24" s="69"/>
      <c r="E24" s="70"/>
      <c r="F24" s="70"/>
      <c r="G24" s="67"/>
      <c r="I24" s="72"/>
    </row>
    <row r="25" spans="1:9" s="71" customFormat="1" ht="15">
      <c r="A25" s="73" t="s">
        <v>87</v>
      </c>
      <c r="B25" s="64"/>
      <c r="C25" s="70"/>
      <c r="D25" s="69"/>
      <c r="E25" s="70"/>
      <c r="F25" s="56">
        <v>3.24</v>
      </c>
      <c r="G25" s="67"/>
      <c r="I25" s="72"/>
    </row>
    <row r="26" spans="1:9" s="71" customFormat="1" ht="18" customHeight="1">
      <c r="A26" s="63" t="s">
        <v>86</v>
      </c>
      <c r="B26" s="64" t="s">
        <v>62</v>
      </c>
      <c r="C26" s="70"/>
      <c r="D26" s="69"/>
      <c r="E26" s="70"/>
      <c r="F26" s="70">
        <v>0.12</v>
      </c>
      <c r="G26" s="67"/>
      <c r="I26" s="72"/>
    </row>
    <row r="27" spans="1:9" s="71" customFormat="1" ht="15">
      <c r="A27" s="73" t="s">
        <v>87</v>
      </c>
      <c r="B27" s="64"/>
      <c r="C27" s="70"/>
      <c r="D27" s="69"/>
      <c r="E27" s="70"/>
      <c r="F27" s="56">
        <f>F26</f>
        <v>0.12</v>
      </c>
      <c r="G27" s="67"/>
      <c r="I27" s="72"/>
    </row>
    <row r="28" spans="1:9" s="15" customFormat="1" ht="30">
      <c r="A28" s="65" t="s">
        <v>8</v>
      </c>
      <c r="B28" s="98" t="s">
        <v>9</v>
      </c>
      <c r="C28" s="56" t="s">
        <v>180</v>
      </c>
      <c r="D28" s="55">
        <f>E28*G28</f>
        <v>150472.98</v>
      </c>
      <c r="E28" s="56">
        <f>F28*12</f>
        <v>36.84</v>
      </c>
      <c r="F28" s="56">
        <v>3.07</v>
      </c>
      <c r="G28" s="67">
        <v>4084.5</v>
      </c>
      <c r="H28" s="15">
        <v>1.07</v>
      </c>
      <c r="I28" s="45">
        <v>2.2</v>
      </c>
    </row>
    <row r="29" spans="1:9" s="37" customFormat="1" ht="15">
      <c r="A29" s="107" t="s">
        <v>111</v>
      </c>
      <c r="B29" s="108" t="s">
        <v>9</v>
      </c>
      <c r="C29" s="56"/>
      <c r="D29" s="55"/>
      <c r="E29" s="56"/>
      <c r="F29" s="56"/>
      <c r="G29" s="67">
        <v>4084.5</v>
      </c>
      <c r="I29" s="47"/>
    </row>
    <row r="30" spans="1:9" s="37" customFormat="1" ht="15">
      <c r="A30" s="107" t="s">
        <v>112</v>
      </c>
      <c r="B30" s="108" t="s">
        <v>113</v>
      </c>
      <c r="C30" s="56"/>
      <c r="D30" s="55"/>
      <c r="E30" s="56"/>
      <c r="F30" s="56"/>
      <c r="G30" s="67">
        <v>4084.5</v>
      </c>
      <c r="I30" s="47"/>
    </row>
    <row r="31" spans="1:9" s="37" customFormat="1" ht="15">
      <c r="A31" s="107" t="s">
        <v>114</v>
      </c>
      <c r="B31" s="108" t="s">
        <v>115</v>
      </c>
      <c r="C31" s="56"/>
      <c r="D31" s="55"/>
      <c r="E31" s="56"/>
      <c r="F31" s="56"/>
      <c r="G31" s="67">
        <v>4084.5</v>
      </c>
      <c r="I31" s="47"/>
    </row>
    <row r="32" spans="1:9" s="37" customFormat="1" ht="15">
      <c r="A32" s="107" t="s">
        <v>56</v>
      </c>
      <c r="B32" s="108" t="s">
        <v>9</v>
      </c>
      <c r="C32" s="56"/>
      <c r="D32" s="55"/>
      <c r="E32" s="56"/>
      <c r="F32" s="56"/>
      <c r="G32" s="67">
        <v>4084.5</v>
      </c>
      <c r="I32" s="47"/>
    </row>
    <row r="33" spans="1:9" s="37" customFormat="1" ht="25.5">
      <c r="A33" s="107" t="s">
        <v>57</v>
      </c>
      <c r="B33" s="108" t="s">
        <v>10</v>
      </c>
      <c r="C33" s="56"/>
      <c r="D33" s="55"/>
      <c r="E33" s="56"/>
      <c r="F33" s="56"/>
      <c r="G33" s="67">
        <v>4084.5</v>
      </c>
      <c r="I33" s="47"/>
    </row>
    <row r="34" spans="1:9" s="37" customFormat="1" ht="15">
      <c r="A34" s="107" t="s">
        <v>116</v>
      </c>
      <c r="B34" s="108" t="s">
        <v>9</v>
      </c>
      <c r="C34" s="56"/>
      <c r="D34" s="55"/>
      <c r="E34" s="56"/>
      <c r="F34" s="56"/>
      <c r="G34" s="67">
        <v>4084.5</v>
      </c>
      <c r="I34" s="47"/>
    </row>
    <row r="35" spans="1:9" s="37" customFormat="1" ht="15">
      <c r="A35" s="107" t="s">
        <v>117</v>
      </c>
      <c r="B35" s="108" t="s">
        <v>9</v>
      </c>
      <c r="C35" s="56"/>
      <c r="D35" s="55"/>
      <c r="E35" s="56"/>
      <c r="F35" s="56"/>
      <c r="G35" s="67">
        <v>4084.5</v>
      </c>
      <c r="I35" s="47"/>
    </row>
    <row r="36" spans="1:9" s="37" customFormat="1" ht="25.5">
      <c r="A36" s="107" t="s">
        <v>118</v>
      </c>
      <c r="B36" s="108" t="s">
        <v>58</v>
      </c>
      <c r="C36" s="56"/>
      <c r="D36" s="55"/>
      <c r="E36" s="56"/>
      <c r="F36" s="56"/>
      <c r="G36" s="67">
        <v>4084.5</v>
      </c>
      <c r="I36" s="47"/>
    </row>
    <row r="37" spans="1:9" s="37" customFormat="1" ht="25.5">
      <c r="A37" s="107" t="s">
        <v>119</v>
      </c>
      <c r="B37" s="108" t="s">
        <v>10</v>
      </c>
      <c r="C37" s="56"/>
      <c r="D37" s="55"/>
      <c r="E37" s="56"/>
      <c r="F37" s="56"/>
      <c r="G37" s="67">
        <v>4084.5</v>
      </c>
      <c r="I37" s="47"/>
    </row>
    <row r="38" spans="1:9" s="37" customFormat="1" ht="33.75" customHeight="1">
      <c r="A38" s="107" t="s">
        <v>120</v>
      </c>
      <c r="B38" s="108" t="s">
        <v>9</v>
      </c>
      <c r="C38" s="56"/>
      <c r="D38" s="55"/>
      <c r="E38" s="56"/>
      <c r="F38" s="56"/>
      <c r="G38" s="67">
        <v>4084.5</v>
      </c>
      <c r="I38" s="47"/>
    </row>
    <row r="39" spans="1:9" s="25" customFormat="1" ht="24" customHeight="1">
      <c r="A39" s="99" t="s">
        <v>11</v>
      </c>
      <c r="B39" s="66" t="s">
        <v>12</v>
      </c>
      <c r="C39" s="56" t="s">
        <v>179</v>
      </c>
      <c r="D39" s="55">
        <f>E39*G39</f>
        <v>40681.62</v>
      </c>
      <c r="E39" s="56">
        <f>F39*12</f>
        <v>9.96</v>
      </c>
      <c r="F39" s="56">
        <v>0.83</v>
      </c>
      <c r="G39" s="67">
        <v>4084.5</v>
      </c>
      <c r="H39" s="15">
        <v>1.07</v>
      </c>
      <c r="I39" s="45">
        <v>0.6</v>
      </c>
    </row>
    <row r="40" spans="1:9" s="15" customFormat="1" ht="20.25" customHeight="1">
      <c r="A40" s="99" t="s">
        <v>13</v>
      </c>
      <c r="B40" s="66" t="s">
        <v>14</v>
      </c>
      <c r="C40" s="56" t="s">
        <v>179</v>
      </c>
      <c r="D40" s="55">
        <f>E40*G40</f>
        <v>132337.8</v>
      </c>
      <c r="E40" s="56">
        <f>F40*12</f>
        <v>32.4</v>
      </c>
      <c r="F40" s="56">
        <v>2.7</v>
      </c>
      <c r="G40" s="67">
        <v>4084.5</v>
      </c>
      <c r="H40" s="15">
        <v>1.07</v>
      </c>
      <c r="I40" s="45">
        <v>1.94</v>
      </c>
    </row>
    <row r="41" spans="1:9" s="15" customFormat="1" ht="20.25" customHeight="1">
      <c r="A41" s="99" t="s">
        <v>121</v>
      </c>
      <c r="B41" s="66" t="s">
        <v>9</v>
      </c>
      <c r="C41" s="56" t="s">
        <v>181</v>
      </c>
      <c r="D41" s="55">
        <f>E41*G41</f>
        <v>89205.48</v>
      </c>
      <c r="E41" s="56">
        <f>F41*12</f>
        <v>21.84</v>
      </c>
      <c r="F41" s="56">
        <v>1.82</v>
      </c>
      <c r="G41" s="67">
        <v>4084.5</v>
      </c>
      <c r="H41" s="15">
        <v>1.07</v>
      </c>
      <c r="I41" s="45">
        <v>1.31</v>
      </c>
    </row>
    <row r="42" spans="1:9" s="15" customFormat="1" ht="45">
      <c r="A42" s="99" t="s">
        <v>80</v>
      </c>
      <c r="B42" s="66" t="s">
        <v>24</v>
      </c>
      <c r="C42" s="56" t="s">
        <v>181</v>
      </c>
      <c r="D42" s="55">
        <f>3407.5*2*1.105*1.1*12</f>
        <v>99403.59</v>
      </c>
      <c r="E42" s="56">
        <f>D42/G42</f>
        <v>24.34</v>
      </c>
      <c r="F42" s="56">
        <f>E42/12</f>
        <v>2.03</v>
      </c>
      <c r="G42" s="67">
        <v>4084.5</v>
      </c>
      <c r="I42" s="45"/>
    </row>
    <row r="43" spans="1:9" s="15" customFormat="1" ht="24" customHeight="1">
      <c r="A43" s="99" t="s">
        <v>122</v>
      </c>
      <c r="B43" s="66" t="s">
        <v>9</v>
      </c>
      <c r="C43" s="56" t="s">
        <v>195</v>
      </c>
      <c r="D43" s="55">
        <f>E43*G43</f>
        <v>103419.54</v>
      </c>
      <c r="E43" s="56">
        <f>F43*12</f>
        <v>25.32</v>
      </c>
      <c r="F43" s="56">
        <v>2.11</v>
      </c>
      <c r="G43" s="67">
        <v>4084.5</v>
      </c>
      <c r="H43" s="15">
        <v>1.07</v>
      </c>
      <c r="I43" s="45">
        <v>1.52</v>
      </c>
    </row>
    <row r="44" spans="1:9" s="15" customFormat="1" ht="24" customHeight="1">
      <c r="A44" s="107" t="s">
        <v>123</v>
      </c>
      <c r="B44" s="108" t="s">
        <v>20</v>
      </c>
      <c r="C44" s="56"/>
      <c r="D44" s="55"/>
      <c r="E44" s="56"/>
      <c r="F44" s="56"/>
      <c r="G44" s="67">
        <v>4084.5</v>
      </c>
      <c r="I44" s="45"/>
    </row>
    <row r="45" spans="1:9" s="15" customFormat="1" ht="24" customHeight="1">
      <c r="A45" s="107" t="s">
        <v>124</v>
      </c>
      <c r="B45" s="108" t="s">
        <v>15</v>
      </c>
      <c r="C45" s="56"/>
      <c r="D45" s="55"/>
      <c r="E45" s="56"/>
      <c r="F45" s="56"/>
      <c r="G45" s="67">
        <v>4084.5</v>
      </c>
      <c r="I45" s="45"/>
    </row>
    <row r="46" spans="1:9" s="15" customFormat="1" ht="24" customHeight="1">
      <c r="A46" s="107" t="s">
        <v>125</v>
      </c>
      <c r="B46" s="108" t="s">
        <v>126</v>
      </c>
      <c r="C46" s="56"/>
      <c r="D46" s="55"/>
      <c r="E46" s="56"/>
      <c r="F46" s="56"/>
      <c r="G46" s="67">
        <v>4084.5</v>
      </c>
      <c r="I46" s="45"/>
    </row>
    <row r="47" spans="1:9" s="15" customFormat="1" ht="24" customHeight="1">
      <c r="A47" s="107" t="s">
        <v>127</v>
      </c>
      <c r="B47" s="108" t="s">
        <v>128</v>
      </c>
      <c r="C47" s="56"/>
      <c r="D47" s="55"/>
      <c r="E47" s="56"/>
      <c r="F47" s="56"/>
      <c r="G47" s="67">
        <v>4084.5</v>
      </c>
      <c r="I47" s="45"/>
    </row>
    <row r="48" spans="1:9" s="15" customFormat="1" ht="24" customHeight="1">
      <c r="A48" s="107" t="s">
        <v>129</v>
      </c>
      <c r="B48" s="108" t="s">
        <v>126</v>
      </c>
      <c r="C48" s="56"/>
      <c r="D48" s="55"/>
      <c r="E48" s="56"/>
      <c r="F48" s="56"/>
      <c r="G48" s="67">
        <v>4084.5</v>
      </c>
      <c r="I48" s="45"/>
    </row>
    <row r="49" spans="1:9" s="15" customFormat="1" ht="28.5">
      <c r="A49" s="99" t="s">
        <v>135</v>
      </c>
      <c r="B49" s="100" t="s">
        <v>30</v>
      </c>
      <c r="C49" s="56" t="s">
        <v>182</v>
      </c>
      <c r="D49" s="55">
        <f>E49*G49</f>
        <v>220563</v>
      </c>
      <c r="E49" s="56">
        <f>F49*12</f>
        <v>54</v>
      </c>
      <c r="F49" s="56">
        <v>4.5</v>
      </c>
      <c r="G49" s="67">
        <v>4084.5</v>
      </c>
      <c r="H49" s="15">
        <v>1.07</v>
      </c>
      <c r="I49" s="45">
        <v>3.24</v>
      </c>
    </row>
    <row r="50" spans="1:9" s="15" customFormat="1" ht="28.5" customHeight="1">
      <c r="A50" s="109" t="s">
        <v>130</v>
      </c>
      <c r="B50" s="110" t="s">
        <v>30</v>
      </c>
      <c r="C50" s="56"/>
      <c r="D50" s="55"/>
      <c r="E50" s="56"/>
      <c r="F50" s="56"/>
      <c r="G50" s="67">
        <v>4084.5</v>
      </c>
      <c r="I50" s="45"/>
    </row>
    <row r="51" spans="1:9" s="15" customFormat="1" ht="21" customHeight="1">
      <c r="A51" s="109" t="s">
        <v>131</v>
      </c>
      <c r="B51" s="110" t="s">
        <v>132</v>
      </c>
      <c r="C51" s="56"/>
      <c r="D51" s="55"/>
      <c r="E51" s="56"/>
      <c r="F51" s="56"/>
      <c r="G51" s="67">
        <v>4084.5</v>
      </c>
      <c r="I51" s="45"/>
    </row>
    <row r="52" spans="1:9" s="15" customFormat="1" ht="21" customHeight="1">
      <c r="A52" s="109" t="s">
        <v>133</v>
      </c>
      <c r="B52" s="110" t="s">
        <v>62</v>
      </c>
      <c r="C52" s="56"/>
      <c r="D52" s="55"/>
      <c r="E52" s="56"/>
      <c r="F52" s="56"/>
      <c r="G52" s="67">
        <v>4084.5</v>
      </c>
      <c r="I52" s="45"/>
    </row>
    <row r="53" spans="1:9" s="15" customFormat="1" ht="31.5" customHeight="1">
      <c r="A53" s="109" t="s">
        <v>134</v>
      </c>
      <c r="B53" s="110" t="s">
        <v>15</v>
      </c>
      <c r="C53" s="56"/>
      <c r="D53" s="55"/>
      <c r="E53" s="56"/>
      <c r="F53" s="56"/>
      <c r="G53" s="67">
        <v>4084.5</v>
      </c>
      <c r="I53" s="45"/>
    </row>
    <row r="54" spans="1:9" s="15" customFormat="1" ht="23.25" customHeight="1">
      <c r="A54" s="99" t="s">
        <v>136</v>
      </c>
      <c r="B54" s="100" t="s">
        <v>15</v>
      </c>
      <c r="C54" s="56" t="s">
        <v>182</v>
      </c>
      <c r="D54" s="55">
        <f>3850*2</f>
        <v>7700</v>
      </c>
      <c r="E54" s="56">
        <f>D54/G54</f>
        <v>1.89</v>
      </c>
      <c r="F54" s="56">
        <f>E54/12</f>
        <v>0.16</v>
      </c>
      <c r="G54" s="67">
        <v>4084.5</v>
      </c>
      <c r="I54" s="45"/>
    </row>
    <row r="55" spans="1:9" s="15" customFormat="1" ht="35.25" customHeight="1">
      <c r="A55" s="99" t="s">
        <v>190</v>
      </c>
      <c r="B55" s="100" t="s">
        <v>52</v>
      </c>
      <c r="C55" s="56"/>
      <c r="D55" s="55">
        <v>50000</v>
      </c>
      <c r="E55" s="56">
        <f>D55/G55</f>
        <v>12.24</v>
      </c>
      <c r="F55" s="56">
        <f>E55/12</f>
        <v>1.02</v>
      </c>
      <c r="G55" s="67">
        <v>4084.5</v>
      </c>
      <c r="I55" s="45"/>
    </row>
    <row r="56" spans="1:10" s="21" customFormat="1" ht="30">
      <c r="A56" s="99" t="s">
        <v>137</v>
      </c>
      <c r="B56" s="66" t="s">
        <v>7</v>
      </c>
      <c r="C56" s="57" t="s">
        <v>183</v>
      </c>
      <c r="D56" s="55">
        <v>2246.78</v>
      </c>
      <c r="E56" s="56">
        <f>D56/G56</f>
        <v>0.55</v>
      </c>
      <c r="F56" s="56">
        <f>E56/12</f>
        <v>0.05</v>
      </c>
      <c r="G56" s="67">
        <v>4084.5</v>
      </c>
      <c r="H56" s="15">
        <v>1.07</v>
      </c>
      <c r="I56" s="45">
        <v>0.03</v>
      </c>
      <c r="J56" s="15"/>
    </row>
    <row r="57" spans="1:10" s="21" customFormat="1" ht="32.25" customHeight="1">
      <c r="A57" s="99" t="s">
        <v>138</v>
      </c>
      <c r="B57" s="66" t="s">
        <v>7</v>
      </c>
      <c r="C57" s="57" t="s">
        <v>183</v>
      </c>
      <c r="D57" s="55">
        <v>2246.78</v>
      </c>
      <c r="E57" s="56">
        <f>D57/G57</f>
        <v>0.55</v>
      </c>
      <c r="F57" s="56">
        <f>E57/12</f>
        <v>0.05</v>
      </c>
      <c r="G57" s="67">
        <v>4084.5</v>
      </c>
      <c r="H57" s="15">
        <v>1.07</v>
      </c>
      <c r="I57" s="45">
        <v>0.03</v>
      </c>
      <c r="J57" s="15"/>
    </row>
    <row r="58" spans="1:10" s="21" customFormat="1" ht="34.5" customHeight="1">
      <c r="A58" s="99" t="s">
        <v>139</v>
      </c>
      <c r="B58" s="66" t="s">
        <v>7</v>
      </c>
      <c r="C58" s="57" t="s">
        <v>183</v>
      </c>
      <c r="D58" s="55">
        <v>14185.73</v>
      </c>
      <c r="E58" s="56">
        <f>D58/G58</f>
        <v>3.47</v>
      </c>
      <c r="F58" s="56">
        <f>E58/12</f>
        <v>0.29</v>
      </c>
      <c r="G58" s="67">
        <v>4084.5</v>
      </c>
      <c r="H58" s="15">
        <v>1.07</v>
      </c>
      <c r="I58" s="45">
        <v>0.21</v>
      </c>
      <c r="J58" s="15"/>
    </row>
    <row r="59" spans="1:10" s="21" customFormat="1" ht="30">
      <c r="A59" s="99" t="s">
        <v>21</v>
      </c>
      <c r="B59" s="66"/>
      <c r="C59" s="57" t="s">
        <v>196</v>
      </c>
      <c r="D59" s="55">
        <f>E59*G59</f>
        <v>9802.8</v>
      </c>
      <c r="E59" s="56">
        <f>F59*12</f>
        <v>2.4</v>
      </c>
      <c r="F59" s="56">
        <v>0.2</v>
      </c>
      <c r="G59" s="67">
        <v>4084.5</v>
      </c>
      <c r="H59" s="15">
        <v>1.07</v>
      </c>
      <c r="I59" s="45">
        <v>0.14</v>
      </c>
      <c r="J59" s="15"/>
    </row>
    <row r="60" spans="1:10" s="21" customFormat="1" ht="25.5">
      <c r="A60" s="109" t="s">
        <v>140</v>
      </c>
      <c r="B60" s="82" t="s">
        <v>84</v>
      </c>
      <c r="C60" s="26"/>
      <c r="D60" s="55"/>
      <c r="E60" s="56"/>
      <c r="F60" s="56"/>
      <c r="G60" s="67">
        <v>4084.5</v>
      </c>
      <c r="H60" s="15"/>
      <c r="I60" s="45"/>
      <c r="J60" s="15"/>
    </row>
    <row r="61" spans="1:9" s="21" customFormat="1" ht="24" customHeight="1">
      <c r="A61" s="109" t="s">
        <v>141</v>
      </c>
      <c r="B61" s="82" t="s">
        <v>84</v>
      </c>
      <c r="C61" s="26"/>
      <c r="D61" s="55"/>
      <c r="E61" s="56"/>
      <c r="F61" s="56"/>
      <c r="G61" s="67">
        <v>4084.5</v>
      </c>
      <c r="H61" s="15"/>
      <c r="I61" s="45"/>
    </row>
    <row r="62" spans="1:9" s="21" customFormat="1" ht="18.75" customHeight="1">
      <c r="A62" s="109" t="s">
        <v>142</v>
      </c>
      <c r="B62" s="82" t="s">
        <v>62</v>
      </c>
      <c r="C62" s="26"/>
      <c r="D62" s="55"/>
      <c r="E62" s="56"/>
      <c r="F62" s="56"/>
      <c r="G62" s="67">
        <v>4084.5</v>
      </c>
      <c r="H62" s="15"/>
      <c r="I62" s="45"/>
    </row>
    <row r="63" spans="1:9" s="21" customFormat="1" ht="24" customHeight="1">
      <c r="A63" s="109" t="s">
        <v>143</v>
      </c>
      <c r="B63" s="82" t="s">
        <v>84</v>
      </c>
      <c r="C63" s="26"/>
      <c r="D63" s="55"/>
      <c r="E63" s="56"/>
      <c r="F63" s="56"/>
      <c r="G63" s="67">
        <v>4084.5</v>
      </c>
      <c r="H63" s="15"/>
      <c r="I63" s="45"/>
    </row>
    <row r="64" spans="1:9" s="21" customFormat="1" ht="25.5">
      <c r="A64" s="109" t="s">
        <v>144</v>
      </c>
      <c r="B64" s="82" t="s">
        <v>84</v>
      </c>
      <c r="C64" s="26"/>
      <c r="D64" s="55"/>
      <c r="E64" s="56"/>
      <c r="F64" s="56"/>
      <c r="G64" s="67">
        <v>4084.5</v>
      </c>
      <c r="H64" s="15"/>
      <c r="I64" s="45"/>
    </row>
    <row r="65" spans="1:9" s="21" customFormat="1" ht="15">
      <c r="A65" s="109" t="s">
        <v>145</v>
      </c>
      <c r="B65" s="82" t="s">
        <v>84</v>
      </c>
      <c r="C65" s="26"/>
      <c r="D65" s="55"/>
      <c r="E65" s="56"/>
      <c r="F65" s="56"/>
      <c r="G65" s="67">
        <v>4084.5</v>
      </c>
      <c r="H65" s="15"/>
      <c r="I65" s="45"/>
    </row>
    <row r="66" spans="1:9" s="21" customFormat="1" ht="25.5">
      <c r="A66" s="109" t="s">
        <v>146</v>
      </c>
      <c r="B66" s="82" t="s">
        <v>84</v>
      </c>
      <c r="C66" s="26"/>
      <c r="D66" s="55"/>
      <c r="E66" s="56"/>
      <c r="F66" s="56"/>
      <c r="G66" s="67">
        <v>4084.5</v>
      </c>
      <c r="H66" s="15"/>
      <c r="I66" s="45"/>
    </row>
    <row r="67" spans="1:9" s="21" customFormat="1" ht="18.75" customHeight="1">
      <c r="A67" s="109" t="s">
        <v>147</v>
      </c>
      <c r="B67" s="82" t="s">
        <v>84</v>
      </c>
      <c r="C67" s="26"/>
      <c r="D67" s="55"/>
      <c r="E67" s="56"/>
      <c r="F67" s="56"/>
      <c r="G67" s="67">
        <v>4084.5</v>
      </c>
      <c r="H67" s="15"/>
      <c r="I67" s="45"/>
    </row>
    <row r="68" spans="1:9" s="21" customFormat="1" ht="21.75" customHeight="1">
      <c r="A68" s="109" t="s">
        <v>148</v>
      </c>
      <c r="B68" s="82" t="s">
        <v>84</v>
      </c>
      <c r="C68" s="26"/>
      <c r="D68" s="55"/>
      <c r="E68" s="56"/>
      <c r="F68" s="56"/>
      <c r="G68" s="67">
        <v>4084.5</v>
      </c>
      <c r="H68" s="15"/>
      <c r="I68" s="45"/>
    </row>
    <row r="69" spans="1:9" s="15" customFormat="1" ht="18.75" customHeight="1">
      <c r="A69" s="24" t="s">
        <v>23</v>
      </c>
      <c r="B69" s="22" t="s">
        <v>24</v>
      </c>
      <c r="C69" s="26" t="s">
        <v>197</v>
      </c>
      <c r="D69" s="55">
        <f>E69*G69</f>
        <v>3430.98</v>
      </c>
      <c r="E69" s="56">
        <f>F69*12</f>
        <v>0.84</v>
      </c>
      <c r="F69" s="56">
        <v>0.07</v>
      </c>
      <c r="G69" s="67">
        <v>4084.5</v>
      </c>
      <c r="H69" s="15">
        <v>1.07</v>
      </c>
      <c r="I69" s="45">
        <v>0.03</v>
      </c>
    </row>
    <row r="70" spans="1:9" s="15" customFormat="1" ht="18" customHeight="1">
      <c r="A70" s="24" t="s">
        <v>25</v>
      </c>
      <c r="B70" s="27" t="s">
        <v>26</v>
      </c>
      <c r="C70" s="28" t="s">
        <v>197</v>
      </c>
      <c r="D70" s="55">
        <v>2156.62</v>
      </c>
      <c r="E70" s="56">
        <f>D70/G70</f>
        <v>0.53</v>
      </c>
      <c r="F70" s="56">
        <f>E70/12</f>
        <v>0.04</v>
      </c>
      <c r="G70" s="67">
        <v>4084.5</v>
      </c>
      <c r="H70" s="15">
        <v>1.07</v>
      </c>
      <c r="I70" s="45">
        <v>0.02</v>
      </c>
    </row>
    <row r="71" spans="1:9" s="25" customFormat="1" ht="30">
      <c r="A71" s="24" t="s">
        <v>22</v>
      </c>
      <c r="B71" s="22"/>
      <c r="C71" s="26" t="s">
        <v>184</v>
      </c>
      <c r="D71" s="55">
        <v>2849.1</v>
      </c>
      <c r="E71" s="56">
        <f>D71/G71</f>
        <v>0.7</v>
      </c>
      <c r="F71" s="56">
        <f>E71/12</f>
        <v>0.06</v>
      </c>
      <c r="G71" s="67">
        <v>4084.5</v>
      </c>
      <c r="H71" s="15">
        <v>1.07</v>
      </c>
      <c r="I71" s="45">
        <v>0.03</v>
      </c>
    </row>
    <row r="72" spans="1:10" s="25" customFormat="1" ht="15">
      <c r="A72" s="24" t="s">
        <v>32</v>
      </c>
      <c r="B72" s="22"/>
      <c r="C72" s="23" t="s">
        <v>198</v>
      </c>
      <c r="D72" s="56">
        <f>D73+D74+D75+D76+D77+D82+D83+D84+D85+D86+D87+D88+D78+D79+D80+D81+D89+D90</f>
        <v>161714.44</v>
      </c>
      <c r="E72" s="56">
        <f>D72/G72</f>
        <v>39.59</v>
      </c>
      <c r="F72" s="56">
        <f>E72/12</f>
        <v>3.3</v>
      </c>
      <c r="G72" s="67">
        <v>4084.5</v>
      </c>
      <c r="H72" s="15">
        <v>1.07</v>
      </c>
      <c r="I72" s="45">
        <v>0.73</v>
      </c>
      <c r="J72" s="25">
        <f>E72/12</f>
        <v>3.29916666666667</v>
      </c>
    </row>
    <row r="73" spans="1:10" s="21" customFormat="1" ht="30" customHeight="1">
      <c r="A73" s="74" t="s">
        <v>96</v>
      </c>
      <c r="B73" s="75" t="s">
        <v>15</v>
      </c>
      <c r="C73" s="59"/>
      <c r="D73" s="58">
        <v>804.58</v>
      </c>
      <c r="E73" s="59"/>
      <c r="F73" s="59"/>
      <c r="G73" s="67">
        <v>4084.5</v>
      </c>
      <c r="H73" s="15">
        <v>1.07</v>
      </c>
      <c r="I73" s="45">
        <v>0.01</v>
      </c>
      <c r="J73" s="25">
        <f aca="true" t="shared" si="0" ref="J73:J122">E73/12</f>
        <v>0</v>
      </c>
    </row>
    <row r="74" spans="1:10" s="21" customFormat="1" ht="15">
      <c r="A74" s="74" t="s">
        <v>16</v>
      </c>
      <c r="B74" s="75" t="s">
        <v>20</v>
      </c>
      <c r="C74" s="59"/>
      <c r="D74" s="58">
        <v>1010.84</v>
      </c>
      <c r="E74" s="59"/>
      <c r="F74" s="59"/>
      <c r="G74" s="67">
        <v>4084.5</v>
      </c>
      <c r="H74" s="15">
        <v>1.07</v>
      </c>
      <c r="I74" s="45">
        <v>0.01</v>
      </c>
      <c r="J74" s="25">
        <f t="shared" si="0"/>
        <v>0</v>
      </c>
    </row>
    <row r="75" spans="1:10" s="21" customFormat="1" ht="15">
      <c r="A75" s="74" t="s">
        <v>85</v>
      </c>
      <c r="B75" s="76" t="s">
        <v>15</v>
      </c>
      <c r="C75" s="59"/>
      <c r="D75" s="58">
        <v>1801.23</v>
      </c>
      <c r="E75" s="59"/>
      <c r="F75" s="59"/>
      <c r="G75" s="67">
        <v>4084.5</v>
      </c>
      <c r="H75" s="15"/>
      <c r="I75" s="45"/>
      <c r="J75" s="25">
        <f t="shared" si="0"/>
        <v>0</v>
      </c>
    </row>
    <row r="76" spans="1:10" s="21" customFormat="1" ht="15">
      <c r="A76" s="74" t="s">
        <v>186</v>
      </c>
      <c r="B76" s="75" t="s">
        <v>15</v>
      </c>
      <c r="C76" s="59"/>
      <c r="D76" s="58">
        <v>3906.98</v>
      </c>
      <c r="E76" s="59"/>
      <c r="F76" s="59"/>
      <c r="G76" s="67">
        <v>4084.5</v>
      </c>
      <c r="H76" s="15">
        <v>1.07</v>
      </c>
      <c r="I76" s="45">
        <v>0.27</v>
      </c>
      <c r="J76" s="25">
        <f t="shared" si="0"/>
        <v>0</v>
      </c>
    </row>
    <row r="77" spans="1:10" s="21" customFormat="1" ht="15">
      <c r="A77" s="85" t="s">
        <v>162</v>
      </c>
      <c r="B77" s="76" t="s">
        <v>52</v>
      </c>
      <c r="C77" s="59"/>
      <c r="D77" s="61">
        <v>74920.73</v>
      </c>
      <c r="E77" s="59"/>
      <c r="F77" s="59"/>
      <c r="G77" s="67">
        <v>4084.5</v>
      </c>
      <c r="H77" s="15"/>
      <c r="I77" s="45"/>
      <c r="J77" s="25">
        <f t="shared" si="0"/>
        <v>0</v>
      </c>
    </row>
    <row r="78" spans="1:10" s="21" customFormat="1" ht="15">
      <c r="A78" s="85" t="s">
        <v>163</v>
      </c>
      <c r="B78" s="76" t="s">
        <v>52</v>
      </c>
      <c r="C78" s="59"/>
      <c r="D78" s="61">
        <v>16444.34</v>
      </c>
      <c r="E78" s="59"/>
      <c r="F78" s="59"/>
      <c r="G78" s="67"/>
      <c r="H78" s="15"/>
      <c r="I78" s="45"/>
      <c r="J78" s="25"/>
    </row>
    <row r="79" spans="1:10" s="21" customFormat="1" ht="15">
      <c r="A79" s="85" t="s">
        <v>164</v>
      </c>
      <c r="B79" s="76" t="s">
        <v>52</v>
      </c>
      <c r="C79" s="59"/>
      <c r="D79" s="61">
        <v>8222.24</v>
      </c>
      <c r="E79" s="59"/>
      <c r="F79" s="59"/>
      <c r="G79" s="67"/>
      <c r="H79" s="15"/>
      <c r="I79" s="45"/>
      <c r="J79" s="25"/>
    </row>
    <row r="80" spans="1:10" s="21" customFormat="1" ht="15">
      <c r="A80" s="85" t="s">
        <v>165</v>
      </c>
      <c r="B80" s="76" t="s">
        <v>185</v>
      </c>
      <c r="C80" s="59"/>
      <c r="D80" s="61">
        <v>16444.34</v>
      </c>
      <c r="E80" s="59"/>
      <c r="F80" s="59"/>
      <c r="G80" s="67"/>
      <c r="H80" s="15"/>
      <c r="I80" s="45"/>
      <c r="J80" s="25"/>
    </row>
    <row r="81" spans="1:10" s="21" customFormat="1" ht="15">
      <c r="A81" s="85" t="s">
        <v>166</v>
      </c>
      <c r="B81" s="76" t="s">
        <v>52</v>
      </c>
      <c r="C81" s="59"/>
      <c r="D81" s="61">
        <v>8222.24</v>
      </c>
      <c r="E81" s="59"/>
      <c r="F81" s="59"/>
      <c r="G81" s="67"/>
      <c r="H81" s="15"/>
      <c r="I81" s="45"/>
      <c r="J81" s="25"/>
    </row>
    <row r="82" spans="1:10" s="21" customFormat="1" ht="15">
      <c r="A82" s="74" t="s">
        <v>48</v>
      </c>
      <c r="B82" s="75" t="s">
        <v>15</v>
      </c>
      <c r="C82" s="59"/>
      <c r="D82" s="58">
        <v>1926.34</v>
      </c>
      <c r="E82" s="59"/>
      <c r="F82" s="59"/>
      <c r="G82" s="67">
        <v>4084.5</v>
      </c>
      <c r="H82" s="15">
        <v>1.07</v>
      </c>
      <c r="I82" s="45">
        <v>0.03</v>
      </c>
      <c r="J82" s="25">
        <f t="shared" si="0"/>
        <v>0</v>
      </c>
    </row>
    <row r="83" spans="1:10" s="21" customFormat="1" ht="15">
      <c r="A83" s="74" t="s">
        <v>17</v>
      </c>
      <c r="B83" s="75" t="s">
        <v>15</v>
      </c>
      <c r="C83" s="59"/>
      <c r="D83" s="58">
        <v>6441.14</v>
      </c>
      <c r="E83" s="59"/>
      <c r="F83" s="59"/>
      <c r="G83" s="67">
        <v>4084.5</v>
      </c>
      <c r="H83" s="15">
        <v>1.07</v>
      </c>
      <c r="I83" s="45">
        <v>0.1</v>
      </c>
      <c r="J83" s="25">
        <f t="shared" si="0"/>
        <v>0</v>
      </c>
    </row>
    <row r="84" spans="1:10" s="21" customFormat="1" ht="15">
      <c r="A84" s="74" t="s">
        <v>18</v>
      </c>
      <c r="B84" s="75" t="s">
        <v>15</v>
      </c>
      <c r="C84" s="59"/>
      <c r="D84" s="58">
        <v>1010.85</v>
      </c>
      <c r="E84" s="59"/>
      <c r="F84" s="59"/>
      <c r="G84" s="67">
        <v>4084.5</v>
      </c>
      <c r="H84" s="15">
        <v>1.07</v>
      </c>
      <c r="I84" s="45">
        <v>0.01</v>
      </c>
      <c r="J84" s="25">
        <f t="shared" si="0"/>
        <v>0</v>
      </c>
    </row>
    <row r="85" spans="1:10" s="21" customFormat="1" ht="15">
      <c r="A85" s="74" t="s">
        <v>45</v>
      </c>
      <c r="B85" s="75" t="s">
        <v>15</v>
      </c>
      <c r="C85" s="59"/>
      <c r="D85" s="58">
        <v>963.14</v>
      </c>
      <c r="E85" s="59"/>
      <c r="F85" s="59"/>
      <c r="G85" s="67">
        <v>4084.5</v>
      </c>
      <c r="H85" s="15">
        <v>1.07</v>
      </c>
      <c r="I85" s="45">
        <v>0.01</v>
      </c>
      <c r="J85" s="25">
        <f t="shared" si="0"/>
        <v>0</v>
      </c>
    </row>
    <row r="86" spans="1:10" s="21" customFormat="1" ht="15">
      <c r="A86" s="74" t="s">
        <v>46</v>
      </c>
      <c r="B86" s="75" t="s">
        <v>20</v>
      </c>
      <c r="C86" s="59"/>
      <c r="D86" s="58">
        <v>3852.7</v>
      </c>
      <c r="E86" s="59"/>
      <c r="F86" s="59"/>
      <c r="G86" s="67">
        <v>4084.5</v>
      </c>
      <c r="H86" s="15">
        <v>1.07</v>
      </c>
      <c r="I86" s="45">
        <v>0.05</v>
      </c>
      <c r="J86" s="25">
        <f t="shared" si="0"/>
        <v>0</v>
      </c>
    </row>
    <row r="87" spans="1:10" s="21" customFormat="1" ht="25.5">
      <c r="A87" s="74" t="s">
        <v>19</v>
      </c>
      <c r="B87" s="75" t="s">
        <v>15</v>
      </c>
      <c r="C87" s="59"/>
      <c r="D87" s="58">
        <v>4473.62</v>
      </c>
      <c r="E87" s="59"/>
      <c r="F87" s="59"/>
      <c r="G87" s="67">
        <v>4084.5</v>
      </c>
      <c r="H87" s="15">
        <v>1.07</v>
      </c>
      <c r="I87" s="45">
        <v>0.06</v>
      </c>
      <c r="J87" s="25">
        <f t="shared" si="0"/>
        <v>0</v>
      </c>
    </row>
    <row r="88" spans="1:10" s="21" customFormat="1" ht="27" customHeight="1">
      <c r="A88" s="74" t="s">
        <v>97</v>
      </c>
      <c r="B88" s="75" t="s">
        <v>15</v>
      </c>
      <c r="C88" s="59"/>
      <c r="D88" s="58">
        <v>7109.3</v>
      </c>
      <c r="E88" s="59"/>
      <c r="F88" s="59"/>
      <c r="G88" s="67">
        <v>4084.5</v>
      </c>
      <c r="H88" s="15">
        <v>1.07</v>
      </c>
      <c r="I88" s="45">
        <v>0.01</v>
      </c>
      <c r="J88" s="25">
        <f t="shared" si="0"/>
        <v>0</v>
      </c>
    </row>
    <row r="89" spans="1:10" s="21" customFormat="1" ht="25.5">
      <c r="A89" s="74" t="s">
        <v>176</v>
      </c>
      <c r="B89" s="76" t="s">
        <v>52</v>
      </c>
      <c r="C89" s="60"/>
      <c r="D89" s="58">
        <v>3327.84</v>
      </c>
      <c r="E89" s="59"/>
      <c r="F89" s="59"/>
      <c r="G89" s="67">
        <v>4084.5</v>
      </c>
      <c r="H89" s="15">
        <v>1.07</v>
      </c>
      <c r="I89" s="45">
        <v>0</v>
      </c>
      <c r="J89" s="25">
        <f t="shared" si="0"/>
        <v>0</v>
      </c>
    </row>
    <row r="90" spans="1:10" s="21" customFormat="1" ht="31.5" customHeight="1">
      <c r="A90" s="74" t="s">
        <v>177</v>
      </c>
      <c r="B90" s="76"/>
      <c r="C90" s="60"/>
      <c r="D90" s="62">
        <v>831.99</v>
      </c>
      <c r="E90" s="60"/>
      <c r="F90" s="60"/>
      <c r="G90" s="67">
        <v>4084.5</v>
      </c>
      <c r="H90" s="15"/>
      <c r="I90" s="45"/>
      <c r="J90" s="25"/>
    </row>
    <row r="91" spans="1:10" s="25" customFormat="1" ht="30">
      <c r="A91" s="24" t="s">
        <v>37</v>
      </c>
      <c r="B91" s="66"/>
      <c r="C91" s="23" t="s">
        <v>199</v>
      </c>
      <c r="D91" s="56">
        <f>D92+D93+D94+D95+D96+D97+D98+D99+D100+D101</f>
        <v>58229.39</v>
      </c>
      <c r="E91" s="56">
        <f>D91/G91</f>
        <v>14.26</v>
      </c>
      <c r="F91" s="56">
        <f>E91/12</f>
        <v>1.19</v>
      </c>
      <c r="G91" s="67">
        <v>4084.5</v>
      </c>
      <c r="H91" s="15">
        <v>1.07</v>
      </c>
      <c r="I91" s="45">
        <v>0.75</v>
      </c>
      <c r="J91" s="25">
        <f t="shared" si="0"/>
        <v>1.18833333333333</v>
      </c>
    </row>
    <row r="92" spans="1:10" s="21" customFormat="1" ht="18" customHeight="1">
      <c r="A92" s="74" t="s">
        <v>33</v>
      </c>
      <c r="B92" s="75" t="s">
        <v>49</v>
      </c>
      <c r="C92" s="59"/>
      <c r="D92" s="58">
        <v>2889.52</v>
      </c>
      <c r="E92" s="59"/>
      <c r="F92" s="59"/>
      <c r="G92" s="67">
        <v>4084.5</v>
      </c>
      <c r="H92" s="15">
        <v>1.07</v>
      </c>
      <c r="I92" s="45">
        <v>0.04</v>
      </c>
      <c r="J92" s="25">
        <f t="shared" si="0"/>
        <v>0</v>
      </c>
    </row>
    <row r="93" spans="1:10" s="21" customFormat="1" ht="25.5">
      <c r="A93" s="74" t="s">
        <v>34</v>
      </c>
      <c r="B93" s="75" t="s">
        <v>41</v>
      </c>
      <c r="C93" s="59"/>
      <c r="D93" s="58">
        <v>1926.35</v>
      </c>
      <c r="E93" s="59"/>
      <c r="F93" s="59"/>
      <c r="G93" s="67">
        <v>4084.5</v>
      </c>
      <c r="H93" s="15">
        <v>1.07</v>
      </c>
      <c r="I93" s="45">
        <v>0.03</v>
      </c>
      <c r="J93" s="25">
        <f t="shared" si="0"/>
        <v>0</v>
      </c>
    </row>
    <row r="94" spans="1:10" s="21" customFormat="1" ht="15">
      <c r="A94" s="74" t="s">
        <v>53</v>
      </c>
      <c r="B94" s="75" t="s">
        <v>52</v>
      </c>
      <c r="C94" s="59"/>
      <c r="D94" s="58">
        <v>2021.63</v>
      </c>
      <c r="E94" s="59"/>
      <c r="F94" s="59"/>
      <c r="G94" s="67">
        <v>4084.5</v>
      </c>
      <c r="H94" s="15">
        <v>1.07</v>
      </c>
      <c r="I94" s="45">
        <v>0.03</v>
      </c>
      <c r="J94" s="25">
        <f t="shared" si="0"/>
        <v>0</v>
      </c>
    </row>
    <row r="95" spans="1:10" s="21" customFormat="1" ht="25.5">
      <c r="A95" s="74" t="s">
        <v>50</v>
      </c>
      <c r="B95" s="75" t="s">
        <v>51</v>
      </c>
      <c r="C95" s="59"/>
      <c r="D95" s="58">
        <v>1926.35</v>
      </c>
      <c r="E95" s="59"/>
      <c r="F95" s="59"/>
      <c r="G95" s="67">
        <v>4084.5</v>
      </c>
      <c r="H95" s="15">
        <v>1.07</v>
      </c>
      <c r="I95" s="45">
        <v>0.03</v>
      </c>
      <c r="J95" s="25">
        <f t="shared" si="0"/>
        <v>0</v>
      </c>
    </row>
    <row r="96" spans="1:10" s="21" customFormat="1" ht="15">
      <c r="A96" s="74" t="s">
        <v>187</v>
      </c>
      <c r="B96" s="76" t="s">
        <v>15</v>
      </c>
      <c r="C96" s="59"/>
      <c r="D96" s="58">
        <v>3702.76</v>
      </c>
      <c r="E96" s="59"/>
      <c r="F96" s="59"/>
      <c r="G96" s="67">
        <v>4084.5</v>
      </c>
      <c r="H96" s="15"/>
      <c r="I96" s="45"/>
      <c r="J96" s="25">
        <f t="shared" si="0"/>
        <v>0</v>
      </c>
    </row>
    <row r="97" spans="1:10" s="21" customFormat="1" ht="15">
      <c r="A97" s="74" t="s">
        <v>81</v>
      </c>
      <c r="B97" s="76" t="s">
        <v>52</v>
      </c>
      <c r="C97" s="59"/>
      <c r="D97" s="58">
        <v>13424.22</v>
      </c>
      <c r="E97" s="59"/>
      <c r="F97" s="59"/>
      <c r="G97" s="67">
        <v>4084.5</v>
      </c>
      <c r="H97" s="15">
        <v>1.07</v>
      </c>
      <c r="I97" s="45">
        <v>0.19</v>
      </c>
      <c r="J97" s="25">
        <f t="shared" si="0"/>
        <v>0</v>
      </c>
    </row>
    <row r="98" spans="1:10" s="21" customFormat="1" ht="15">
      <c r="A98" s="74" t="s">
        <v>47</v>
      </c>
      <c r="B98" s="75" t="s">
        <v>7</v>
      </c>
      <c r="C98" s="60"/>
      <c r="D98" s="58">
        <v>6851.28</v>
      </c>
      <c r="E98" s="59"/>
      <c r="F98" s="59"/>
      <c r="G98" s="67">
        <v>4084.5</v>
      </c>
      <c r="H98" s="15">
        <v>1.07</v>
      </c>
      <c r="I98" s="45">
        <v>0.1</v>
      </c>
      <c r="J98" s="25">
        <f t="shared" si="0"/>
        <v>0</v>
      </c>
    </row>
    <row r="99" spans="1:10" s="21" customFormat="1" ht="25.5">
      <c r="A99" s="74" t="s">
        <v>150</v>
      </c>
      <c r="B99" s="76" t="s">
        <v>15</v>
      </c>
      <c r="C99" s="60"/>
      <c r="D99" s="58">
        <v>5772.5</v>
      </c>
      <c r="E99" s="59"/>
      <c r="F99" s="59"/>
      <c r="G99" s="67">
        <v>4084.5</v>
      </c>
      <c r="H99" s="15"/>
      <c r="I99" s="45"/>
      <c r="J99" s="25"/>
    </row>
    <row r="100" spans="1:10" s="21" customFormat="1" ht="28.5" customHeight="1">
      <c r="A100" s="74" t="s">
        <v>149</v>
      </c>
      <c r="B100" s="76" t="s">
        <v>151</v>
      </c>
      <c r="C100" s="60"/>
      <c r="D100" s="58">
        <v>0</v>
      </c>
      <c r="E100" s="59"/>
      <c r="F100" s="59"/>
      <c r="G100" s="67">
        <v>4084.5</v>
      </c>
      <c r="H100" s="15"/>
      <c r="I100" s="45"/>
      <c r="J100" s="25"/>
    </row>
    <row r="101" spans="1:10" s="21" customFormat="1" ht="21" customHeight="1">
      <c r="A101" s="85" t="s">
        <v>169</v>
      </c>
      <c r="B101" s="75"/>
      <c r="C101" s="59"/>
      <c r="D101" s="61">
        <v>19714.78</v>
      </c>
      <c r="E101" s="59"/>
      <c r="F101" s="59"/>
      <c r="G101" s="67">
        <v>4084.5</v>
      </c>
      <c r="H101" s="15">
        <v>1.07</v>
      </c>
      <c r="I101" s="45">
        <v>0</v>
      </c>
      <c r="J101" s="25">
        <f t="shared" si="0"/>
        <v>0</v>
      </c>
    </row>
    <row r="102" spans="1:10" s="21" customFormat="1" ht="30">
      <c r="A102" s="24" t="s">
        <v>38</v>
      </c>
      <c r="B102" s="75"/>
      <c r="C102" s="26" t="s">
        <v>200</v>
      </c>
      <c r="D102" s="56">
        <f>D107+D108+D103+D104+D105+D106</f>
        <v>40760.76</v>
      </c>
      <c r="E102" s="56">
        <f>D102/G102</f>
        <v>9.98</v>
      </c>
      <c r="F102" s="56">
        <f>E102/12</f>
        <v>0.83</v>
      </c>
      <c r="G102" s="67">
        <v>4084.5</v>
      </c>
      <c r="H102" s="15">
        <v>1.07</v>
      </c>
      <c r="I102" s="45">
        <v>0.32</v>
      </c>
      <c r="J102" s="25">
        <f t="shared" si="0"/>
        <v>0.831666666666667</v>
      </c>
    </row>
    <row r="103" spans="1:10" s="21" customFormat="1" ht="15">
      <c r="A103" s="74" t="s">
        <v>188</v>
      </c>
      <c r="B103" s="75" t="s">
        <v>15</v>
      </c>
      <c r="C103" s="57"/>
      <c r="D103" s="69">
        <v>0</v>
      </c>
      <c r="E103" s="56"/>
      <c r="F103" s="56"/>
      <c r="G103" s="67">
        <v>4084.5</v>
      </c>
      <c r="H103" s="15"/>
      <c r="I103" s="45"/>
      <c r="J103" s="25"/>
    </row>
    <row r="104" spans="1:10" s="21" customFormat="1" ht="15">
      <c r="A104" s="85" t="s">
        <v>168</v>
      </c>
      <c r="B104" s="76" t="s">
        <v>52</v>
      </c>
      <c r="C104" s="57"/>
      <c r="D104" s="61">
        <v>11826.25</v>
      </c>
      <c r="E104" s="56"/>
      <c r="F104" s="56"/>
      <c r="G104" s="67">
        <v>4084.5</v>
      </c>
      <c r="H104" s="15"/>
      <c r="I104" s="45"/>
      <c r="J104" s="25"/>
    </row>
    <row r="105" spans="1:10" s="21" customFormat="1" ht="15">
      <c r="A105" s="85" t="s">
        <v>167</v>
      </c>
      <c r="B105" s="76" t="s">
        <v>52</v>
      </c>
      <c r="C105" s="57"/>
      <c r="D105" s="61">
        <v>7288.05</v>
      </c>
      <c r="E105" s="56"/>
      <c r="F105" s="56"/>
      <c r="G105" s="67"/>
      <c r="H105" s="15"/>
      <c r="I105" s="45"/>
      <c r="J105" s="25"/>
    </row>
    <row r="106" spans="1:10" s="21" customFormat="1" ht="15">
      <c r="A106" s="85" t="s">
        <v>170</v>
      </c>
      <c r="B106" s="76" t="s">
        <v>52</v>
      </c>
      <c r="C106" s="57"/>
      <c r="D106" s="61">
        <v>8222.24</v>
      </c>
      <c r="E106" s="56"/>
      <c r="F106" s="56"/>
      <c r="G106" s="67"/>
      <c r="H106" s="15"/>
      <c r="I106" s="45"/>
      <c r="J106" s="25"/>
    </row>
    <row r="107" spans="1:10" s="21" customFormat="1" ht="15">
      <c r="A107" s="74" t="s">
        <v>152</v>
      </c>
      <c r="B107" s="76" t="s">
        <v>151</v>
      </c>
      <c r="C107" s="57"/>
      <c r="D107" s="69">
        <v>13424.22</v>
      </c>
      <c r="E107" s="70"/>
      <c r="F107" s="70"/>
      <c r="G107" s="67">
        <v>4084.5</v>
      </c>
      <c r="H107" s="15"/>
      <c r="I107" s="45"/>
      <c r="J107" s="25">
        <f t="shared" si="0"/>
        <v>0</v>
      </c>
    </row>
    <row r="108" spans="1:10" s="21" customFormat="1" ht="25.5">
      <c r="A108" s="74" t="s">
        <v>153</v>
      </c>
      <c r="B108" s="76" t="s">
        <v>52</v>
      </c>
      <c r="C108" s="57"/>
      <c r="D108" s="58">
        <v>0</v>
      </c>
      <c r="E108" s="59"/>
      <c r="F108" s="59"/>
      <c r="G108" s="67">
        <v>4084.5</v>
      </c>
      <c r="H108" s="15">
        <v>1.07</v>
      </c>
      <c r="I108" s="45">
        <v>0.19</v>
      </c>
      <c r="J108" s="25">
        <f t="shared" si="0"/>
        <v>0</v>
      </c>
    </row>
    <row r="109" spans="1:10" s="21" customFormat="1" ht="0.75" customHeight="1">
      <c r="A109" s="8" t="s">
        <v>82</v>
      </c>
      <c r="B109" s="52" t="s">
        <v>10</v>
      </c>
      <c r="C109" s="26"/>
      <c r="D109" s="62"/>
      <c r="E109" s="60"/>
      <c r="F109" s="60"/>
      <c r="G109" s="67">
        <v>4084.5</v>
      </c>
      <c r="H109" s="15"/>
      <c r="I109" s="45"/>
      <c r="J109" s="25">
        <f t="shared" si="0"/>
        <v>0</v>
      </c>
    </row>
    <row r="110" spans="1:10" s="21" customFormat="1" ht="15">
      <c r="A110" s="24" t="s">
        <v>39</v>
      </c>
      <c r="B110" s="29"/>
      <c r="C110" s="26" t="s">
        <v>201</v>
      </c>
      <c r="D110" s="56">
        <f>D111+D112+D113+D114+D115+D116</f>
        <v>16914.47</v>
      </c>
      <c r="E110" s="56">
        <f>D110/G110</f>
        <v>4.14</v>
      </c>
      <c r="F110" s="56">
        <f>E110/12-0.01</f>
        <v>0.34</v>
      </c>
      <c r="G110" s="67">
        <v>4084.5</v>
      </c>
      <c r="H110" s="15">
        <v>1.07</v>
      </c>
      <c r="I110" s="45">
        <v>0.25</v>
      </c>
      <c r="J110" s="25">
        <f t="shared" si="0"/>
        <v>0.345</v>
      </c>
    </row>
    <row r="111" spans="1:10" s="21" customFormat="1" ht="18.75" customHeight="1">
      <c r="A111" s="74" t="s">
        <v>35</v>
      </c>
      <c r="B111" s="75" t="s">
        <v>7</v>
      </c>
      <c r="C111" s="57"/>
      <c r="D111" s="58">
        <v>1342.44</v>
      </c>
      <c r="E111" s="59"/>
      <c r="F111" s="59"/>
      <c r="G111" s="67">
        <v>4084.5</v>
      </c>
      <c r="H111" s="15">
        <v>1.07</v>
      </c>
      <c r="I111" s="45">
        <v>0.02</v>
      </c>
      <c r="J111" s="25">
        <f t="shared" si="0"/>
        <v>0</v>
      </c>
    </row>
    <row r="112" spans="1:10" s="21" customFormat="1" ht="45" customHeight="1">
      <c r="A112" s="74" t="s">
        <v>154</v>
      </c>
      <c r="B112" s="75" t="s">
        <v>15</v>
      </c>
      <c r="C112" s="57"/>
      <c r="D112" s="58">
        <v>11186.56</v>
      </c>
      <c r="E112" s="59"/>
      <c r="F112" s="59"/>
      <c r="G112" s="67">
        <v>4084.5</v>
      </c>
      <c r="H112" s="15">
        <v>1.07</v>
      </c>
      <c r="I112" s="45">
        <v>0.16</v>
      </c>
      <c r="J112" s="25">
        <f t="shared" si="0"/>
        <v>0</v>
      </c>
    </row>
    <row r="113" spans="1:10" s="21" customFormat="1" ht="41.25" customHeight="1">
      <c r="A113" s="74" t="s">
        <v>155</v>
      </c>
      <c r="B113" s="75" t="s">
        <v>15</v>
      </c>
      <c r="C113" s="57"/>
      <c r="D113" s="58">
        <v>1006.81</v>
      </c>
      <c r="E113" s="59"/>
      <c r="F113" s="59"/>
      <c r="G113" s="67">
        <v>4084.5</v>
      </c>
      <c r="H113" s="15">
        <v>1.07</v>
      </c>
      <c r="I113" s="45">
        <v>0.01</v>
      </c>
      <c r="J113" s="25">
        <f t="shared" si="0"/>
        <v>0</v>
      </c>
    </row>
    <row r="114" spans="1:10" s="21" customFormat="1" ht="27.75" customHeight="1">
      <c r="A114" s="74" t="s">
        <v>54</v>
      </c>
      <c r="B114" s="75" t="s">
        <v>10</v>
      </c>
      <c r="C114" s="57"/>
      <c r="D114" s="58">
        <v>3378.66</v>
      </c>
      <c r="E114" s="59"/>
      <c r="F114" s="59"/>
      <c r="G114" s="67">
        <v>4084.5</v>
      </c>
      <c r="H114" s="15">
        <v>1.07</v>
      </c>
      <c r="I114" s="45">
        <v>0</v>
      </c>
      <c r="J114" s="25">
        <f t="shared" si="0"/>
        <v>0</v>
      </c>
    </row>
    <row r="115" spans="1:10" s="21" customFormat="1" ht="24" customHeight="1">
      <c r="A115" s="74" t="s">
        <v>42</v>
      </c>
      <c r="B115" s="76" t="s">
        <v>156</v>
      </c>
      <c r="C115" s="57"/>
      <c r="D115" s="58">
        <f>E115*G115</f>
        <v>0</v>
      </c>
      <c r="E115" s="59"/>
      <c r="F115" s="59"/>
      <c r="G115" s="67">
        <v>4084.5</v>
      </c>
      <c r="H115" s="15">
        <v>1.07</v>
      </c>
      <c r="I115" s="45">
        <v>0</v>
      </c>
      <c r="J115" s="25">
        <f t="shared" si="0"/>
        <v>0</v>
      </c>
    </row>
    <row r="116" spans="1:10" s="21" customFormat="1" ht="56.25" customHeight="1">
      <c r="A116" s="74" t="s">
        <v>157</v>
      </c>
      <c r="B116" s="76" t="s">
        <v>84</v>
      </c>
      <c r="C116" s="57"/>
      <c r="D116" s="58">
        <f>E116*G116</f>
        <v>0</v>
      </c>
      <c r="E116" s="59"/>
      <c r="F116" s="59"/>
      <c r="G116" s="67">
        <v>4084.5</v>
      </c>
      <c r="H116" s="15">
        <v>1.07</v>
      </c>
      <c r="I116" s="45">
        <v>0</v>
      </c>
      <c r="J116" s="25">
        <f t="shared" si="0"/>
        <v>0</v>
      </c>
    </row>
    <row r="117" spans="1:10" s="21" customFormat="1" ht="15">
      <c r="A117" s="24" t="s">
        <v>40</v>
      </c>
      <c r="B117" s="29"/>
      <c r="C117" s="26" t="s">
        <v>202</v>
      </c>
      <c r="D117" s="56">
        <f>D118</f>
        <v>1208.01</v>
      </c>
      <c r="E117" s="56">
        <f>D117/G117</f>
        <v>0.3</v>
      </c>
      <c r="F117" s="56">
        <f>E117/12</f>
        <v>0.03</v>
      </c>
      <c r="G117" s="67">
        <v>4084.5</v>
      </c>
      <c r="H117" s="15">
        <v>1.07</v>
      </c>
      <c r="I117" s="45">
        <v>0.03</v>
      </c>
      <c r="J117" s="25">
        <f t="shared" si="0"/>
        <v>0.025</v>
      </c>
    </row>
    <row r="118" spans="1:10" s="21" customFormat="1" ht="15">
      <c r="A118" s="8" t="s">
        <v>36</v>
      </c>
      <c r="B118" s="29" t="s">
        <v>15</v>
      </c>
      <c r="C118" s="3"/>
      <c r="D118" s="58">
        <v>1208.01</v>
      </c>
      <c r="E118" s="59"/>
      <c r="F118" s="59"/>
      <c r="G118" s="67">
        <v>4084.5</v>
      </c>
      <c r="H118" s="15">
        <v>1.07</v>
      </c>
      <c r="I118" s="45">
        <v>0.02</v>
      </c>
      <c r="J118" s="25">
        <f t="shared" si="0"/>
        <v>0</v>
      </c>
    </row>
    <row r="119" spans="1:10" s="15" customFormat="1" ht="15">
      <c r="A119" s="24" t="s">
        <v>44</v>
      </c>
      <c r="B119" s="22"/>
      <c r="C119" s="23" t="s">
        <v>203</v>
      </c>
      <c r="D119" s="56">
        <f>D120+D121</f>
        <v>31259.62</v>
      </c>
      <c r="E119" s="56">
        <f>D119/G119</f>
        <v>7.65</v>
      </c>
      <c r="F119" s="56">
        <f>E119/12</f>
        <v>0.64</v>
      </c>
      <c r="G119" s="67">
        <v>4084.5</v>
      </c>
      <c r="H119" s="15">
        <v>1.07</v>
      </c>
      <c r="I119" s="45">
        <v>0.02</v>
      </c>
      <c r="J119" s="25">
        <f t="shared" si="0"/>
        <v>0.6375</v>
      </c>
    </row>
    <row r="120" spans="1:10" s="21" customFormat="1" ht="49.5" customHeight="1">
      <c r="A120" s="109" t="s">
        <v>158</v>
      </c>
      <c r="B120" s="76" t="s">
        <v>20</v>
      </c>
      <c r="C120" s="59"/>
      <c r="D120" s="58">
        <v>17937.74</v>
      </c>
      <c r="E120" s="59"/>
      <c r="F120" s="59"/>
      <c r="G120" s="67">
        <v>4084.5</v>
      </c>
      <c r="H120" s="15">
        <v>1.07</v>
      </c>
      <c r="I120" s="45">
        <v>0.02</v>
      </c>
      <c r="J120" s="25">
        <f t="shared" si="0"/>
        <v>0</v>
      </c>
    </row>
    <row r="121" spans="1:10" s="21" customFormat="1" ht="29.25" customHeight="1">
      <c r="A121" s="109" t="s">
        <v>193</v>
      </c>
      <c r="B121" s="76" t="s">
        <v>84</v>
      </c>
      <c r="C121" s="60"/>
      <c r="D121" s="62">
        <v>13321.88</v>
      </c>
      <c r="E121" s="60"/>
      <c r="F121" s="60"/>
      <c r="G121" s="67">
        <v>4084.5</v>
      </c>
      <c r="H121" s="15"/>
      <c r="I121" s="45"/>
      <c r="J121" s="25">
        <f t="shared" si="0"/>
        <v>0</v>
      </c>
    </row>
    <row r="122" spans="1:10" s="15" customFormat="1" ht="15">
      <c r="A122" s="24" t="s">
        <v>43</v>
      </c>
      <c r="B122" s="22"/>
      <c r="C122" s="23" t="s">
        <v>204</v>
      </c>
      <c r="D122" s="78">
        <f>D123+D124</f>
        <v>6644.96</v>
      </c>
      <c r="E122" s="56">
        <f>D122/G122</f>
        <v>1.63</v>
      </c>
      <c r="F122" s="56">
        <f>E122/12</f>
        <v>0.14</v>
      </c>
      <c r="G122" s="67">
        <v>4084.5</v>
      </c>
      <c r="H122" s="15">
        <v>1.07</v>
      </c>
      <c r="I122" s="45">
        <v>0.04</v>
      </c>
      <c r="J122" s="25">
        <f t="shared" si="0"/>
        <v>0.135833333333333</v>
      </c>
    </row>
    <row r="123" spans="1:9" s="21" customFormat="1" ht="15">
      <c r="A123" s="8" t="s">
        <v>88</v>
      </c>
      <c r="B123" s="29" t="s">
        <v>49</v>
      </c>
      <c r="C123" s="3"/>
      <c r="D123" s="58">
        <v>2684.76</v>
      </c>
      <c r="E123" s="59"/>
      <c r="F123" s="59"/>
      <c r="G123" s="67">
        <v>4084.5</v>
      </c>
      <c r="H123" s="15">
        <v>1.07</v>
      </c>
      <c r="I123" s="45">
        <v>0.04</v>
      </c>
    </row>
    <row r="124" spans="1:9" s="21" customFormat="1" ht="15">
      <c r="A124" s="8" t="s">
        <v>59</v>
      </c>
      <c r="B124" s="29" t="s">
        <v>49</v>
      </c>
      <c r="C124" s="3"/>
      <c r="D124" s="58">
        <v>3960.2</v>
      </c>
      <c r="E124" s="59"/>
      <c r="F124" s="59"/>
      <c r="G124" s="67">
        <v>4084.5</v>
      </c>
      <c r="H124" s="15">
        <v>1.07</v>
      </c>
      <c r="I124" s="45">
        <v>0</v>
      </c>
    </row>
    <row r="125" spans="1:11" s="15" customFormat="1" ht="118.5">
      <c r="A125" s="101" t="s">
        <v>194</v>
      </c>
      <c r="B125" s="66" t="s">
        <v>10</v>
      </c>
      <c r="C125" s="26"/>
      <c r="D125" s="57">
        <v>50000</v>
      </c>
      <c r="E125" s="57">
        <f>D125/G125</f>
        <v>12.24</v>
      </c>
      <c r="F125" s="57">
        <f>E125/12</f>
        <v>1.02</v>
      </c>
      <c r="G125" s="67">
        <v>4084.5</v>
      </c>
      <c r="H125" s="15">
        <v>1.07</v>
      </c>
      <c r="I125" s="45">
        <v>0.3</v>
      </c>
      <c r="K125" s="45"/>
    </row>
    <row r="126" spans="1:9" s="15" customFormat="1" ht="27.75" customHeight="1" thickBot="1">
      <c r="A126" s="42" t="s">
        <v>83</v>
      </c>
      <c r="B126" s="53" t="s">
        <v>9</v>
      </c>
      <c r="C126" s="28"/>
      <c r="D126" s="79">
        <f>E126*G126</f>
        <v>93126.6</v>
      </c>
      <c r="E126" s="79">
        <f>F126*12</f>
        <v>22.8</v>
      </c>
      <c r="F126" s="80">
        <v>1.9</v>
      </c>
      <c r="G126" s="67">
        <v>4084.5</v>
      </c>
      <c r="I126" s="45"/>
    </row>
    <row r="127" spans="1:9" s="15" customFormat="1" ht="29.25" customHeight="1" thickBot="1">
      <c r="A127" s="38" t="s">
        <v>55</v>
      </c>
      <c r="B127" s="39"/>
      <c r="C127" s="40"/>
      <c r="D127" s="81">
        <f>D15+D28+D39+D40+D41+D42+D43+D49+D56+D57+D58+D59+D69+D70+D71+D72+D91+D102+D110+D117+D119+D122+D125+D126+D55+D54</f>
        <v>1555248.09</v>
      </c>
      <c r="E127" s="81">
        <f>E15+E28+E39+E40+E41+E42+E43+E49+E56+E57+E58+E59+E69+E70+E71+E72+E91+E102+E110+E117+E119+E122+E125+E126+E55+E54</f>
        <v>380.78</v>
      </c>
      <c r="F127" s="81">
        <f>F15+F28+F39+F40+F41+F42+F43+F49+F56+F57+F58+F59+F69+F70+F71+F72+F91+F102+F110+F117+F119+F122+F125+F126+F55+F54</f>
        <v>31.75</v>
      </c>
      <c r="G127" s="67">
        <v>4084.5</v>
      </c>
      <c r="I127" s="45"/>
    </row>
    <row r="128" spans="1:9" s="15" customFormat="1" ht="19.5">
      <c r="A128" s="102"/>
      <c r="B128" s="103"/>
      <c r="C128" s="104"/>
      <c r="D128" s="105"/>
      <c r="E128" s="105"/>
      <c r="F128" s="105"/>
      <c r="G128" s="67">
        <v>4084.5</v>
      </c>
      <c r="I128" s="45"/>
    </row>
    <row r="129" spans="1:9" s="15" customFormat="1" ht="19.5">
      <c r="A129" s="102"/>
      <c r="B129" s="103"/>
      <c r="C129" s="104"/>
      <c r="D129" s="105"/>
      <c r="E129" s="105"/>
      <c r="F129" s="105"/>
      <c r="G129" s="67">
        <v>4084.5</v>
      </c>
      <c r="I129" s="45"/>
    </row>
    <row r="130" spans="1:9" s="4" customFormat="1" ht="15.75" thickBot="1">
      <c r="A130" s="31"/>
      <c r="G130" s="67">
        <v>4084.5</v>
      </c>
      <c r="I130" s="41"/>
    </row>
    <row r="131" spans="1:9" s="4" customFormat="1" ht="28.5" customHeight="1" thickBot="1">
      <c r="A131" s="38" t="s">
        <v>64</v>
      </c>
      <c r="B131" s="39"/>
      <c r="C131" s="40"/>
      <c r="D131" s="40">
        <f>D132+D133+D146+D152+D154+D155+D156+D157+D160+D161+D162+D163+D164+D158+D159+D165+D153</f>
        <v>1805228.53</v>
      </c>
      <c r="E131" s="40">
        <f>E132+E133+E146+E152+E154+E155+E156+E157+E160+E161+E162+E163+E164+E158+E159+E165+E153</f>
        <v>441.98</v>
      </c>
      <c r="F131" s="40">
        <f>F132+F133+F146+F152+F154+F155+F156+F157+F160+F161+F162+F163+F164+F158+F159+F165+F153</f>
        <v>36.85</v>
      </c>
      <c r="G131" s="67">
        <v>4084.5</v>
      </c>
      <c r="H131" s="41"/>
      <c r="I131" s="41"/>
    </row>
    <row r="132" spans="1:9" s="84" customFormat="1" ht="15">
      <c r="A132" s="74" t="s">
        <v>159</v>
      </c>
      <c r="B132" s="75"/>
      <c r="C132" s="59"/>
      <c r="D132" s="61">
        <v>24897.86</v>
      </c>
      <c r="E132" s="59">
        <f aca="true" t="shared" si="1" ref="E132:E165">D132/G132</f>
        <v>6.1</v>
      </c>
      <c r="F132" s="59">
        <f aca="true" t="shared" si="2" ref="F132:F165">E132/12</f>
        <v>0.51</v>
      </c>
      <c r="G132" s="67">
        <v>4084.5</v>
      </c>
      <c r="H132" s="67"/>
      <c r="I132" s="68"/>
    </row>
    <row r="133" spans="1:9" s="84" customFormat="1" ht="15">
      <c r="A133" s="74" t="s">
        <v>161</v>
      </c>
      <c r="B133" s="75"/>
      <c r="C133" s="59"/>
      <c r="D133" s="61">
        <v>74260.57</v>
      </c>
      <c r="E133" s="59">
        <f t="shared" si="1"/>
        <v>18.18</v>
      </c>
      <c r="F133" s="59">
        <f t="shared" si="2"/>
        <v>1.52</v>
      </c>
      <c r="G133" s="67">
        <v>4084.5</v>
      </c>
      <c r="H133" s="67"/>
      <c r="I133" s="68"/>
    </row>
    <row r="134" spans="1:9" s="84" customFormat="1" ht="15" hidden="1">
      <c r="A134" s="74" t="s">
        <v>75</v>
      </c>
      <c r="B134" s="75"/>
      <c r="C134" s="59"/>
      <c r="D134" s="61"/>
      <c r="E134" s="59">
        <f t="shared" si="1"/>
        <v>0</v>
      </c>
      <c r="F134" s="59">
        <f t="shared" si="2"/>
        <v>0</v>
      </c>
      <c r="G134" s="67">
        <v>4084.5</v>
      </c>
      <c r="H134" s="67"/>
      <c r="I134" s="68"/>
    </row>
    <row r="135" spans="1:9" s="84" customFormat="1" ht="15" hidden="1">
      <c r="A135" s="74" t="s">
        <v>66</v>
      </c>
      <c r="B135" s="75"/>
      <c r="C135" s="59"/>
      <c r="D135" s="61"/>
      <c r="E135" s="59">
        <f t="shared" si="1"/>
        <v>0</v>
      </c>
      <c r="F135" s="59">
        <f t="shared" si="2"/>
        <v>0</v>
      </c>
      <c r="G135" s="67">
        <v>4084.5</v>
      </c>
      <c r="H135" s="67"/>
      <c r="I135" s="68"/>
    </row>
    <row r="136" spans="1:9" s="84" customFormat="1" ht="15" hidden="1">
      <c r="A136" s="74" t="s">
        <v>67</v>
      </c>
      <c r="B136" s="75"/>
      <c r="C136" s="59"/>
      <c r="D136" s="61"/>
      <c r="E136" s="59">
        <f t="shared" si="1"/>
        <v>0</v>
      </c>
      <c r="F136" s="59">
        <f t="shared" si="2"/>
        <v>0</v>
      </c>
      <c r="G136" s="67">
        <v>4084.5</v>
      </c>
      <c r="H136" s="67"/>
      <c r="I136" s="68"/>
    </row>
    <row r="137" spans="1:9" s="84" customFormat="1" ht="15" hidden="1">
      <c r="A137" s="74" t="s">
        <v>68</v>
      </c>
      <c r="B137" s="75"/>
      <c r="C137" s="59"/>
      <c r="D137" s="61"/>
      <c r="E137" s="59">
        <f t="shared" si="1"/>
        <v>0</v>
      </c>
      <c r="F137" s="59">
        <f t="shared" si="2"/>
        <v>0</v>
      </c>
      <c r="G137" s="67">
        <v>4084.5</v>
      </c>
      <c r="H137" s="67"/>
      <c r="I137" s="68"/>
    </row>
    <row r="138" spans="1:9" s="84" customFormat="1" ht="15" hidden="1">
      <c r="A138" s="74" t="s">
        <v>69</v>
      </c>
      <c r="B138" s="75"/>
      <c r="C138" s="59"/>
      <c r="D138" s="61"/>
      <c r="E138" s="59">
        <f t="shared" si="1"/>
        <v>0</v>
      </c>
      <c r="F138" s="59">
        <f t="shared" si="2"/>
        <v>0</v>
      </c>
      <c r="G138" s="67">
        <v>4084.5</v>
      </c>
      <c r="H138" s="67"/>
      <c r="I138" s="68"/>
    </row>
    <row r="139" spans="1:9" s="84" customFormat="1" ht="15" hidden="1">
      <c r="A139" s="74"/>
      <c r="B139" s="75"/>
      <c r="C139" s="59"/>
      <c r="D139" s="61"/>
      <c r="E139" s="59">
        <f t="shared" si="1"/>
        <v>0</v>
      </c>
      <c r="F139" s="59">
        <f t="shared" si="2"/>
        <v>0</v>
      </c>
      <c r="G139" s="67">
        <v>4084.5</v>
      </c>
      <c r="H139" s="67"/>
      <c r="I139" s="68"/>
    </row>
    <row r="140" spans="1:9" s="84" customFormat="1" ht="15" hidden="1">
      <c r="A140" s="74" t="s">
        <v>70</v>
      </c>
      <c r="B140" s="75"/>
      <c r="C140" s="59"/>
      <c r="D140" s="61"/>
      <c r="E140" s="59">
        <f t="shared" si="1"/>
        <v>0</v>
      </c>
      <c r="F140" s="59">
        <f t="shared" si="2"/>
        <v>0</v>
      </c>
      <c r="G140" s="67">
        <v>4084.5</v>
      </c>
      <c r="H140" s="67"/>
      <c r="I140" s="68"/>
    </row>
    <row r="141" spans="1:9" s="84" customFormat="1" ht="15" hidden="1">
      <c r="A141" s="74"/>
      <c r="B141" s="75"/>
      <c r="C141" s="59"/>
      <c r="D141" s="61"/>
      <c r="E141" s="59">
        <f t="shared" si="1"/>
        <v>0</v>
      </c>
      <c r="F141" s="59">
        <f t="shared" si="2"/>
        <v>0</v>
      </c>
      <c r="G141" s="67">
        <v>4084.5</v>
      </c>
      <c r="H141" s="67"/>
      <c r="I141" s="68"/>
    </row>
    <row r="142" spans="1:9" s="84" customFormat="1" ht="15" hidden="1">
      <c r="A142" s="74" t="s">
        <v>71</v>
      </c>
      <c r="B142" s="75"/>
      <c r="C142" s="59"/>
      <c r="D142" s="61"/>
      <c r="E142" s="59">
        <f t="shared" si="1"/>
        <v>0</v>
      </c>
      <c r="F142" s="59">
        <f t="shared" si="2"/>
        <v>0</v>
      </c>
      <c r="G142" s="67">
        <v>4084.5</v>
      </c>
      <c r="H142" s="67"/>
      <c r="I142" s="68"/>
    </row>
    <row r="143" spans="1:9" s="84" customFormat="1" ht="15" hidden="1">
      <c r="A143" s="74" t="s">
        <v>72</v>
      </c>
      <c r="B143" s="75"/>
      <c r="C143" s="59"/>
      <c r="D143" s="61"/>
      <c r="E143" s="59">
        <f t="shared" si="1"/>
        <v>0</v>
      </c>
      <c r="F143" s="59">
        <f t="shared" si="2"/>
        <v>0</v>
      </c>
      <c r="G143" s="67">
        <v>4084.5</v>
      </c>
      <c r="H143" s="67"/>
      <c r="I143" s="68"/>
    </row>
    <row r="144" spans="1:9" s="84" customFormat="1" ht="25.5" hidden="1">
      <c r="A144" s="74" t="s">
        <v>73</v>
      </c>
      <c r="B144" s="75"/>
      <c r="C144" s="59"/>
      <c r="D144" s="61"/>
      <c r="E144" s="59">
        <f t="shared" si="1"/>
        <v>0</v>
      </c>
      <c r="F144" s="59">
        <f t="shared" si="2"/>
        <v>0</v>
      </c>
      <c r="G144" s="67">
        <v>4084.5</v>
      </c>
      <c r="H144" s="67"/>
      <c r="I144" s="68"/>
    </row>
    <row r="145" spans="1:9" s="84" customFormat="1" ht="15" hidden="1">
      <c r="A145" s="74" t="s">
        <v>74</v>
      </c>
      <c r="B145" s="75"/>
      <c r="C145" s="59"/>
      <c r="D145" s="61"/>
      <c r="E145" s="59">
        <f t="shared" si="1"/>
        <v>0</v>
      </c>
      <c r="F145" s="59">
        <f t="shared" si="2"/>
        <v>0</v>
      </c>
      <c r="G145" s="67">
        <v>4084.5</v>
      </c>
      <c r="H145" s="67"/>
      <c r="I145" s="68"/>
    </row>
    <row r="146" spans="1:9" s="84" customFormat="1" ht="15">
      <c r="A146" s="74" t="s">
        <v>89</v>
      </c>
      <c r="B146" s="75"/>
      <c r="C146" s="59"/>
      <c r="D146" s="61">
        <v>92901.29</v>
      </c>
      <c r="E146" s="59">
        <f t="shared" si="1"/>
        <v>22.74</v>
      </c>
      <c r="F146" s="59">
        <f t="shared" si="2"/>
        <v>1.9</v>
      </c>
      <c r="G146" s="67">
        <v>4084.5</v>
      </c>
      <c r="H146" s="67"/>
      <c r="I146" s="68"/>
    </row>
    <row r="147" spans="1:9" s="84" customFormat="1" ht="15" hidden="1">
      <c r="A147" s="74" t="s">
        <v>76</v>
      </c>
      <c r="B147" s="75"/>
      <c r="C147" s="59"/>
      <c r="D147" s="61"/>
      <c r="E147" s="59">
        <f t="shared" si="1"/>
        <v>0</v>
      </c>
      <c r="F147" s="59">
        <f t="shared" si="2"/>
        <v>0</v>
      </c>
      <c r="G147" s="67">
        <v>4084.5</v>
      </c>
      <c r="H147" s="67"/>
      <c r="I147" s="68"/>
    </row>
    <row r="148" spans="1:9" s="84" customFormat="1" ht="15" hidden="1">
      <c r="A148" s="74" t="s">
        <v>77</v>
      </c>
      <c r="B148" s="75"/>
      <c r="C148" s="59"/>
      <c r="D148" s="61"/>
      <c r="E148" s="59">
        <f t="shared" si="1"/>
        <v>0</v>
      </c>
      <c r="F148" s="59">
        <f t="shared" si="2"/>
        <v>0</v>
      </c>
      <c r="G148" s="67">
        <v>4084.5</v>
      </c>
      <c r="H148" s="67"/>
      <c r="I148" s="68"/>
    </row>
    <row r="149" spans="1:9" s="84" customFormat="1" ht="15" hidden="1">
      <c r="A149" s="74" t="s">
        <v>79</v>
      </c>
      <c r="B149" s="75"/>
      <c r="C149" s="59"/>
      <c r="D149" s="61"/>
      <c r="E149" s="59">
        <f t="shared" si="1"/>
        <v>0</v>
      </c>
      <c r="F149" s="59">
        <f t="shared" si="2"/>
        <v>0</v>
      </c>
      <c r="G149" s="67">
        <v>4084.5</v>
      </c>
      <c r="H149" s="67"/>
      <c r="I149" s="68"/>
    </row>
    <row r="150" spans="1:9" s="84" customFormat="1" ht="15" hidden="1">
      <c r="A150" s="74"/>
      <c r="B150" s="75"/>
      <c r="C150" s="59"/>
      <c r="D150" s="61"/>
      <c r="E150" s="59">
        <f t="shared" si="1"/>
        <v>0</v>
      </c>
      <c r="F150" s="59">
        <f t="shared" si="2"/>
        <v>0</v>
      </c>
      <c r="G150" s="67">
        <v>4084.5</v>
      </c>
      <c r="H150" s="67"/>
      <c r="I150" s="68"/>
    </row>
    <row r="151" spans="1:9" s="84" customFormat="1" ht="15" hidden="1">
      <c r="A151" s="74" t="s">
        <v>78</v>
      </c>
      <c r="B151" s="75"/>
      <c r="C151" s="59"/>
      <c r="D151" s="61"/>
      <c r="E151" s="59">
        <f t="shared" si="1"/>
        <v>0</v>
      </c>
      <c r="F151" s="59">
        <f t="shared" si="2"/>
        <v>0</v>
      </c>
      <c r="G151" s="67">
        <v>4084.5</v>
      </c>
      <c r="H151" s="67"/>
      <c r="I151" s="68"/>
    </row>
    <row r="152" spans="1:9" s="84" customFormat="1" ht="15">
      <c r="A152" s="85" t="s">
        <v>90</v>
      </c>
      <c r="B152" s="75"/>
      <c r="C152" s="59"/>
      <c r="D152" s="61">
        <v>43203.74</v>
      </c>
      <c r="E152" s="59">
        <f t="shared" si="1"/>
        <v>10.58</v>
      </c>
      <c r="F152" s="59">
        <f t="shared" si="2"/>
        <v>0.88</v>
      </c>
      <c r="G152" s="67">
        <v>4084.5</v>
      </c>
      <c r="H152" s="67"/>
      <c r="I152" s="68"/>
    </row>
    <row r="153" spans="1:9" s="84" customFormat="1" ht="15">
      <c r="A153" s="85" t="s">
        <v>160</v>
      </c>
      <c r="B153" s="75"/>
      <c r="C153" s="59"/>
      <c r="D153" s="61">
        <v>15629.36</v>
      </c>
      <c r="E153" s="59">
        <f t="shared" si="1"/>
        <v>3.83</v>
      </c>
      <c r="F153" s="59">
        <f t="shared" si="2"/>
        <v>0.32</v>
      </c>
      <c r="G153" s="67">
        <v>4084.5</v>
      </c>
      <c r="H153" s="67"/>
      <c r="I153" s="68"/>
    </row>
    <row r="154" spans="1:9" s="84" customFormat="1" ht="15">
      <c r="A154" s="85" t="s">
        <v>91</v>
      </c>
      <c r="B154" s="75"/>
      <c r="C154" s="59"/>
      <c r="D154" s="61">
        <v>399132.14</v>
      </c>
      <c r="E154" s="59">
        <f t="shared" si="1"/>
        <v>97.72</v>
      </c>
      <c r="F154" s="59">
        <f t="shared" si="2"/>
        <v>8.14</v>
      </c>
      <c r="G154" s="67">
        <v>4084.5</v>
      </c>
      <c r="H154" s="67"/>
      <c r="I154" s="68"/>
    </row>
    <row r="155" spans="1:9" s="84" customFormat="1" ht="15">
      <c r="A155" s="85" t="s">
        <v>92</v>
      </c>
      <c r="B155" s="75"/>
      <c r="C155" s="59"/>
      <c r="D155" s="61">
        <v>26818.08</v>
      </c>
      <c r="E155" s="59">
        <f t="shared" si="1"/>
        <v>6.57</v>
      </c>
      <c r="F155" s="59">
        <f t="shared" si="2"/>
        <v>0.55</v>
      </c>
      <c r="G155" s="67">
        <v>4084.5</v>
      </c>
      <c r="H155" s="67"/>
      <c r="I155" s="68"/>
    </row>
    <row r="156" spans="1:9" s="84" customFormat="1" ht="15">
      <c r="A156" s="85" t="s">
        <v>93</v>
      </c>
      <c r="B156" s="75"/>
      <c r="C156" s="59"/>
      <c r="D156" s="61">
        <v>159820.19</v>
      </c>
      <c r="E156" s="59">
        <f t="shared" si="1"/>
        <v>39.13</v>
      </c>
      <c r="F156" s="59">
        <f t="shared" si="2"/>
        <v>3.26</v>
      </c>
      <c r="G156" s="67">
        <v>4084.5</v>
      </c>
      <c r="H156" s="67"/>
      <c r="I156" s="68"/>
    </row>
    <row r="157" spans="1:9" s="84" customFormat="1" ht="15">
      <c r="A157" s="85" t="s">
        <v>94</v>
      </c>
      <c r="B157" s="75"/>
      <c r="C157" s="59"/>
      <c r="D157" s="61">
        <v>18538.2</v>
      </c>
      <c r="E157" s="59">
        <f t="shared" si="1"/>
        <v>4.54</v>
      </c>
      <c r="F157" s="59">
        <f t="shared" si="2"/>
        <v>0.38</v>
      </c>
      <c r="G157" s="67">
        <v>4084.5</v>
      </c>
      <c r="H157" s="67"/>
      <c r="I157" s="68"/>
    </row>
    <row r="158" spans="1:9" s="84" customFormat="1" ht="15">
      <c r="A158" s="85" t="s">
        <v>171</v>
      </c>
      <c r="B158" s="75"/>
      <c r="C158" s="59"/>
      <c r="D158" s="61">
        <v>8375.17</v>
      </c>
      <c r="E158" s="59">
        <f t="shared" si="1"/>
        <v>2.05</v>
      </c>
      <c r="F158" s="59">
        <f t="shared" si="2"/>
        <v>0.17</v>
      </c>
      <c r="G158" s="67">
        <v>4084.5</v>
      </c>
      <c r="H158" s="67"/>
      <c r="I158" s="68"/>
    </row>
    <row r="159" spans="1:9" s="84" customFormat="1" ht="15">
      <c r="A159" s="85" t="s">
        <v>172</v>
      </c>
      <c r="B159" s="75"/>
      <c r="C159" s="59"/>
      <c r="D159" s="61">
        <v>5925.3</v>
      </c>
      <c r="E159" s="59">
        <f t="shared" si="1"/>
        <v>1.45</v>
      </c>
      <c r="F159" s="59">
        <f t="shared" si="2"/>
        <v>0.12</v>
      </c>
      <c r="G159" s="67">
        <v>4084.5</v>
      </c>
      <c r="H159" s="67"/>
      <c r="I159" s="68"/>
    </row>
    <row r="160" spans="1:9" s="88" customFormat="1" ht="15.75" customHeight="1">
      <c r="A160" s="86" t="s">
        <v>173</v>
      </c>
      <c r="B160" s="87"/>
      <c r="C160" s="87"/>
      <c r="D160" s="87">
        <v>6200.12</v>
      </c>
      <c r="E160" s="59">
        <f t="shared" si="1"/>
        <v>1.52</v>
      </c>
      <c r="F160" s="59">
        <f t="shared" si="2"/>
        <v>0.13</v>
      </c>
      <c r="G160" s="67">
        <v>4084.5</v>
      </c>
      <c r="I160" s="89"/>
    </row>
    <row r="161" spans="1:9" s="88" customFormat="1" ht="15.75" customHeight="1">
      <c r="A161" s="83" t="s">
        <v>174</v>
      </c>
      <c r="B161" s="77"/>
      <c r="C161" s="77"/>
      <c r="D161" s="112">
        <v>21155.64</v>
      </c>
      <c r="E161" s="59">
        <f t="shared" si="1"/>
        <v>5.18</v>
      </c>
      <c r="F161" s="59">
        <f t="shared" si="2"/>
        <v>0.43</v>
      </c>
      <c r="G161" s="67">
        <v>4084.5</v>
      </c>
      <c r="I161" s="89"/>
    </row>
    <row r="162" spans="1:9" s="88" customFormat="1" ht="15.75" customHeight="1">
      <c r="A162" s="83" t="s">
        <v>175</v>
      </c>
      <c r="B162" s="77"/>
      <c r="C162" s="77"/>
      <c r="D162" s="112">
        <v>30570.68</v>
      </c>
      <c r="E162" s="59">
        <f t="shared" si="1"/>
        <v>7.48</v>
      </c>
      <c r="F162" s="59">
        <f t="shared" si="2"/>
        <v>0.62</v>
      </c>
      <c r="G162" s="67">
        <v>4084.5</v>
      </c>
      <c r="I162" s="89"/>
    </row>
    <row r="163" spans="1:9" s="88" customFormat="1" ht="15.75" customHeight="1">
      <c r="A163" s="83" t="s">
        <v>95</v>
      </c>
      <c r="B163" s="77"/>
      <c r="C163" s="77"/>
      <c r="D163" s="111">
        <v>65120.19</v>
      </c>
      <c r="E163" s="59">
        <f t="shared" si="1"/>
        <v>15.94</v>
      </c>
      <c r="F163" s="59">
        <f t="shared" si="2"/>
        <v>1.33</v>
      </c>
      <c r="G163" s="67">
        <v>4084.5</v>
      </c>
      <c r="I163" s="89"/>
    </row>
    <row r="164" spans="1:9" s="88" customFormat="1" ht="15.75" customHeight="1">
      <c r="A164" s="83" t="s">
        <v>98</v>
      </c>
      <c r="B164" s="77"/>
      <c r="C164" s="77"/>
      <c r="D164" s="111">
        <v>92380</v>
      </c>
      <c r="E164" s="59">
        <f t="shared" si="1"/>
        <v>22.62</v>
      </c>
      <c r="F164" s="59">
        <f t="shared" si="2"/>
        <v>1.89</v>
      </c>
      <c r="G164" s="67">
        <v>4084.5</v>
      </c>
      <c r="I164" s="89"/>
    </row>
    <row r="165" spans="1:9" s="88" customFormat="1" ht="15.75" customHeight="1">
      <c r="A165" s="83" t="s">
        <v>189</v>
      </c>
      <c r="B165" s="77"/>
      <c r="C165" s="77"/>
      <c r="D165" s="90">
        <v>720300</v>
      </c>
      <c r="E165" s="59">
        <f t="shared" si="1"/>
        <v>176.35</v>
      </c>
      <c r="F165" s="59">
        <f t="shared" si="2"/>
        <v>14.7</v>
      </c>
      <c r="G165" s="67">
        <v>4084.5</v>
      </c>
      <c r="I165" s="89"/>
    </row>
    <row r="166" spans="1:9" s="88" customFormat="1" ht="15.75" customHeight="1">
      <c r="A166" s="91"/>
      <c r="B166" s="92"/>
      <c r="C166" s="92"/>
      <c r="D166" s="93"/>
      <c r="E166" s="94"/>
      <c r="F166" s="94"/>
      <c r="G166" s="67"/>
      <c r="I166" s="89"/>
    </row>
    <row r="167" spans="1:9" s="88" customFormat="1" ht="15.75" customHeight="1">
      <c r="A167" s="91"/>
      <c r="B167" s="92"/>
      <c r="C167" s="92"/>
      <c r="D167" s="93"/>
      <c r="E167" s="94"/>
      <c r="F167" s="94"/>
      <c r="G167" s="67"/>
      <c r="I167" s="89"/>
    </row>
    <row r="168" spans="1:9" s="4" customFormat="1" ht="19.5">
      <c r="A168" s="95" t="s">
        <v>65</v>
      </c>
      <c r="B168" s="96"/>
      <c r="C168" s="96"/>
      <c r="D168" s="97">
        <f>D127+D131</f>
        <v>3360476.62</v>
      </c>
      <c r="E168" s="97">
        <f>E127+E131</f>
        <v>822.76</v>
      </c>
      <c r="F168" s="97">
        <f>F127+F131</f>
        <v>68.6</v>
      </c>
      <c r="I168" s="41"/>
    </row>
    <row r="169" spans="1:9" s="4" customFormat="1" ht="19.5">
      <c r="A169" s="35"/>
      <c r="B169" s="36"/>
      <c r="C169" s="36"/>
      <c r="D169" s="6"/>
      <c r="E169" s="6"/>
      <c r="F169" s="6"/>
      <c r="I169" s="41"/>
    </row>
    <row r="170" spans="1:9" s="4" customFormat="1" ht="19.5">
      <c r="A170" s="35"/>
      <c r="B170" s="36"/>
      <c r="C170" s="36"/>
      <c r="D170" s="6"/>
      <c r="E170" s="6"/>
      <c r="F170" s="6"/>
      <c r="I170" s="41"/>
    </row>
    <row r="171" spans="1:9" s="4" customFormat="1" ht="12.75">
      <c r="A171" s="31"/>
      <c r="I171" s="41"/>
    </row>
    <row r="172" spans="1:9" s="4" customFormat="1" ht="14.25">
      <c r="A172" s="123" t="s">
        <v>27</v>
      </c>
      <c r="B172" s="123"/>
      <c r="C172" s="123"/>
      <c r="D172" s="123"/>
      <c r="I172" s="41"/>
    </row>
    <row r="173" spans="1:9" s="4" customFormat="1" ht="14.25">
      <c r="A173" s="106"/>
      <c r="B173" s="106"/>
      <c r="C173" s="106"/>
      <c r="D173" s="106"/>
      <c r="I173" s="41"/>
    </row>
    <row r="174" spans="1:9" s="4" customFormat="1" ht="12.75">
      <c r="A174" s="31" t="s">
        <v>28</v>
      </c>
      <c r="I174" s="41"/>
    </row>
    <row r="175" spans="1:9" s="34" customFormat="1" ht="18.75">
      <c r="A175" s="32"/>
      <c r="B175" s="33"/>
      <c r="C175" s="5"/>
      <c r="D175" s="5"/>
      <c r="E175" s="5"/>
      <c r="F175" s="5"/>
      <c r="I175" s="49"/>
    </row>
    <row r="176" spans="1:9" s="30" customFormat="1" ht="19.5">
      <c r="A176" s="35"/>
      <c r="B176" s="36"/>
      <c r="C176" s="6"/>
      <c r="D176" s="6"/>
      <c r="E176" s="6"/>
      <c r="F176" s="6"/>
      <c r="I176" s="48"/>
    </row>
    <row r="177" spans="1:9" s="4" customFormat="1" ht="14.25">
      <c r="A177" s="123"/>
      <c r="B177" s="123"/>
      <c r="C177" s="123"/>
      <c r="D177" s="123"/>
      <c r="I177" s="41"/>
    </row>
    <row r="178" s="4" customFormat="1" ht="12.75">
      <c r="I178" s="41"/>
    </row>
    <row r="179" spans="1:9" s="4" customFormat="1" ht="12.75">
      <c r="A179" s="31"/>
      <c r="I179" s="41"/>
    </row>
    <row r="180" s="4" customFormat="1" ht="12.75">
      <c r="I180" s="41"/>
    </row>
    <row r="181" s="4" customFormat="1" ht="12.75">
      <c r="I181" s="41"/>
    </row>
    <row r="182" s="4" customFormat="1" ht="12.75">
      <c r="I182" s="41"/>
    </row>
    <row r="183" s="4" customFormat="1" ht="12.75">
      <c r="I183" s="41"/>
    </row>
    <row r="184" s="4" customFormat="1" ht="12.75">
      <c r="I184" s="41"/>
    </row>
    <row r="185" s="4" customFormat="1" ht="12.75">
      <c r="I185" s="41"/>
    </row>
    <row r="186" s="4" customFormat="1" ht="12.75">
      <c r="I186" s="41"/>
    </row>
    <row r="187" s="4" customFormat="1" ht="12.75">
      <c r="I187" s="41"/>
    </row>
    <row r="188" s="4" customFormat="1" ht="12.75">
      <c r="I188" s="41"/>
    </row>
    <row r="189" s="4" customFormat="1" ht="12.75">
      <c r="I189" s="41"/>
    </row>
    <row r="190" s="4" customFormat="1" ht="12.75">
      <c r="I190" s="41"/>
    </row>
    <row r="191" s="4" customFormat="1" ht="12.75">
      <c r="I191" s="41"/>
    </row>
    <row r="192" s="4" customFormat="1" ht="12.75">
      <c r="I192" s="41"/>
    </row>
    <row r="193" s="4" customFormat="1" ht="12.75">
      <c r="I193" s="41"/>
    </row>
    <row r="194" s="4" customFormat="1" ht="12.75">
      <c r="I194" s="41"/>
    </row>
    <row r="195" s="4" customFormat="1" ht="12.75">
      <c r="I195" s="41"/>
    </row>
  </sheetData>
  <sheetProtection/>
  <mergeCells count="13">
    <mergeCell ref="A7:F7"/>
    <mergeCell ref="A6:F6"/>
    <mergeCell ref="A172:D172"/>
    <mergeCell ref="A10:F10"/>
    <mergeCell ref="A11:F11"/>
    <mergeCell ref="A14:F14"/>
    <mergeCell ref="A177:D177"/>
    <mergeCell ref="A1:F1"/>
    <mergeCell ref="B2:F2"/>
    <mergeCell ref="B3:F3"/>
    <mergeCell ref="B4:F4"/>
    <mergeCell ref="A8:F8"/>
    <mergeCell ref="A9:F9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A1">
      <selection activeCell="A1" sqref="A1:F144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8.375" style="7" customWidth="1"/>
    <col min="5" max="5" width="15.7539062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43" hidden="1" customWidth="1"/>
    <col min="10" max="12" width="15.375" style="7" customWidth="1"/>
    <col min="13" max="16384" width="9.125" style="7" customWidth="1"/>
  </cols>
  <sheetData>
    <row r="1" spans="1:6" ht="16.5" customHeight="1">
      <c r="A1" s="124" t="s">
        <v>191</v>
      </c>
      <c r="B1" s="125"/>
      <c r="C1" s="125"/>
      <c r="D1" s="125"/>
      <c r="E1" s="125"/>
      <c r="F1" s="125"/>
    </row>
    <row r="2" spans="2:6" ht="12.75" customHeight="1">
      <c r="B2" s="126"/>
      <c r="C2" s="126"/>
      <c r="D2" s="126"/>
      <c r="E2" s="125"/>
      <c r="F2" s="125"/>
    </row>
    <row r="3" spans="1:6" ht="21" customHeight="1">
      <c r="A3" s="54" t="s">
        <v>99</v>
      </c>
      <c r="B3" s="126" t="s">
        <v>0</v>
      </c>
      <c r="C3" s="126"/>
      <c r="D3" s="126"/>
      <c r="E3" s="125"/>
      <c r="F3" s="125"/>
    </row>
    <row r="4" spans="2:6" ht="14.25" customHeight="1">
      <c r="B4" s="126" t="s">
        <v>192</v>
      </c>
      <c r="C4" s="126"/>
      <c r="D4" s="126"/>
      <c r="E4" s="125"/>
      <c r="F4" s="125"/>
    </row>
    <row r="5" spans="2:6" ht="14.25" customHeight="1">
      <c r="B5" s="51"/>
      <c r="C5" s="51"/>
      <c r="D5" s="51"/>
      <c r="E5" s="50"/>
      <c r="F5" s="50"/>
    </row>
    <row r="6" spans="1:6" ht="14.25" customHeight="1">
      <c r="A6" s="130"/>
      <c r="B6" s="130"/>
      <c r="C6" s="130"/>
      <c r="D6" s="130"/>
      <c r="E6" s="130"/>
      <c r="F6" s="130"/>
    </row>
    <row r="7" spans="1:7" ht="20.25" customHeight="1">
      <c r="A7" s="129" t="s">
        <v>178</v>
      </c>
      <c r="B7" s="129"/>
      <c r="C7" s="129"/>
      <c r="D7" s="129"/>
      <c r="E7" s="129"/>
      <c r="F7" s="129"/>
      <c r="G7" s="1"/>
    </row>
    <row r="8" spans="1:9" s="9" customFormat="1" ht="22.5" customHeight="1">
      <c r="A8" s="127" t="s">
        <v>1</v>
      </c>
      <c r="B8" s="127"/>
      <c r="C8" s="127"/>
      <c r="D8" s="127"/>
      <c r="E8" s="128"/>
      <c r="F8" s="128"/>
      <c r="I8" s="44"/>
    </row>
    <row r="9" spans="1:6" s="10" customFormat="1" ht="18.75" customHeight="1">
      <c r="A9" s="127" t="s">
        <v>101</v>
      </c>
      <c r="B9" s="127"/>
      <c r="C9" s="127"/>
      <c r="D9" s="127"/>
      <c r="E9" s="128"/>
      <c r="F9" s="128"/>
    </row>
    <row r="10" spans="1:6" s="11" customFormat="1" ht="17.25" customHeight="1">
      <c r="A10" s="115" t="s">
        <v>29</v>
      </c>
      <c r="B10" s="115"/>
      <c r="C10" s="115"/>
      <c r="D10" s="115"/>
      <c r="E10" s="116"/>
      <c r="F10" s="116"/>
    </row>
    <row r="11" spans="1:6" s="10" customFormat="1" ht="30" customHeight="1" thickBot="1">
      <c r="A11" s="117" t="s">
        <v>60</v>
      </c>
      <c r="B11" s="117"/>
      <c r="C11" s="117"/>
      <c r="D11" s="117"/>
      <c r="E11" s="118"/>
      <c r="F11" s="118"/>
    </row>
    <row r="12" spans="1:9" s="15" customFormat="1" ht="139.5" customHeight="1" thickBot="1">
      <c r="A12" s="12" t="s">
        <v>2</v>
      </c>
      <c r="B12" s="13" t="s">
        <v>3</v>
      </c>
      <c r="C12" s="14" t="s">
        <v>102</v>
      </c>
      <c r="D12" s="14" t="s">
        <v>31</v>
      </c>
      <c r="E12" s="14" t="s">
        <v>4</v>
      </c>
      <c r="F12" s="2" t="s">
        <v>5</v>
      </c>
      <c r="I12" s="45"/>
    </row>
    <row r="13" spans="1:9" s="21" customFormat="1" ht="12.75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20">
        <v>6</v>
      </c>
      <c r="I13" s="46"/>
    </row>
    <row r="14" spans="1:9" s="21" customFormat="1" ht="49.5" customHeight="1">
      <c r="A14" s="119" t="s">
        <v>6</v>
      </c>
      <c r="B14" s="120"/>
      <c r="C14" s="120"/>
      <c r="D14" s="120"/>
      <c r="E14" s="121"/>
      <c r="F14" s="122"/>
      <c r="I14" s="46"/>
    </row>
    <row r="15" spans="1:9" s="67" customFormat="1" ht="21.75" customHeight="1">
      <c r="A15" s="65" t="s">
        <v>103</v>
      </c>
      <c r="B15" s="66" t="s">
        <v>7</v>
      </c>
      <c r="C15" s="56" t="s">
        <v>179</v>
      </c>
      <c r="D15" s="55">
        <f>E15*G15</f>
        <v>164687.04</v>
      </c>
      <c r="E15" s="56">
        <f>F15*12</f>
        <v>40.32</v>
      </c>
      <c r="F15" s="56">
        <f>F25+F27</f>
        <v>3.36</v>
      </c>
      <c r="G15" s="67">
        <v>4084.5</v>
      </c>
      <c r="H15" s="67">
        <v>1.07</v>
      </c>
      <c r="I15" s="68">
        <v>2.24</v>
      </c>
    </row>
    <row r="16" spans="1:9" s="67" customFormat="1" ht="30.75" customHeight="1">
      <c r="A16" s="107" t="s">
        <v>61</v>
      </c>
      <c r="B16" s="108" t="s">
        <v>62</v>
      </c>
      <c r="C16" s="56"/>
      <c r="D16" s="55"/>
      <c r="E16" s="56"/>
      <c r="F16" s="56"/>
      <c r="I16" s="68"/>
    </row>
    <row r="17" spans="1:9" s="67" customFormat="1" ht="21.75" customHeight="1">
      <c r="A17" s="107" t="s">
        <v>63</v>
      </c>
      <c r="B17" s="108" t="s">
        <v>62</v>
      </c>
      <c r="C17" s="56"/>
      <c r="D17" s="55"/>
      <c r="E17" s="56"/>
      <c r="F17" s="56"/>
      <c r="I17" s="68"/>
    </row>
    <row r="18" spans="1:9" s="67" customFormat="1" ht="119.25" customHeight="1">
      <c r="A18" s="107" t="s">
        <v>104</v>
      </c>
      <c r="B18" s="108" t="s">
        <v>20</v>
      </c>
      <c r="C18" s="56"/>
      <c r="D18" s="55"/>
      <c r="E18" s="56"/>
      <c r="F18" s="56"/>
      <c r="I18" s="68"/>
    </row>
    <row r="19" spans="1:9" s="67" customFormat="1" ht="21.75" customHeight="1">
      <c r="A19" s="107" t="s">
        <v>105</v>
      </c>
      <c r="B19" s="108" t="s">
        <v>62</v>
      </c>
      <c r="C19" s="56"/>
      <c r="D19" s="55"/>
      <c r="E19" s="56"/>
      <c r="F19" s="56"/>
      <c r="I19" s="68"/>
    </row>
    <row r="20" spans="1:9" s="67" customFormat="1" ht="15">
      <c r="A20" s="107" t="s">
        <v>106</v>
      </c>
      <c r="B20" s="108" t="s">
        <v>62</v>
      </c>
      <c r="C20" s="56"/>
      <c r="D20" s="55"/>
      <c r="E20" s="56"/>
      <c r="F20" s="56"/>
      <c r="I20" s="68"/>
    </row>
    <row r="21" spans="1:9" s="71" customFormat="1" ht="27" customHeight="1">
      <c r="A21" s="107" t="s">
        <v>107</v>
      </c>
      <c r="B21" s="108" t="s">
        <v>10</v>
      </c>
      <c r="C21" s="70"/>
      <c r="D21" s="69"/>
      <c r="E21" s="70"/>
      <c r="F21" s="70"/>
      <c r="G21" s="67"/>
      <c r="I21" s="72"/>
    </row>
    <row r="22" spans="1:9" s="71" customFormat="1" ht="15">
      <c r="A22" s="107" t="s">
        <v>108</v>
      </c>
      <c r="B22" s="108" t="s">
        <v>12</v>
      </c>
      <c r="C22" s="70"/>
      <c r="D22" s="69"/>
      <c r="E22" s="70"/>
      <c r="F22" s="70"/>
      <c r="G22" s="67"/>
      <c r="I22" s="72"/>
    </row>
    <row r="23" spans="1:9" s="71" customFormat="1" ht="15">
      <c r="A23" s="107" t="s">
        <v>109</v>
      </c>
      <c r="B23" s="108" t="s">
        <v>62</v>
      </c>
      <c r="C23" s="70"/>
      <c r="D23" s="69"/>
      <c r="E23" s="70"/>
      <c r="F23" s="70"/>
      <c r="G23" s="67"/>
      <c r="I23" s="72"/>
    </row>
    <row r="24" spans="1:9" s="71" customFormat="1" ht="15">
      <c r="A24" s="107" t="s">
        <v>110</v>
      </c>
      <c r="B24" s="108" t="s">
        <v>15</v>
      </c>
      <c r="C24" s="70"/>
      <c r="D24" s="69"/>
      <c r="E24" s="70"/>
      <c r="F24" s="70"/>
      <c r="G24" s="67"/>
      <c r="I24" s="72"/>
    </row>
    <row r="25" spans="1:9" s="71" customFormat="1" ht="15">
      <c r="A25" s="73" t="s">
        <v>87</v>
      </c>
      <c r="B25" s="64"/>
      <c r="C25" s="70"/>
      <c r="D25" s="69"/>
      <c r="E25" s="70"/>
      <c r="F25" s="56">
        <v>3.24</v>
      </c>
      <c r="G25" s="67"/>
      <c r="I25" s="72"/>
    </row>
    <row r="26" spans="1:9" s="71" customFormat="1" ht="18" customHeight="1">
      <c r="A26" s="63" t="s">
        <v>86</v>
      </c>
      <c r="B26" s="64" t="s">
        <v>62</v>
      </c>
      <c r="C26" s="70"/>
      <c r="D26" s="69"/>
      <c r="E26" s="70"/>
      <c r="F26" s="70">
        <v>0.12</v>
      </c>
      <c r="G26" s="67"/>
      <c r="I26" s="72"/>
    </row>
    <row r="27" spans="1:9" s="71" customFormat="1" ht="15">
      <c r="A27" s="73" t="s">
        <v>87</v>
      </c>
      <c r="B27" s="64"/>
      <c r="C27" s="70"/>
      <c r="D27" s="69"/>
      <c r="E27" s="70"/>
      <c r="F27" s="56">
        <f>F26</f>
        <v>0.12</v>
      </c>
      <c r="G27" s="67"/>
      <c r="I27" s="72"/>
    </row>
    <row r="28" spans="1:9" s="15" customFormat="1" ht="30">
      <c r="A28" s="65" t="s">
        <v>8</v>
      </c>
      <c r="B28" s="98" t="s">
        <v>9</v>
      </c>
      <c r="C28" s="56" t="s">
        <v>180</v>
      </c>
      <c r="D28" s="55">
        <f>E28*G28</f>
        <v>150472.98</v>
      </c>
      <c r="E28" s="56">
        <f>F28*12</f>
        <v>36.84</v>
      </c>
      <c r="F28" s="56">
        <v>3.07</v>
      </c>
      <c r="G28" s="67">
        <v>4084.5</v>
      </c>
      <c r="H28" s="15">
        <v>1.07</v>
      </c>
      <c r="I28" s="45">
        <v>2.2</v>
      </c>
    </row>
    <row r="29" spans="1:9" s="37" customFormat="1" ht="15">
      <c r="A29" s="107" t="s">
        <v>111</v>
      </c>
      <c r="B29" s="108" t="s">
        <v>9</v>
      </c>
      <c r="C29" s="56"/>
      <c r="D29" s="55"/>
      <c r="E29" s="56"/>
      <c r="F29" s="56"/>
      <c r="G29" s="67">
        <v>4084.5</v>
      </c>
      <c r="I29" s="47"/>
    </row>
    <row r="30" spans="1:9" s="37" customFormat="1" ht="15">
      <c r="A30" s="107" t="s">
        <v>112</v>
      </c>
      <c r="B30" s="108" t="s">
        <v>113</v>
      </c>
      <c r="C30" s="56"/>
      <c r="D30" s="55"/>
      <c r="E30" s="56"/>
      <c r="F30" s="56"/>
      <c r="G30" s="67">
        <v>4084.5</v>
      </c>
      <c r="I30" s="47"/>
    </row>
    <row r="31" spans="1:9" s="37" customFormat="1" ht="15">
      <c r="A31" s="107" t="s">
        <v>114</v>
      </c>
      <c r="B31" s="108" t="s">
        <v>115</v>
      </c>
      <c r="C31" s="56"/>
      <c r="D31" s="55"/>
      <c r="E31" s="56"/>
      <c r="F31" s="56"/>
      <c r="G31" s="67">
        <v>4084.5</v>
      </c>
      <c r="I31" s="47"/>
    </row>
    <row r="32" spans="1:9" s="37" customFormat="1" ht="15">
      <c r="A32" s="107" t="s">
        <v>56</v>
      </c>
      <c r="B32" s="108" t="s">
        <v>9</v>
      </c>
      <c r="C32" s="56"/>
      <c r="D32" s="55"/>
      <c r="E32" s="56"/>
      <c r="F32" s="56"/>
      <c r="G32" s="67">
        <v>4084.5</v>
      </c>
      <c r="I32" s="47"/>
    </row>
    <row r="33" spans="1:9" s="37" customFormat="1" ht="25.5">
      <c r="A33" s="107" t="s">
        <v>57</v>
      </c>
      <c r="B33" s="108" t="s">
        <v>10</v>
      </c>
      <c r="C33" s="56"/>
      <c r="D33" s="55"/>
      <c r="E33" s="56"/>
      <c r="F33" s="56"/>
      <c r="G33" s="67">
        <v>4084.5</v>
      </c>
      <c r="I33" s="47"/>
    </row>
    <row r="34" spans="1:9" s="37" customFormat="1" ht="15">
      <c r="A34" s="107" t="s">
        <v>116</v>
      </c>
      <c r="B34" s="108" t="s">
        <v>9</v>
      </c>
      <c r="C34" s="56"/>
      <c r="D34" s="55"/>
      <c r="E34" s="56"/>
      <c r="F34" s="56"/>
      <c r="G34" s="67">
        <v>4084.5</v>
      </c>
      <c r="I34" s="47"/>
    </row>
    <row r="35" spans="1:9" s="37" customFormat="1" ht="15">
      <c r="A35" s="107" t="s">
        <v>117</v>
      </c>
      <c r="B35" s="108" t="s">
        <v>9</v>
      </c>
      <c r="C35" s="56"/>
      <c r="D35" s="55"/>
      <c r="E35" s="56"/>
      <c r="F35" s="56"/>
      <c r="G35" s="67">
        <v>4084.5</v>
      </c>
      <c r="I35" s="47"/>
    </row>
    <row r="36" spans="1:9" s="37" customFormat="1" ht="25.5">
      <c r="A36" s="107" t="s">
        <v>118</v>
      </c>
      <c r="B36" s="108" t="s">
        <v>58</v>
      </c>
      <c r="C36" s="56"/>
      <c r="D36" s="55"/>
      <c r="E36" s="56"/>
      <c r="F36" s="56"/>
      <c r="G36" s="67">
        <v>4084.5</v>
      </c>
      <c r="I36" s="47"/>
    </row>
    <row r="37" spans="1:9" s="37" customFormat="1" ht="25.5">
      <c r="A37" s="107" t="s">
        <v>119</v>
      </c>
      <c r="B37" s="108" t="s">
        <v>10</v>
      </c>
      <c r="C37" s="56"/>
      <c r="D37" s="55"/>
      <c r="E37" s="56"/>
      <c r="F37" s="56"/>
      <c r="G37" s="67">
        <v>4084.5</v>
      </c>
      <c r="I37" s="47"/>
    </row>
    <row r="38" spans="1:9" s="37" customFormat="1" ht="33.75" customHeight="1">
      <c r="A38" s="107" t="s">
        <v>120</v>
      </c>
      <c r="B38" s="108" t="s">
        <v>9</v>
      </c>
      <c r="C38" s="56"/>
      <c r="D38" s="55"/>
      <c r="E38" s="56"/>
      <c r="F38" s="56"/>
      <c r="G38" s="67">
        <v>4084.5</v>
      </c>
      <c r="I38" s="47"/>
    </row>
    <row r="39" spans="1:9" s="25" customFormat="1" ht="24" customHeight="1">
      <c r="A39" s="99" t="s">
        <v>11</v>
      </c>
      <c r="B39" s="66" t="s">
        <v>12</v>
      </c>
      <c r="C39" s="56" t="s">
        <v>179</v>
      </c>
      <c r="D39" s="55">
        <f>E39*G39</f>
        <v>40681.62</v>
      </c>
      <c r="E39" s="56">
        <f>F39*12</f>
        <v>9.96</v>
      </c>
      <c r="F39" s="56">
        <v>0.83</v>
      </c>
      <c r="G39" s="67">
        <v>4084.5</v>
      </c>
      <c r="H39" s="15">
        <v>1.07</v>
      </c>
      <c r="I39" s="45">
        <v>0.6</v>
      </c>
    </row>
    <row r="40" spans="1:9" s="15" customFormat="1" ht="20.25" customHeight="1">
      <c r="A40" s="99" t="s">
        <v>13</v>
      </c>
      <c r="B40" s="66" t="s">
        <v>14</v>
      </c>
      <c r="C40" s="56" t="s">
        <v>179</v>
      </c>
      <c r="D40" s="55">
        <f>E40*G40</f>
        <v>132337.8</v>
      </c>
      <c r="E40" s="56">
        <f>F40*12</f>
        <v>32.4</v>
      </c>
      <c r="F40" s="56">
        <v>2.7</v>
      </c>
      <c r="G40" s="67">
        <v>4084.5</v>
      </c>
      <c r="H40" s="15">
        <v>1.07</v>
      </c>
      <c r="I40" s="45">
        <v>1.94</v>
      </c>
    </row>
    <row r="41" spans="1:9" s="15" customFormat="1" ht="20.25" customHeight="1">
      <c r="A41" s="99" t="s">
        <v>121</v>
      </c>
      <c r="B41" s="66" t="s">
        <v>9</v>
      </c>
      <c r="C41" s="56" t="s">
        <v>181</v>
      </c>
      <c r="D41" s="55">
        <f>E41*G41</f>
        <v>89205.48</v>
      </c>
      <c r="E41" s="56">
        <f>F41*12</f>
        <v>21.84</v>
      </c>
      <c r="F41" s="56">
        <v>1.82</v>
      </c>
      <c r="G41" s="67">
        <v>4084.5</v>
      </c>
      <c r="H41" s="15">
        <v>1.07</v>
      </c>
      <c r="I41" s="45">
        <v>1.31</v>
      </c>
    </row>
    <row r="42" spans="1:9" s="15" customFormat="1" ht="45">
      <c r="A42" s="99" t="s">
        <v>80</v>
      </c>
      <c r="B42" s="66" t="s">
        <v>24</v>
      </c>
      <c r="C42" s="56" t="s">
        <v>181</v>
      </c>
      <c r="D42" s="55">
        <f>3407.5*2*1.105*1.1</f>
        <v>8283.63</v>
      </c>
      <c r="E42" s="56">
        <f>D42/G42</f>
        <v>2.03</v>
      </c>
      <c r="F42" s="56">
        <f>E42/12</f>
        <v>0.17</v>
      </c>
      <c r="G42" s="67">
        <v>4084.5</v>
      </c>
      <c r="I42" s="45"/>
    </row>
    <row r="43" spans="1:9" s="15" customFormat="1" ht="24" customHeight="1">
      <c r="A43" s="99" t="s">
        <v>122</v>
      </c>
      <c r="B43" s="66" t="s">
        <v>9</v>
      </c>
      <c r="C43" s="56" t="s">
        <v>195</v>
      </c>
      <c r="D43" s="55">
        <f>E43*G43</f>
        <v>103419.54</v>
      </c>
      <c r="E43" s="56">
        <f>F43*12</f>
        <v>25.32</v>
      </c>
      <c r="F43" s="56">
        <v>2.11</v>
      </c>
      <c r="G43" s="67">
        <v>4084.5</v>
      </c>
      <c r="H43" s="15">
        <v>1.07</v>
      </c>
      <c r="I43" s="45">
        <v>1.52</v>
      </c>
    </row>
    <row r="44" spans="1:9" s="15" customFormat="1" ht="24" customHeight="1">
      <c r="A44" s="107" t="s">
        <v>123</v>
      </c>
      <c r="B44" s="108" t="s">
        <v>20</v>
      </c>
      <c r="C44" s="56"/>
      <c r="D44" s="55"/>
      <c r="E44" s="56"/>
      <c r="F44" s="56"/>
      <c r="G44" s="67">
        <v>4084.5</v>
      </c>
      <c r="I44" s="45"/>
    </row>
    <row r="45" spans="1:9" s="15" customFormat="1" ht="24" customHeight="1">
      <c r="A45" s="107" t="s">
        <v>124</v>
      </c>
      <c r="B45" s="108" t="s">
        <v>15</v>
      </c>
      <c r="C45" s="56"/>
      <c r="D45" s="55"/>
      <c r="E45" s="56"/>
      <c r="F45" s="56"/>
      <c r="G45" s="67">
        <v>4084.5</v>
      </c>
      <c r="I45" s="45"/>
    </row>
    <row r="46" spans="1:9" s="15" customFormat="1" ht="24" customHeight="1">
      <c r="A46" s="107" t="s">
        <v>125</v>
      </c>
      <c r="B46" s="108" t="s">
        <v>126</v>
      </c>
      <c r="C46" s="56"/>
      <c r="D46" s="55"/>
      <c r="E46" s="56"/>
      <c r="F46" s="56"/>
      <c r="G46" s="67">
        <v>4084.5</v>
      </c>
      <c r="I46" s="45"/>
    </row>
    <row r="47" spans="1:9" s="15" customFormat="1" ht="24" customHeight="1">
      <c r="A47" s="107" t="s">
        <v>127</v>
      </c>
      <c r="B47" s="108" t="s">
        <v>128</v>
      </c>
      <c r="C47" s="56"/>
      <c r="D47" s="55"/>
      <c r="E47" s="56"/>
      <c r="F47" s="56"/>
      <c r="G47" s="67">
        <v>4084.5</v>
      </c>
      <c r="I47" s="45"/>
    </row>
    <row r="48" spans="1:9" s="15" customFormat="1" ht="24" customHeight="1">
      <c r="A48" s="107" t="s">
        <v>129</v>
      </c>
      <c r="B48" s="108" t="s">
        <v>126</v>
      </c>
      <c r="C48" s="56"/>
      <c r="D48" s="55"/>
      <c r="E48" s="56"/>
      <c r="F48" s="56"/>
      <c r="G48" s="67">
        <v>4084.5</v>
      </c>
      <c r="I48" s="45"/>
    </row>
    <row r="49" spans="1:9" s="15" customFormat="1" ht="28.5">
      <c r="A49" s="99" t="s">
        <v>135</v>
      </c>
      <c r="B49" s="100" t="s">
        <v>30</v>
      </c>
      <c r="C49" s="56" t="s">
        <v>182</v>
      </c>
      <c r="D49" s="55">
        <f>E49*G49</f>
        <v>220563</v>
      </c>
      <c r="E49" s="56">
        <f>F49*12</f>
        <v>54</v>
      </c>
      <c r="F49" s="56">
        <v>4.5</v>
      </c>
      <c r="G49" s="67">
        <v>4084.5</v>
      </c>
      <c r="H49" s="15">
        <v>1.07</v>
      </c>
      <c r="I49" s="45">
        <v>3.24</v>
      </c>
    </row>
    <row r="50" spans="1:9" s="15" customFormat="1" ht="28.5" customHeight="1">
      <c r="A50" s="109" t="s">
        <v>130</v>
      </c>
      <c r="B50" s="110" t="s">
        <v>30</v>
      </c>
      <c r="C50" s="56"/>
      <c r="D50" s="55"/>
      <c r="E50" s="56"/>
      <c r="F50" s="56"/>
      <c r="G50" s="67">
        <v>4084.5</v>
      </c>
      <c r="I50" s="45"/>
    </row>
    <row r="51" spans="1:9" s="15" customFormat="1" ht="21" customHeight="1">
      <c r="A51" s="109" t="s">
        <v>131</v>
      </c>
      <c r="B51" s="110" t="s">
        <v>132</v>
      </c>
      <c r="C51" s="56"/>
      <c r="D51" s="55"/>
      <c r="E51" s="56"/>
      <c r="F51" s="56"/>
      <c r="G51" s="67">
        <v>4084.5</v>
      </c>
      <c r="I51" s="45"/>
    </row>
    <row r="52" spans="1:9" s="15" customFormat="1" ht="21" customHeight="1">
      <c r="A52" s="109" t="s">
        <v>133</v>
      </c>
      <c r="B52" s="110" t="s">
        <v>62</v>
      </c>
      <c r="C52" s="56"/>
      <c r="D52" s="55"/>
      <c r="E52" s="56"/>
      <c r="F52" s="56"/>
      <c r="G52" s="67">
        <v>4084.5</v>
      </c>
      <c r="I52" s="45"/>
    </row>
    <row r="53" spans="1:9" s="15" customFormat="1" ht="31.5" customHeight="1">
      <c r="A53" s="109" t="s">
        <v>134</v>
      </c>
      <c r="B53" s="110" t="s">
        <v>15</v>
      </c>
      <c r="C53" s="56"/>
      <c r="D53" s="55"/>
      <c r="E53" s="56"/>
      <c r="F53" s="56"/>
      <c r="G53" s="67">
        <v>4084.5</v>
      </c>
      <c r="I53" s="45"/>
    </row>
    <row r="54" spans="1:9" s="15" customFormat="1" ht="23.25" customHeight="1">
      <c r="A54" s="99" t="s">
        <v>136</v>
      </c>
      <c r="B54" s="100" t="s">
        <v>15</v>
      </c>
      <c r="C54" s="56" t="s">
        <v>182</v>
      </c>
      <c r="D54" s="55">
        <f>3850*2</f>
        <v>7700</v>
      </c>
      <c r="E54" s="56">
        <f>D54/G54</f>
        <v>1.89</v>
      </c>
      <c r="F54" s="56">
        <f>E54/12</f>
        <v>0.16</v>
      </c>
      <c r="G54" s="67">
        <v>4084.5</v>
      </c>
      <c r="I54" s="45"/>
    </row>
    <row r="55" spans="1:9" s="15" customFormat="1" ht="35.25" customHeight="1">
      <c r="A55" s="99" t="s">
        <v>190</v>
      </c>
      <c r="B55" s="100" t="s">
        <v>52</v>
      </c>
      <c r="C55" s="56"/>
      <c r="D55" s="55">
        <v>50000</v>
      </c>
      <c r="E55" s="56">
        <f>D55/G55</f>
        <v>12.24</v>
      </c>
      <c r="F55" s="56">
        <f>E55/12</f>
        <v>1.02</v>
      </c>
      <c r="G55" s="67">
        <v>4084.5</v>
      </c>
      <c r="I55" s="45"/>
    </row>
    <row r="56" spans="1:10" s="21" customFormat="1" ht="30">
      <c r="A56" s="99" t="s">
        <v>137</v>
      </c>
      <c r="B56" s="66" t="s">
        <v>7</v>
      </c>
      <c r="C56" s="57" t="s">
        <v>183</v>
      </c>
      <c r="D56" s="55">
        <v>2246.78</v>
      </c>
      <c r="E56" s="56">
        <f>D56/G56</f>
        <v>0.55</v>
      </c>
      <c r="F56" s="56">
        <f>E56/12</f>
        <v>0.05</v>
      </c>
      <c r="G56" s="67">
        <v>4084.5</v>
      </c>
      <c r="H56" s="15">
        <v>1.07</v>
      </c>
      <c r="I56" s="45">
        <v>0.03</v>
      </c>
      <c r="J56" s="15"/>
    </row>
    <row r="57" spans="1:10" s="21" customFormat="1" ht="32.25" customHeight="1">
      <c r="A57" s="99" t="s">
        <v>138</v>
      </c>
      <c r="B57" s="66" t="s">
        <v>7</v>
      </c>
      <c r="C57" s="57" t="s">
        <v>183</v>
      </c>
      <c r="D57" s="55">
        <v>2246.78</v>
      </c>
      <c r="E57" s="56">
        <f>D57/G57</f>
        <v>0.55</v>
      </c>
      <c r="F57" s="56">
        <f>E57/12</f>
        <v>0.05</v>
      </c>
      <c r="G57" s="67">
        <v>4084.5</v>
      </c>
      <c r="H57" s="15">
        <v>1.07</v>
      </c>
      <c r="I57" s="45">
        <v>0.03</v>
      </c>
      <c r="J57" s="15"/>
    </row>
    <row r="58" spans="1:10" s="21" customFormat="1" ht="34.5" customHeight="1">
      <c r="A58" s="99" t="s">
        <v>139</v>
      </c>
      <c r="B58" s="66" t="s">
        <v>7</v>
      </c>
      <c r="C58" s="57" t="s">
        <v>183</v>
      </c>
      <c r="D58" s="55">
        <v>14185.73</v>
      </c>
      <c r="E58" s="56">
        <f>D58/G58</f>
        <v>3.47</v>
      </c>
      <c r="F58" s="56">
        <f>E58/12</f>
        <v>0.29</v>
      </c>
      <c r="G58" s="67">
        <v>4084.5</v>
      </c>
      <c r="H58" s="15">
        <v>1.07</v>
      </c>
      <c r="I58" s="45">
        <v>0.21</v>
      </c>
      <c r="J58" s="15"/>
    </row>
    <row r="59" spans="1:10" s="21" customFormat="1" ht="30">
      <c r="A59" s="99" t="s">
        <v>21</v>
      </c>
      <c r="B59" s="66"/>
      <c r="C59" s="57" t="s">
        <v>196</v>
      </c>
      <c r="D59" s="55">
        <f>E59*G59</f>
        <v>9802.8</v>
      </c>
      <c r="E59" s="56">
        <f>F59*12</f>
        <v>2.4</v>
      </c>
      <c r="F59" s="56">
        <v>0.2</v>
      </c>
      <c r="G59" s="67">
        <v>4084.5</v>
      </c>
      <c r="H59" s="15">
        <v>1.07</v>
      </c>
      <c r="I59" s="45">
        <v>0.14</v>
      </c>
      <c r="J59" s="15"/>
    </row>
    <row r="60" spans="1:10" s="21" customFormat="1" ht="25.5">
      <c r="A60" s="109" t="s">
        <v>140</v>
      </c>
      <c r="B60" s="82" t="s">
        <v>84</v>
      </c>
      <c r="C60" s="26"/>
      <c r="D60" s="55"/>
      <c r="E60" s="56"/>
      <c r="F60" s="56"/>
      <c r="G60" s="67">
        <v>4084.5</v>
      </c>
      <c r="H60" s="15"/>
      <c r="I60" s="45"/>
      <c r="J60" s="15"/>
    </row>
    <row r="61" spans="1:9" s="21" customFormat="1" ht="24" customHeight="1">
      <c r="A61" s="109" t="s">
        <v>141</v>
      </c>
      <c r="B61" s="82" t="s">
        <v>84</v>
      </c>
      <c r="C61" s="26"/>
      <c r="D61" s="55"/>
      <c r="E61" s="56"/>
      <c r="F61" s="56"/>
      <c r="G61" s="67">
        <v>4084.5</v>
      </c>
      <c r="H61" s="15"/>
      <c r="I61" s="45"/>
    </row>
    <row r="62" spans="1:9" s="21" customFormat="1" ht="18.75" customHeight="1">
      <c r="A62" s="109" t="s">
        <v>142</v>
      </c>
      <c r="B62" s="82" t="s">
        <v>62</v>
      </c>
      <c r="C62" s="26"/>
      <c r="D62" s="55"/>
      <c r="E62" s="56"/>
      <c r="F62" s="56"/>
      <c r="G62" s="67">
        <v>4084.5</v>
      </c>
      <c r="H62" s="15"/>
      <c r="I62" s="45"/>
    </row>
    <row r="63" spans="1:9" s="21" customFormat="1" ht="24" customHeight="1">
      <c r="A63" s="109" t="s">
        <v>143</v>
      </c>
      <c r="B63" s="82" t="s">
        <v>84</v>
      </c>
      <c r="C63" s="26"/>
      <c r="D63" s="55"/>
      <c r="E63" s="56"/>
      <c r="F63" s="56"/>
      <c r="G63" s="67">
        <v>4084.5</v>
      </c>
      <c r="H63" s="15"/>
      <c r="I63" s="45"/>
    </row>
    <row r="64" spans="1:9" s="21" customFormat="1" ht="25.5">
      <c r="A64" s="109" t="s">
        <v>144</v>
      </c>
      <c r="B64" s="82" t="s">
        <v>84</v>
      </c>
      <c r="C64" s="26"/>
      <c r="D64" s="55"/>
      <c r="E64" s="56"/>
      <c r="F64" s="56"/>
      <c r="G64" s="67">
        <v>4084.5</v>
      </c>
      <c r="H64" s="15"/>
      <c r="I64" s="45"/>
    </row>
    <row r="65" spans="1:9" s="21" customFormat="1" ht="15">
      <c r="A65" s="109" t="s">
        <v>145</v>
      </c>
      <c r="B65" s="82" t="s">
        <v>84</v>
      </c>
      <c r="C65" s="26"/>
      <c r="D65" s="55"/>
      <c r="E65" s="56"/>
      <c r="F65" s="56"/>
      <c r="G65" s="67">
        <v>4084.5</v>
      </c>
      <c r="H65" s="15"/>
      <c r="I65" s="45"/>
    </row>
    <row r="66" spans="1:9" s="21" customFormat="1" ht="25.5">
      <c r="A66" s="109" t="s">
        <v>146</v>
      </c>
      <c r="B66" s="82" t="s">
        <v>84</v>
      </c>
      <c r="C66" s="26"/>
      <c r="D66" s="55"/>
      <c r="E66" s="56"/>
      <c r="F66" s="56"/>
      <c r="G66" s="67">
        <v>4084.5</v>
      </c>
      <c r="H66" s="15"/>
      <c r="I66" s="45"/>
    </row>
    <row r="67" spans="1:9" s="21" customFormat="1" ht="18.75" customHeight="1">
      <c r="A67" s="109" t="s">
        <v>147</v>
      </c>
      <c r="B67" s="82" t="s">
        <v>84</v>
      </c>
      <c r="C67" s="26"/>
      <c r="D67" s="55"/>
      <c r="E67" s="56"/>
      <c r="F67" s="56"/>
      <c r="G67" s="67">
        <v>4084.5</v>
      </c>
      <c r="H67" s="15"/>
      <c r="I67" s="45"/>
    </row>
    <row r="68" spans="1:9" s="21" customFormat="1" ht="21.75" customHeight="1">
      <c r="A68" s="109" t="s">
        <v>148</v>
      </c>
      <c r="B68" s="82" t="s">
        <v>84</v>
      </c>
      <c r="C68" s="26"/>
      <c r="D68" s="55"/>
      <c r="E68" s="56"/>
      <c r="F68" s="56"/>
      <c r="G68" s="67">
        <v>4084.5</v>
      </c>
      <c r="H68" s="15"/>
      <c r="I68" s="45"/>
    </row>
    <row r="69" spans="1:9" s="15" customFormat="1" ht="18.75" customHeight="1">
      <c r="A69" s="24" t="s">
        <v>23</v>
      </c>
      <c r="B69" s="22" t="s">
        <v>24</v>
      </c>
      <c r="C69" s="26" t="s">
        <v>197</v>
      </c>
      <c r="D69" s="55">
        <f>E69*G69</f>
        <v>3430.98</v>
      </c>
      <c r="E69" s="56">
        <f>F69*12</f>
        <v>0.84</v>
      </c>
      <c r="F69" s="56">
        <v>0.07</v>
      </c>
      <c r="G69" s="67">
        <v>4084.5</v>
      </c>
      <c r="H69" s="15">
        <v>1.07</v>
      </c>
      <c r="I69" s="45">
        <v>0.03</v>
      </c>
    </row>
    <row r="70" spans="1:9" s="15" customFormat="1" ht="18" customHeight="1">
      <c r="A70" s="24" t="s">
        <v>25</v>
      </c>
      <c r="B70" s="27" t="s">
        <v>26</v>
      </c>
      <c r="C70" s="28" t="s">
        <v>197</v>
      </c>
      <c r="D70" s="55">
        <v>2156.62</v>
      </c>
      <c r="E70" s="56">
        <f>D70/G70</f>
        <v>0.53</v>
      </c>
      <c r="F70" s="56">
        <f>E70/12</f>
        <v>0.04</v>
      </c>
      <c r="G70" s="67">
        <v>4084.5</v>
      </c>
      <c r="H70" s="15">
        <v>1.07</v>
      </c>
      <c r="I70" s="45">
        <v>0.02</v>
      </c>
    </row>
    <row r="71" spans="1:9" s="25" customFormat="1" ht="30">
      <c r="A71" s="24" t="s">
        <v>22</v>
      </c>
      <c r="B71" s="22"/>
      <c r="C71" s="26" t="s">
        <v>184</v>
      </c>
      <c r="D71" s="55">
        <v>2849.1</v>
      </c>
      <c r="E71" s="56">
        <f>D71/G71</f>
        <v>0.7</v>
      </c>
      <c r="F71" s="56">
        <f>E71/12</f>
        <v>0.06</v>
      </c>
      <c r="G71" s="67">
        <v>4084.5</v>
      </c>
      <c r="H71" s="15">
        <v>1.07</v>
      </c>
      <c r="I71" s="45">
        <v>0.03</v>
      </c>
    </row>
    <row r="72" spans="1:10" s="25" customFormat="1" ht="15">
      <c r="A72" s="24" t="s">
        <v>32</v>
      </c>
      <c r="B72" s="22"/>
      <c r="C72" s="23" t="s">
        <v>198</v>
      </c>
      <c r="D72" s="56">
        <f>D73+D74+D75+D76+D77+D82+D83+D84+D85+D86+D87+D88+D78+D79+D80+D81+D89+D90</f>
        <v>81629.74</v>
      </c>
      <c r="E72" s="56">
        <f>D72/G72</f>
        <v>19.99</v>
      </c>
      <c r="F72" s="56">
        <f>E72/12</f>
        <v>1.67</v>
      </c>
      <c r="G72" s="67">
        <v>4084.5</v>
      </c>
      <c r="H72" s="15">
        <v>1.07</v>
      </c>
      <c r="I72" s="45">
        <v>0.73</v>
      </c>
      <c r="J72" s="25">
        <f>E72/12</f>
        <v>1.66583333333333</v>
      </c>
    </row>
    <row r="73" spans="1:10" s="21" customFormat="1" ht="30" customHeight="1">
      <c r="A73" s="74" t="s">
        <v>96</v>
      </c>
      <c r="B73" s="75" t="s">
        <v>15</v>
      </c>
      <c r="C73" s="59"/>
      <c r="D73" s="58">
        <v>804.58</v>
      </c>
      <c r="E73" s="59"/>
      <c r="F73" s="59"/>
      <c r="G73" s="67">
        <v>4084.5</v>
      </c>
      <c r="H73" s="15">
        <v>1.07</v>
      </c>
      <c r="I73" s="45">
        <v>0.01</v>
      </c>
      <c r="J73" s="25">
        <f aca="true" t="shared" si="0" ref="J73:J122">E73/12</f>
        <v>0</v>
      </c>
    </row>
    <row r="74" spans="1:10" s="21" customFormat="1" ht="15">
      <c r="A74" s="74" t="s">
        <v>16</v>
      </c>
      <c r="B74" s="75" t="s">
        <v>20</v>
      </c>
      <c r="C74" s="59"/>
      <c r="D74" s="58">
        <v>1010.84</v>
      </c>
      <c r="E74" s="59"/>
      <c r="F74" s="59"/>
      <c r="G74" s="67">
        <v>4084.5</v>
      </c>
      <c r="H74" s="15">
        <v>1.07</v>
      </c>
      <c r="I74" s="45">
        <v>0.01</v>
      </c>
      <c r="J74" s="25">
        <f t="shared" si="0"/>
        <v>0</v>
      </c>
    </row>
    <row r="75" spans="1:10" s="21" customFormat="1" ht="15">
      <c r="A75" s="74" t="s">
        <v>85</v>
      </c>
      <c r="B75" s="76" t="s">
        <v>15</v>
      </c>
      <c r="C75" s="59"/>
      <c r="D75" s="58">
        <v>1801.23</v>
      </c>
      <c r="E75" s="59"/>
      <c r="F75" s="59"/>
      <c r="G75" s="67">
        <v>4084.5</v>
      </c>
      <c r="H75" s="15"/>
      <c r="I75" s="45"/>
      <c r="J75" s="25">
        <f t="shared" si="0"/>
        <v>0</v>
      </c>
    </row>
    <row r="76" spans="1:10" s="21" customFormat="1" ht="15">
      <c r="A76" s="74" t="s">
        <v>205</v>
      </c>
      <c r="B76" s="75" t="s">
        <v>15</v>
      </c>
      <c r="C76" s="59"/>
      <c r="D76" s="58">
        <v>9461.12</v>
      </c>
      <c r="E76" s="59"/>
      <c r="F76" s="59"/>
      <c r="G76" s="67">
        <v>4084.5</v>
      </c>
      <c r="H76" s="15">
        <v>1.07</v>
      </c>
      <c r="I76" s="45">
        <v>0.27</v>
      </c>
      <c r="J76" s="25">
        <f t="shared" si="0"/>
        <v>0</v>
      </c>
    </row>
    <row r="77" spans="1:10" s="21" customFormat="1" ht="15">
      <c r="A77" s="85" t="s">
        <v>162</v>
      </c>
      <c r="B77" s="76" t="s">
        <v>52</v>
      </c>
      <c r="C77" s="59"/>
      <c r="D77" s="61">
        <v>0</v>
      </c>
      <c r="E77" s="59"/>
      <c r="F77" s="59"/>
      <c r="G77" s="67">
        <v>4084.5</v>
      </c>
      <c r="H77" s="15"/>
      <c r="I77" s="45"/>
      <c r="J77" s="25">
        <f t="shared" si="0"/>
        <v>0</v>
      </c>
    </row>
    <row r="78" spans="1:10" s="21" customFormat="1" ht="15">
      <c r="A78" s="85" t="s">
        <v>163</v>
      </c>
      <c r="B78" s="76" t="s">
        <v>52</v>
      </c>
      <c r="C78" s="59"/>
      <c r="D78" s="61">
        <v>16444.34</v>
      </c>
      <c r="E78" s="59"/>
      <c r="F78" s="59"/>
      <c r="G78" s="67"/>
      <c r="H78" s="15"/>
      <c r="I78" s="45"/>
      <c r="J78" s="25"/>
    </row>
    <row r="79" spans="1:10" s="21" customFormat="1" ht="15">
      <c r="A79" s="85" t="s">
        <v>164</v>
      </c>
      <c r="B79" s="76" t="s">
        <v>52</v>
      </c>
      <c r="C79" s="59"/>
      <c r="D79" s="61">
        <v>0</v>
      </c>
      <c r="E79" s="59"/>
      <c r="F79" s="59"/>
      <c r="G79" s="67"/>
      <c r="H79" s="15"/>
      <c r="I79" s="45"/>
      <c r="J79" s="25"/>
    </row>
    <row r="80" spans="1:10" s="21" customFormat="1" ht="15">
      <c r="A80" s="85" t="s">
        <v>165</v>
      </c>
      <c r="B80" s="76" t="s">
        <v>185</v>
      </c>
      <c r="C80" s="59"/>
      <c r="D80" s="61">
        <v>16444.34</v>
      </c>
      <c r="E80" s="59"/>
      <c r="F80" s="59"/>
      <c r="G80" s="67"/>
      <c r="H80" s="15"/>
      <c r="I80" s="45"/>
      <c r="J80" s="25"/>
    </row>
    <row r="81" spans="1:10" s="21" customFormat="1" ht="15">
      <c r="A81" s="85" t="s">
        <v>166</v>
      </c>
      <c r="B81" s="76" t="s">
        <v>52</v>
      </c>
      <c r="C81" s="59"/>
      <c r="D81" s="61">
        <v>8222.24</v>
      </c>
      <c r="E81" s="59"/>
      <c r="F81" s="59"/>
      <c r="G81" s="67"/>
      <c r="H81" s="15"/>
      <c r="I81" s="45"/>
      <c r="J81" s="25"/>
    </row>
    <row r="82" spans="1:10" s="21" customFormat="1" ht="15">
      <c r="A82" s="74" t="s">
        <v>48</v>
      </c>
      <c r="B82" s="75" t="s">
        <v>15</v>
      </c>
      <c r="C82" s="59"/>
      <c r="D82" s="58">
        <v>1926.34</v>
      </c>
      <c r="E82" s="59"/>
      <c r="F82" s="59"/>
      <c r="G82" s="67">
        <v>4084.5</v>
      </c>
      <c r="H82" s="15">
        <v>1.07</v>
      </c>
      <c r="I82" s="45">
        <v>0.03</v>
      </c>
      <c r="J82" s="25">
        <f t="shared" si="0"/>
        <v>0</v>
      </c>
    </row>
    <row r="83" spans="1:10" s="21" customFormat="1" ht="15">
      <c r="A83" s="74" t="s">
        <v>17</v>
      </c>
      <c r="B83" s="75" t="s">
        <v>15</v>
      </c>
      <c r="C83" s="59"/>
      <c r="D83" s="58">
        <v>6441.14</v>
      </c>
      <c r="E83" s="59"/>
      <c r="F83" s="59"/>
      <c r="G83" s="67">
        <v>4084.5</v>
      </c>
      <c r="H83" s="15">
        <v>1.07</v>
      </c>
      <c r="I83" s="45">
        <v>0.1</v>
      </c>
      <c r="J83" s="25">
        <f t="shared" si="0"/>
        <v>0</v>
      </c>
    </row>
    <row r="84" spans="1:10" s="21" customFormat="1" ht="15">
      <c r="A84" s="74" t="s">
        <v>18</v>
      </c>
      <c r="B84" s="75" t="s">
        <v>15</v>
      </c>
      <c r="C84" s="59"/>
      <c r="D84" s="58">
        <v>1010.85</v>
      </c>
      <c r="E84" s="59"/>
      <c r="F84" s="59"/>
      <c r="G84" s="67">
        <v>4084.5</v>
      </c>
      <c r="H84" s="15">
        <v>1.07</v>
      </c>
      <c r="I84" s="45">
        <v>0.01</v>
      </c>
      <c r="J84" s="25">
        <f t="shared" si="0"/>
        <v>0</v>
      </c>
    </row>
    <row r="85" spans="1:10" s="21" customFormat="1" ht="15">
      <c r="A85" s="74" t="s">
        <v>45</v>
      </c>
      <c r="B85" s="75" t="s">
        <v>15</v>
      </c>
      <c r="C85" s="59"/>
      <c r="D85" s="58">
        <v>963.14</v>
      </c>
      <c r="E85" s="59"/>
      <c r="F85" s="59"/>
      <c r="G85" s="67">
        <v>4084.5</v>
      </c>
      <c r="H85" s="15">
        <v>1.07</v>
      </c>
      <c r="I85" s="45">
        <v>0.01</v>
      </c>
      <c r="J85" s="25">
        <f t="shared" si="0"/>
        <v>0</v>
      </c>
    </row>
    <row r="86" spans="1:10" s="21" customFormat="1" ht="15">
      <c r="A86" s="74" t="s">
        <v>46</v>
      </c>
      <c r="B86" s="75" t="s">
        <v>20</v>
      </c>
      <c r="C86" s="59"/>
      <c r="D86" s="58">
        <v>3852.7</v>
      </c>
      <c r="E86" s="59"/>
      <c r="F86" s="59"/>
      <c r="G86" s="67">
        <v>4084.5</v>
      </c>
      <c r="H86" s="15">
        <v>1.07</v>
      </c>
      <c r="I86" s="45">
        <v>0.05</v>
      </c>
      <c r="J86" s="25">
        <f t="shared" si="0"/>
        <v>0</v>
      </c>
    </row>
    <row r="87" spans="1:10" s="21" customFormat="1" ht="25.5">
      <c r="A87" s="74" t="s">
        <v>19</v>
      </c>
      <c r="B87" s="75" t="s">
        <v>15</v>
      </c>
      <c r="C87" s="59"/>
      <c r="D87" s="58">
        <v>4473.62</v>
      </c>
      <c r="E87" s="59"/>
      <c r="F87" s="59"/>
      <c r="G87" s="67">
        <v>4084.5</v>
      </c>
      <c r="H87" s="15">
        <v>1.07</v>
      </c>
      <c r="I87" s="45">
        <v>0.06</v>
      </c>
      <c r="J87" s="25">
        <f t="shared" si="0"/>
        <v>0</v>
      </c>
    </row>
    <row r="88" spans="1:10" s="21" customFormat="1" ht="27" customHeight="1">
      <c r="A88" s="74" t="s">
        <v>97</v>
      </c>
      <c r="B88" s="75" t="s">
        <v>15</v>
      </c>
      <c r="C88" s="59"/>
      <c r="D88" s="58">
        <v>7109.3</v>
      </c>
      <c r="E88" s="59"/>
      <c r="F88" s="59"/>
      <c r="G88" s="67">
        <v>4084.5</v>
      </c>
      <c r="H88" s="15">
        <v>1.07</v>
      </c>
      <c r="I88" s="45">
        <v>0.01</v>
      </c>
      <c r="J88" s="25">
        <f t="shared" si="0"/>
        <v>0</v>
      </c>
    </row>
    <row r="89" spans="1:10" s="21" customFormat="1" ht="25.5">
      <c r="A89" s="74" t="s">
        <v>206</v>
      </c>
      <c r="B89" s="76" t="s">
        <v>52</v>
      </c>
      <c r="C89" s="60"/>
      <c r="D89" s="58">
        <v>1663.96</v>
      </c>
      <c r="E89" s="59"/>
      <c r="F89" s="59"/>
      <c r="G89" s="67">
        <v>4084.5</v>
      </c>
      <c r="H89" s="15">
        <v>1.07</v>
      </c>
      <c r="I89" s="45">
        <v>0</v>
      </c>
      <c r="J89" s="25">
        <f t="shared" si="0"/>
        <v>0</v>
      </c>
    </row>
    <row r="90" spans="1:10" s="21" customFormat="1" ht="31.5" customHeight="1">
      <c r="A90" s="74" t="s">
        <v>177</v>
      </c>
      <c r="B90" s="76"/>
      <c r="C90" s="60"/>
      <c r="D90" s="62">
        <v>0</v>
      </c>
      <c r="E90" s="60"/>
      <c r="F90" s="60"/>
      <c r="G90" s="67">
        <v>4084.5</v>
      </c>
      <c r="H90" s="15"/>
      <c r="I90" s="45"/>
      <c r="J90" s="25"/>
    </row>
    <row r="91" spans="1:10" s="25" customFormat="1" ht="30">
      <c r="A91" s="24" t="s">
        <v>37</v>
      </c>
      <c r="B91" s="66"/>
      <c r="C91" s="23" t="s">
        <v>199</v>
      </c>
      <c r="D91" s="56">
        <f>D92+D93+D94+D95+D96+D97+D98+D99+D100+D101</f>
        <v>44805.17</v>
      </c>
      <c r="E91" s="56">
        <f>D91/G91</f>
        <v>10.97</v>
      </c>
      <c r="F91" s="56">
        <f>E91/12</f>
        <v>0.91</v>
      </c>
      <c r="G91" s="67">
        <v>4084.5</v>
      </c>
      <c r="H91" s="15">
        <v>1.07</v>
      </c>
      <c r="I91" s="45">
        <v>0.75</v>
      </c>
      <c r="J91" s="25">
        <f t="shared" si="0"/>
        <v>0.914166666666667</v>
      </c>
    </row>
    <row r="92" spans="1:10" s="21" customFormat="1" ht="18" customHeight="1">
      <c r="A92" s="74" t="s">
        <v>33</v>
      </c>
      <c r="B92" s="75" t="s">
        <v>49</v>
      </c>
      <c r="C92" s="59"/>
      <c r="D92" s="58">
        <v>2889.52</v>
      </c>
      <c r="E92" s="59"/>
      <c r="F92" s="59"/>
      <c r="G92" s="67">
        <v>4084.5</v>
      </c>
      <c r="H92" s="15">
        <v>1.07</v>
      </c>
      <c r="I92" s="45">
        <v>0.04</v>
      </c>
      <c r="J92" s="25">
        <f t="shared" si="0"/>
        <v>0</v>
      </c>
    </row>
    <row r="93" spans="1:10" s="21" customFormat="1" ht="25.5">
      <c r="A93" s="74" t="s">
        <v>34</v>
      </c>
      <c r="B93" s="75" t="s">
        <v>41</v>
      </c>
      <c r="C93" s="59"/>
      <c r="D93" s="58">
        <v>1926.35</v>
      </c>
      <c r="E93" s="59"/>
      <c r="F93" s="59"/>
      <c r="G93" s="67">
        <v>4084.5</v>
      </c>
      <c r="H93" s="15">
        <v>1.07</v>
      </c>
      <c r="I93" s="45">
        <v>0.03</v>
      </c>
      <c r="J93" s="25">
        <f t="shared" si="0"/>
        <v>0</v>
      </c>
    </row>
    <row r="94" spans="1:10" s="21" customFormat="1" ht="15">
      <c r="A94" s="74" t="s">
        <v>53</v>
      </c>
      <c r="B94" s="75" t="s">
        <v>52</v>
      </c>
      <c r="C94" s="59"/>
      <c r="D94" s="58">
        <v>2021.63</v>
      </c>
      <c r="E94" s="59"/>
      <c r="F94" s="59"/>
      <c r="G94" s="67">
        <v>4084.5</v>
      </c>
      <c r="H94" s="15">
        <v>1.07</v>
      </c>
      <c r="I94" s="45">
        <v>0.03</v>
      </c>
      <c r="J94" s="25">
        <f t="shared" si="0"/>
        <v>0</v>
      </c>
    </row>
    <row r="95" spans="1:10" s="21" customFormat="1" ht="25.5">
      <c r="A95" s="74" t="s">
        <v>50</v>
      </c>
      <c r="B95" s="75" t="s">
        <v>51</v>
      </c>
      <c r="C95" s="59"/>
      <c r="D95" s="58">
        <v>1926.35</v>
      </c>
      <c r="E95" s="59"/>
      <c r="F95" s="59"/>
      <c r="G95" s="67">
        <v>4084.5</v>
      </c>
      <c r="H95" s="15">
        <v>1.07</v>
      </c>
      <c r="I95" s="45">
        <v>0.03</v>
      </c>
      <c r="J95" s="25">
        <f t="shared" si="0"/>
        <v>0</v>
      </c>
    </row>
    <row r="96" spans="1:10" s="21" customFormat="1" ht="15">
      <c r="A96" s="74" t="s">
        <v>187</v>
      </c>
      <c r="B96" s="76" t="s">
        <v>15</v>
      </c>
      <c r="C96" s="59"/>
      <c r="D96" s="58">
        <v>3702.76</v>
      </c>
      <c r="E96" s="59"/>
      <c r="F96" s="59"/>
      <c r="G96" s="67">
        <v>4084.5</v>
      </c>
      <c r="H96" s="15"/>
      <c r="I96" s="45"/>
      <c r="J96" s="25">
        <f t="shared" si="0"/>
        <v>0</v>
      </c>
    </row>
    <row r="97" spans="1:10" s="21" customFormat="1" ht="15">
      <c r="A97" s="74" t="s">
        <v>81</v>
      </c>
      <c r="B97" s="76" t="s">
        <v>52</v>
      </c>
      <c r="C97" s="59"/>
      <c r="D97" s="58">
        <v>0</v>
      </c>
      <c r="E97" s="59"/>
      <c r="F97" s="59"/>
      <c r="G97" s="67">
        <v>4084.5</v>
      </c>
      <c r="H97" s="15">
        <v>1.07</v>
      </c>
      <c r="I97" s="45">
        <v>0.19</v>
      </c>
      <c r="J97" s="25">
        <f t="shared" si="0"/>
        <v>0</v>
      </c>
    </row>
    <row r="98" spans="1:10" s="21" customFormat="1" ht="15">
      <c r="A98" s="74" t="s">
        <v>47</v>
      </c>
      <c r="B98" s="75" t="s">
        <v>7</v>
      </c>
      <c r="C98" s="60"/>
      <c r="D98" s="58">
        <v>6851.28</v>
      </c>
      <c r="E98" s="59"/>
      <c r="F98" s="59"/>
      <c r="G98" s="67">
        <v>4084.5</v>
      </c>
      <c r="H98" s="15">
        <v>1.07</v>
      </c>
      <c r="I98" s="45">
        <v>0.1</v>
      </c>
      <c r="J98" s="25">
        <f t="shared" si="0"/>
        <v>0</v>
      </c>
    </row>
    <row r="99" spans="1:10" s="21" customFormat="1" ht="25.5">
      <c r="A99" s="74" t="s">
        <v>150</v>
      </c>
      <c r="B99" s="76" t="s">
        <v>15</v>
      </c>
      <c r="C99" s="60"/>
      <c r="D99" s="58">
        <v>5772.5</v>
      </c>
      <c r="E99" s="59"/>
      <c r="F99" s="59"/>
      <c r="G99" s="67">
        <v>4084.5</v>
      </c>
      <c r="H99" s="15"/>
      <c r="I99" s="45"/>
      <c r="J99" s="25"/>
    </row>
    <row r="100" spans="1:10" s="21" customFormat="1" ht="28.5" customHeight="1">
      <c r="A100" s="74" t="s">
        <v>149</v>
      </c>
      <c r="B100" s="76" t="s">
        <v>151</v>
      </c>
      <c r="C100" s="60"/>
      <c r="D100" s="58">
        <v>0</v>
      </c>
      <c r="E100" s="59"/>
      <c r="F100" s="59"/>
      <c r="G100" s="67">
        <v>4084.5</v>
      </c>
      <c r="H100" s="15"/>
      <c r="I100" s="45"/>
      <c r="J100" s="25"/>
    </row>
    <row r="101" spans="1:10" s="21" customFormat="1" ht="21" customHeight="1">
      <c r="A101" s="85" t="s">
        <v>169</v>
      </c>
      <c r="B101" s="75"/>
      <c r="C101" s="59"/>
      <c r="D101" s="61">
        <v>19714.78</v>
      </c>
      <c r="E101" s="59"/>
      <c r="F101" s="59"/>
      <c r="G101" s="67">
        <v>4084.5</v>
      </c>
      <c r="H101" s="15">
        <v>1.07</v>
      </c>
      <c r="I101" s="45">
        <v>0</v>
      </c>
      <c r="J101" s="25">
        <f t="shared" si="0"/>
        <v>0</v>
      </c>
    </row>
    <row r="102" spans="1:10" s="21" customFormat="1" ht="30">
      <c r="A102" s="24" t="s">
        <v>38</v>
      </c>
      <c r="B102" s="75"/>
      <c r="C102" s="26" t="s">
        <v>200</v>
      </c>
      <c r="D102" s="56">
        <f>D107+D108+D103+D104+D105+D106</f>
        <v>15510.29</v>
      </c>
      <c r="E102" s="56">
        <f>D102/G102</f>
        <v>3.8</v>
      </c>
      <c r="F102" s="56">
        <f>E102/12</f>
        <v>0.32</v>
      </c>
      <c r="G102" s="67">
        <v>4084.5</v>
      </c>
      <c r="H102" s="15">
        <v>1.07</v>
      </c>
      <c r="I102" s="45">
        <v>0.32</v>
      </c>
      <c r="J102" s="25">
        <f t="shared" si="0"/>
        <v>0.316666666666667</v>
      </c>
    </row>
    <row r="103" spans="1:10" s="21" customFormat="1" ht="15">
      <c r="A103" s="74" t="s">
        <v>188</v>
      </c>
      <c r="B103" s="75" t="s">
        <v>15</v>
      </c>
      <c r="C103" s="57"/>
      <c r="D103" s="69">
        <v>0</v>
      </c>
      <c r="E103" s="56"/>
      <c r="F103" s="56"/>
      <c r="G103" s="67">
        <v>4084.5</v>
      </c>
      <c r="H103" s="15"/>
      <c r="I103" s="45"/>
      <c r="J103" s="25"/>
    </row>
    <row r="104" spans="1:10" s="21" customFormat="1" ht="15">
      <c r="A104" s="85" t="s">
        <v>168</v>
      </c>
      <c r="B104" s="76" t="s">
        <v>52</v>
      </c>
      <c r="C104" s="57"/>
      <c r="D104" s="61">
        <v>0</v>
      </c>
      <c r="E104" s="56"/>
      <c r="F104" s="56"/>
      <c r="G104" s="67">
        <v>4084.5</v>
      </c>
      <c r="H104" s="15"/>
      <c r="I104" s="45"/>
      <c r="J104" s="25"/>
    </row>
    <row r="105" spans="1:10" s="21" customFormat="1" ht="15">
      <c r="A105" s="85" t="s">
        <v>167</v>
      </c>
      <c r="B105" s="76" t="s">
        <v>52</v>
      </c>
      <c r="C105" s="57"/>
      <c r="D105" s="61">
        <v>7288.05</v>
      </c>
      <c r="E105" s="56"/>
      <c r="F105" s="56"/>
      <c r="G105" s="67"/>
      <c r="H105" s="15"/>
      <c r="I105" s="45"/>
      <c r="J105" s="25"/>
    </row>
    <row r="106" spans="1:10" s="21" customFormat="1" ht="15">
      <c r="A106" s="85" t="s">
        <v>170</v>
      </c>
      <c r="B106" s="76" t="s">
        <v>52</v>
      </c>
      <c r="C106" s="57"/>
      <c r="D106" s="61">
        <v>8222.24</v>
      </c>
      <c r="E106" s="56"/>
      <c r="F106" s="56"/>
      <c r="G106" s="67"/>
      <c r="H106" s="15"/>
      <c r="I106" s="45"/>
      <c r="J106" s="25"/>
    </row>
    <row r="107" spans="1:10" s="21" customFormat="1" ht="15">
      <c r="A107" s="74" t="s">
        <v>152</v>
      </c>
      <c r="B107" s="76" t="s">
        <v>151</v>
      </c>
      <c r="C107" s="57"/>
      <c r="D107" s="69">
        <v>0</v>
      </c>
      <c r="E107" s="70"/>
      <c r="F107" s="70"/>
      <c r="G107" s="67">
        <v>4084.5</v>
      </c>
      <c r="H107" s="15"/>
      <c r="I107" s="45"/>
      <c r="J107" s="25">
        <f t="shared" si="0"/>
        <v>0</v>
      </c>
    </row>
    <row r="108" spans="1:10" s="21" customFormat="1" ht="25.5">
      <c r="A108" s="74" t="s">
        <v>153</v>
      </c>
      <c r="B108" s="76" t="s">
        <v>52</v>
      </c>
      <c r="C108" s="57"/>
      <c r="D108" s="58">
        <v>0</v>
      </c>
      <c r="E108" s="59"/>
      <c r="F108" s="59"/>
      <c r="G108" s="67">
        <v>4084.5</v>
      </c>
      <c r="H108" s="15">
        <v>1.07</v>
      </c>
      <c r="I108" s="45">
        <v>0.19</v>
      </c>
      <c r="J108" s="25">
        <f t="shared" si="0"/>
        <v>0</v>
      </c>
    </row>
    <row r="109" spans="1:10" s="21" customFormat="1" ht="0.75" customHeight="1">
      <c r="A109" s="8" t="s">
        <v>82</v>
      </c>
      <c r="B109" s="52" t="s">
        <v>10</v>
      </c>
      <c r="C109" s="26"/>
      <c r="D109" s="62"/>
      <c r="E109" s="60"/>
      <c r="F109" s="60"/>
      <c r="G109" s="67">
        <v>4084.5</v>
      </c>
      <c r="H109" s="15"/>
      <c r="I109" s="45"/>
      <c r="J109" s="25">
        <f t="shared" si="0"/>
        <v>0</v>
      </c>
    </row>
    <row r="110" spans="1:10" s="21" customFormat="1" ht="15">
      <c r="A110" s="24" t="s">
        <v>39</v>
      </c>
      <c r="B110" s="29"/>
      <c r="C110" s="26" t="s">
        <v>201</v>
      </c>
      <c r="D110" s="56">
        <f>D111+D112+D113+D114+D115+D116</f>
        <v>16914.47</v>
      </c>
      <c r="E110" s="56">
        <f>D110/G110</f>
        <v>4.14</v>
      </c>
      <c r="F110" s="56">
        <f>E110/12-0.01</f>
        <v>0.34</v>
      </c>
      <c r="G110" s="67">
        <v>4084.5</v>
      </c>
      <c r="H110" s="15">
        <v>1.07</v>
      </c>
      <c r="I110" s="45">
        <v>0.25</v>
      </c>
      <c r="J110" s="25">
        <f t="shared" si="0"/>
        <v>0.345</v>
      </c>
    </row>
    <row r="111" spans="1:10" s="21" customFormat="1" ht="18.75" customHeight="1">
      <c r="A111" s="74" t="s">
        <v>35</v>
      </c>
      <c r="B111" s="75" t="s">
        <v>7</v>
      </c>
      <c r="C111" s="57"/>
      <c r="D111" s="58">
        <v>1342.44</v>
      </c>
      <c r="E111" s="59"/>
      <c r="F111" s="59"/>
      <c r="G111" s="67">
        <v>4084.5</v>
      </c>
      <c r="H111" s="15">
        <v>1.07</v>
      </c>
      <c r="I111" s="45">
        <v>0.02</v>
      </c>
      <c r="J111" s="25">
        <f t="shared" si="0"/>
        <v>0</v>
      </c>
    </row>
    <row r="112" spans="1:10" s="21" customFormat="1" ht="45" customHeight="1">
      <c r="A112" s="74" t="s">
        <v>154</v>
      </c>
      <c r="B112" s="75" t="s">
        <v>15</v>
      </c>
      <c r="C112" s="57"/>
      <c r="D112" s="58">
        <v>11186.56</v>
      </c>
      <c r="E112" s="59"/>
      <c r="F112" s="59"/>
      <c r="G112" s="67">
        <v>4084.5</v>
      </c>
      <c r="H112" s="15">
        <v>1.07</v>
      </c>
      <c r="I112" s="45">
        <v>0.16</v>
      </c>
      <c r="J112" s="25">
        <f t="shared" si="0"/>
        <v>0</v>
      </c>
    </row>
    <row r="113" spans="1:10" s="21" customFormat="1" ht="41.25" customHeight="1">
      <c r="A113" s="74" t="s">
        <v>155</v>
      </c>
      <c r="B113" s="75" t="s">
        <v>15</v>
      </c>
      <c r="C113" s="57"/>
      <c r="D113" s="58">
        <v>1006.81</v>
      </c>
      <c r="E113" s="59"/>
      <c r="F113" s="59"/>
      <c r="G113" s="67">
        <v>4084.5</v>
      </c>
      <c r="H113" s="15">
        <v>1.07</v>
      </c>
      <c r="I113" s="45">
        <v>0.01</v>
      </c>
      <c r="J113" s="25">
        <f t="shared" si="0"/>
        <v>0</v>
      </c>
    </row>
    <row r="114" spans="1:10" s="21" customFormat="1" ht="27.75" customHeight="1">
      <c r="A114" s="74" t="s">
        <v>54</v>
      </c>
      <c r="B114" s="75" t="s">
        <v>10</v>
      </c>
      <c r="C114" s="57"/>
      <c r="D114" s="58">
        <v>3378.66</v>
      </c>
      <c r="E114" s="59"/>
      <c r="F114" s="59"/>
      <c r="G114" s="67">
        <v>4084.5</v>
      </c>
      <c r="H114" s="15">
        <v>1.07</v>
      </c>
      <c r="I114" s="45">
        <v>0</v>
      </c>
      <c r="J114" s="25">
        <f t="shared" si="0"/>
        <v>0</v>
      </c>
    </row>
    <row r="115" spans="1:10" s="21" customFormat="1" ht="24" customHeight="1">
      <c r="A115" s="74" t="s">
        <v>42</v>
      </c>
      <c r="B115" s="76" t="s">
        <v>156</v>
      </c>
      <c r="C115" s="57"/>
      <c r="D115" s="58">
        <f>E115*G115</f>
        <v>0</v>
      </c>
      <c r="E115" s="59"/>
      <c r="F115" s="59"/>
      <c r="G115" s="67">
        <v>4084.5</v>
      </c>
      <c r="H115" s="15">
        <v>1.07</v>
      </c>
      <c r="I115" s="45">
        <v>0</v>
      </c>
      <c r="J115" s="25">
        <f t="shared" si="0"/>
        <v>0</v>
      </c>
    </row>
    <row r="116" spans="1:10" s="21" customFormat="1" ht="56.25" customHeight="1">
      <c r="A116" s="74" t="s">
        <v>157</v>
      </c>
      <c r="B116" s="76" t="s">
        <v>84</v>
      </c>
      <c r="C116" s="57"/>
      <c r="D116" s="58">
        <f>E116*G116</f>
        <v>0</v>
      </c>
      <c r="E116" s="59"/>
      <c r="F116" s="59"/>
      <c r="G116" s="67">
        <v>4084.5</v>
      </c>
      <c r="H116" s="15">
        <v>1.07</v>
      </c>
      <c r="I116" s="45">
        <v>0</v>
      </c>
      <c r="J116" s="25">
        <f t="shared" si="0"/>
        <v>0</v>
      </c>
    </row>
    <row r="117" spans="1:10" s="21" customFormat="1" ht="15">
      <c r="A117" s="24" t="s">
        <v>40</v>
      </c>
      <c r="B117" s="29"/>
      <c r="C117" s="26" t="s">
        <v>202</v>
      </c>
      <c r="D117" s="56">
        <f>D118</f>
        <v>0</v>
      </c>
      <c r="E117" s="56">
        <f>D117/G117</f>
        <v>0</v>
      </c>
      <c r="F117" s="56">
        <f>E117/12</f>
        <v>0</v>
      </c>
      <c r="G117" s="67">
        <v>4084.5</v>
      </c>
      <c r="H117" s="15">
        <v>1.07</v>
      </c>
      <c r="I117" s="45">
        <v>0.03</v>
      </c>
      <c r="J117" s="25">
        <f t="shared" si="0"/>
        <v>0</v>
      </c>
    </row>
    <row r="118" spans="1:10" s="21" customFormat="1" ht="15">
      <c r="A118" s="8" t="s">
        <v>36</v>
      </c>
      <c r="B118" s="29" t="s">
        <v>15</v>
      </c>
      <c r="C118" s="3"/>
      <c r="D118" s="58">
        <v>0</v>
      </c>
      <c r="E118" s="59"/>
      <c r="F118" s="59"/>
      <c r="G118" s="67">
        <v>4084.5</v>
      </c>
      <c r="H118" s="15">
        <v>1.07</v>
      </c>
      <c r="I118" s="45">
        <v>0.02</v>
      </c>
      <c r="J118" s="25">
        <f t="shared" si="0"/>
        <v>0</v>
      </c>
    </row>
    <row r="119" spans="1:10" s="15" customFormat="1" ht="15">
      <c r="A119" s="24" t="s">
        <v>44</v>
      </c>
      <c r="B119" s="22"/>
      <c r="C119" s="23" t="s">
        <v>203</v>
      </c>
      <c r="D119" s="56">
        <f>D120+D121</f>
        <v>31259.62</v>
      </c>
      <c r="E119" s="56">
        <f>D119/G119</f>
        <v>7.65</v>
      </c>
      <c r="F119" s="56">
        <f>E119/12</f>
        <v>0.64</v>
      </c>
      <c r="G119" s="67">
        <v>4084.5</v>
      </c>
      <c r="H119" s="15">
        <v>1.07</v>
      </c>
      <c r="I119" s="45">
        <v>0.02</v>
      </c>
      <c r="J119" s="25">
        <f t="shared" si="0"/>
        <v>0.6375</v>
      </c>
    </row>
    <row r="120" spans="1:10" s="21" customFormat="1" ht="49.5" customHeight="1">
      <c r="A120" s="109" t="s">
        <v>158</v>
      </c>
      <c r="B120" s="76" t="s">
        <v>20</v>
      </c>
      <c r="C120" s="59"/>
      <c r="D120" s="58">
        <v>17937.74</v>
      </c>
      <c r="E120" s="59"/>
      <c r="F120" s="59"/>
      <c r="G120" s="67">
        <v>4084.5</v>
      </c>
      <c r="H120" s="15">
        <v>1.07</v>
      </c>
      <c r="I120" s="45">
        <v>0.02</v>
      </c>
      <c r="J120" s="25">
        <f t="shared" si="0"/>
        <v>0</v>
      </c>
    </row>
    <row r="121" spans="1:10" s="21" customFormat="1" ht="29.25" customHeight="1">
      <c r="A121" s="109" t="s">
        <v>193</v>
      </c>
      <c r="B121" s="76" t="s">
        <v>84</v>
      </c>
      <c r="C121" s="60"/>
      <c r="D121" s="62">
        <v>13321.88</v>
      </c>
      <c r="E121" s="60"/>
      <c r="F121" s="60"/>
      <c r="G121" s="67">
        <v>4084.5</v>
      </c>
      <c r="H121" s="15"/>
      <c r="I121" s="45"/>
      <c r="J121" s="25">
        <f t="shared" si="0"/>
        <v>0</v>
      </c>
    </row>
    <row r="122" spans="1:10" s="15" customFormat="1" ht="15">
      <c r="A122" s="24" t="s">
        <v>43</v>
      </c>
      <c r="B122" s="22"/>
      <c r="C122" s="23" t="s">
        <v>204</v>
      </c>
      <c r="D122" s="78">
        <f>D123+D124</f>
        <v>0</v>
      </c>
      <c r="E122" s="56">
        <f>D122/G122</f>
        <v>0</v>
      </c>
      <c r="F122" s="56">
        <f>E122/12</f>
        <v>0</v>
      </c>
      <c r="G122" s="67">
        <v>4084.5</v>
      </c>
      <c r="H122" s="15">
        <v>1.07</v>
      </c>
      <c r="I122" s="45">
        <v>0.04</v>
      </c>
      <c r="J122" s="25">
        <f t="shared" si="0"/>
        <v>0</v>
      </c>
    </row>
    <row r="123" spans="1:9" s="21" customFormat="1" ht="15">
      <c r="A123" s="8" t="s">
        <v>88</v>
      </c>
      <c r="B123" s="29" t="s">
        <v>49</v>
      </c>
      <c r="C123" s="3"/>
      <c r="D123" s="58">
        <v>0</v>
      </c>
      <c r="E123" s="59"/>
      <c r="F123" s="59"/>
      <c r="G123" s="67">
        <v>4084.5</v>
      </c>
      <c r="H123" s="15">
        <v>1.07</v>
      </c>
      <c r="I123" s="45">
        <v>0.04</v>
      </c>
    </row>
    <row r="124" spans="1:9" s="21" customFormat="1" ht="15">
      <c r="A124" s="8" t="s">
        <v>59</v>
      </c>
      <c r="B124" s="29" t="s">
        <v>49</v>
      </c>
      <c r="C124" s="3"/>
      <c r="D124" s="58">
        <v>0</v>
      </c>
      <c r="E124" s="59"/>
      <c r="F124" s="59"/>
      <c r="G124" s="67">
        <v>4084.5</v>
      </c>
      <c r="H124" s="15">
        <v>1.07</v>
      </c>
      <c r="I124" s="45">
        <v>0</v>
      </c>
    </row>
    <row r="125" spans="1:11" s="15" customFormat="1" ht="161.25">
      <c r="A125" s="101" t="s">
        <v>207</v>
      </c>
      <c r="B125" s="66" t="s">
        <v>10</v>
      </c>
      <c r="C125" s="26"/>
      <c r="D125" s="57">
        <v>35000</v>
      </c>
      <c r="E125" s="57">
        <f>D125/G125</f>
        <v>8.57</v>
      </c>
      <c r="F125" s="57">
        <f>E125/12</f>
        <v>0.71</v>
      </c>
      <c r="G125" s="67">
        <v>4084.5</v>
      </c>
      <c r="H125" s="15">
        <v>1.07</v>
      </c>
      <c r="I125" s="45">
        <v>0.3</v>
      </c>
      <c r="K125" s="45"/>
    </row>
    <row r="126" spans="1:9" s="15" customFormat="1" ht="27.75" customHeight="1" thickBot="1">
      <c r="A126" s="42" t="s">
        <v>83</v>
      </c>
      <c r="B126" s="53" t="s">
        <v>9</v>
      </c>
      <c r="C126" s="28"/>
      <c r="D126" s="79">
        <f>E126*G126</f>
        <v>93126.6</v>
      </c>
      <c r="E126" s="79">
        <f>F126*12</f>
        <v>22.8</v>
      </c>
      <c r="F126" s="80">
        <v>1.9</v>
      </c>
      <c r="G126" s="67">
        <v>4084.5</v>
      </c>
      <c r="I126" s="45"/>
    </row>
    <row r="127" spans="1:9" s="15" customFormat="1" ht="29.25" customHeight="1" thickBot="1">
      <c r="A127" s="38" t="s">
        <v>55</v>
      </c>
      <c r="B127" s="39"/>
      <c r="C127" s="40"/>
      <c r="D127" s="81">
        <f>D15+D28+D39+D40+D41+D42+D43+D49+D56+D57+D58+D59+D69+D70+D71+D72+D91+D102+D110+D117+D119+D122+D125+D126+D55+D54</f>
        <v>1322515.77</v>
      </c>
      <c r="E127" s="81">
        <f>E15+E28+E39+E40+E41+E42+E43+E49+E56+E57+E58+E59+E69+E70+E71+E72+E91+E102+E110+E117+E119+E122+E125+E126+E55+E54</f>
        <v>323.8</v>
      </c>
      <c r="F127" s="81">
        <f>F15+F28+F39+F40+F41+F42+F43+F49+F56+F57+F58+F59+F69+F70+F71+F72+F91+F102+F110+F117+F119+F122+F125+F126+F55+F54</f>
        <v>26.99</v>
      </c>
      <c r="G127" s="67">
        <v>4084.5</v>
      </c>
      <c r="I127" s="45"/>
    </row>
    <row r="128" spans="1:9" s="15" customFormat="1" ht="19.5">
      <c r="A128" s="102"/>
      <c r="B128" s="103"/>
      <c r="C128" s="104"/>
      <c r="D128" s="105"/>
      <c r="E128" s="105"/>
      <c r="F128" s="105"/>
      <c r="G128" s="67">
        <v>4084.5</v>
      </c>
      <c r="I128" s="45"/>
    </row>
    <row r="129" spans="1:9" s="15" customFormat="1" ht="19.5">
      <c r="A129" s="102"/>
      <c r="B129" s="103"/>
      <c r="C129" s="104"/>
      <c r="D129" s="105"/>
      <c r="E129" s="105"/>
      <c r="F129" s="105"/>
      <c r="G129" s="67">
        <v>4084.5</v>
      </c>
      <c r="I129" s="45"/>
    </row>
    <row r="130" spans="1:9" s="4" customFormat="1" ht="15.75" thickBot="1">
      <c r="A130" s="31"/>
      <c r="G130" s="67">
        <v>4084.5</v>
      </c>
      <c r="I130" s="41"/>
    </row>
    <row r="131" spans="1:9" s="4" customFormat="1" ht="28.5" customHeight="1" thickBot="1">
      <c r="A131" s="38" t="s">
        <v>64</v>
      </c>
      <c r="B131" s="39"/>
      <c r="C131" s="40"/>
      <c r="D131" s="40">
        <f>D132+D133+D134+D135</f>
        <v>38091.93</v>
      </c>
      <c r="E131" s="40">
        <f>E132+E133+E134+E135</f>
        <v>9.33</v>
      </c>
      <c r="F131" s="40">
        <f>F132+F133+F134+F135</f>
        <v>0.78</v>
      </c>
      <c r="G131" s="67">
        <v>4084.5</v>
      </c>
      <c r="H131" s="41"/>
      <c r="I131" s="41"/>
    </row>
    <row r="132" spans="1:9" s="84" customFormat="1" ht="15">
      <c r="A132" s="74" t="s">
        <v>208</v>
      </c>
      <c r="B132" s="75"/>
      <c r="C132" s="59"/>
      <c r="D132" s="61">
        <v>9959.38</v>
      </c>
      <c r="E132" s="59">
        <f>D132/G132</f>
        <v>2.44</v>
      </c>
      <c r="F132" s="59">
        <f>E132/12+0.01</f>
        <v>0.21</v>
      </c>
      <c r="G132" s="67">
        <v>4084.5</v>
      </c>
      <c r="H132" s="67"/>
      <c r="I132" s="68"/>
    </row>
    <row r="133" spans="1:9" s="84" customFormat="1" ht="15">
      <c r="A133" s="74" t="s">
        <v>209</v>
      </c>
      <c r="B133" s="75"/>
      <c r="C133" s="59"/>
      <c r="D133" s="61">
        <v>14851.95</v>
      </c>
      <c r="E133" s="59">
        <f>D133/G133</f>
        <v>3.64</v>
      </c>
      <c r="F133" s="59">
        <f>E133/12</f>
        <v>0.3</v>
      </c>
      <c r="G133" s="67">
        <v>4084.5</v>
      </c>
      <c r="H133" s="67"/>
      <c r="I133" s="68"/>
    </row>
    <row r="134" spans="1:9" s="84" customFormat="1" ht="15">
      <c r="A134" s="85" t="s">
        <v>171</v>
      </c>
      <c r="B134" s="75"/>
      <c r="C134" s="59"/>
      <c r="D134" s="61">
        <v>8375.17</v>
      </c>
      <c r="E134" s="59">
        <f>D134/G134</f>
        <v>2.05</v>
      </c>
      <c r="F134" s="59">
        <f>E134/12</f>
        <v>0.17</v>
      </c>
      <c r="G134" s="67">
        <v>4084.5</v>
      </c>
      <c r="H134" s="67"/>
      <c r="I134" s="68"/>
    </row>
    <row r="135" spans="1:9" s="88" customFormat="1" ht="15.75" customHeight="1">
      <c r="A135" s="83" t="s">
        <v>175</v>
      </c>
      <c r="B135" s="77"/>
      <c r="C135" s="77"/>
      <c r="D135" s="112">
        <v>4905.43</v>
      </c>
      <c r="E135" s="59">
        <f>D135/G135</f>
        <v>1.2</v>
      </c>
      <c r="F135" s="59">
        <f>E135/12</f>
        <v>0.1</v>
      </c>
      <c r="G135" s="67">
        <v>4084.5</v>
      </c>
      <c r="I135" s="89"/>
    </row>
    <row r="136" spans="1:9" s="88" customFormat="1" ht="15.75" customHeight="1">
      <c r="A136" s="91"/>
      <c r="B136" s="92"/>
      <c r="C136" s="92"/>
      <c r="D136" s="93"/>
      <c r="E136" s="94"/>
      <c r="F136" s="94"/>
      <c r="G136" s="67"/>
      <c r="I136" s="89"/>
    </row>
    <row r="137" spans="1:9" s="88" customFormat="1" ht="15.75" customHeight="1">
      <c r="A137" s="91"/>
      <c r="B137" s="92"/>
      <c r="C137" s="92"/>
      <c r="D137" s="93"/>
      <c r="E137" s="94"/>
      <c r="F137" s="94"/>
      <c r="G137" s="67"/>
      <c r="I137" s="89"/>
    </row>
    <row r="138" spans="1:9" s="4" customFormat="1" ht="19.5">
      <c r="A138" s="95" t="s">
        <v>65</v>
      </c>
      <c r="B138" s="96"/>
      <c r="C138" s="96"/>
      <c r="D138" s="97">
        <f>D127+D131</f>
        <v>1360607.7</v>
      </c>
      <c r="E138" s="97">
        <f>E127+E131</f>
        <v>333.13</v>
      </c>
      <c r="F138" s="97">
        <f>F127+F131</f>
        <v>27.77</v>
      </c>
      <c r="I138" s="41"/>
    </row>
    <row r="139" spans="1:9" s="4" customFormat="1" ht="19.5">
      <c r="A139" s="35"/>
      <c r="B139" s="36"/>
      <c r="C139" s="36"/>
      <c r="D139" s="6"/>
      <c r="E139" s="6"/>
      <c r="F139" s="6"/>
      <c r="I139" s="41"/>
    </row>
    <row r="140" spans="1:9" s="4" customFormat="1" ht="19.5">
      <c r="A140" s="35"/>
      <c r="B140" s="36"/>
      <c r="C140" s="36"/>
      <c r="D140" s="6"/>
      <c r="E140" s="6"/>
      <c r="F140" s="6"/>
      <c r="I140" s="41"/>
    </row>
    <row r="141" spans="1:9" s="4" customFormat="1" ht="12.75">
      <c r="A141" s="31"/>
      <c r="I141" s="41"/>
    </row>
    <row r="142" spans="1:9" s="4" customFormat="1" ht="14.25">
      <c r="A142" s="123" t="s">
        <v>27</v>
      </c>
      <c r="B142" s="123"/>
      <c r="C142" s="123"/>
      <c r="D142" s="123"/>
      <c r="I142" s="41"/>
    </row>
    <row r="143" spans="1:9" s="4" customFormat="1" ht="14.25">
      <c r="A143" s="113"/>
      <c r="B143" s="113"/>
      <c r="C143" s="113"/>
      <c r="D143" s="113"/>
      <c r="I143" s="41"/>
    </row>
    <row r="144" spans="1:9" s="4" customFormat="1" ht="12.75">
      <c r="A144" s="31" t="s">
        <v>28</v>
      </c>
      <c r="I144" s="41"/>
    </row>
    <row r="145" spans="1:9" s="34" customFormat="1" ht="18.75">
      <c r="A145" s="32"/>
      <c r="B145" s="33"/>
      <c r="C145" s="5"/>
      <c r="D145" s="5"/>
      <c r="E145" s="5"/>
      <c r="F145" s="5"/>
      <c r="I145" s="49"/>
    </row>
    <row r="146" spans="1:9" s="30" customFormat="1" ht="19.5">
      <c r="A146" s="35"/>
      <c r="B146" s="36"/>
      <c r="C146" s="6"/>
      <c r="D146" s="6"/>
      <c r="E146" s="6"/>
      <c r="F146" s="6"/>
      <c r="I146" s="48"/>
    </row>
    <row r="147" spans="1:9" s="4" customFormat="1" ht="14.25">
      <c r="A147" s="123"/>
      <c r="B147" s="123"/>
      <c r="C147" s="123"/>
      <c r="D147" s="123"/>
      <c r="I147" s="41"/>
    </row>
    <row r="148" spans="1:9" s="4" customFormat="1" ht="12.75">
      <c r="A148" s="31"/>
      <c r="I148" s="41"/>
    </row>
    <row r="149" s="4" customFormat="1" ht="12.75">
      <c r="I149" s="41"/>
    </row>
    <row r="150" s="4" customFormat="1" ht="12.75">
      <c r="I150" s="41"/>
    </row>
    <row r="151" s="4" customFormat="1" ht="12.75">
      <c r="I151" s="41"/>
    </row>
    <row r="152" s="4" customFormat="1" ht="12.75">
      <c r="I152" s="41"/>
    </row>
    <row r="153" s="4" customFormat="1" ht="12.75">
      <c r="I153" s="41"/>
    </row>
    <row r="154" s="4" customFormat="1" ht="12.75">
      <c r="I154" s="41"/>
    </row>
    <row r="155" s="4" customFormat="1" ht="12.75">
      <c r="I155" s="41"/>
    </row>
    <row r="156" s="4" customFormat="1" ht="12.75">
      <c r="I156" s="41"/>
    </row>
  </sheetData>
  <sheetProtection/>
  <mergeCells count="13">
    <mergeCell ref="A1:F1"/>
    <mergeCell ref="B2:F2"/>
    <mergeCell ref="B3:F3"/>
    <mergeCell ref="B4:F4"/>
    <mergeCell ref="A6:F6"/>
    <mergeCell ref="A7:F7"/>
    <mergeCell ref="A147:D147"/>
    <mergeCell ref="A8:F8"/>
    <mergeCell ref="A9:F9"/>
    <mergeCell ref="A10:F10"/>
    <mergeCell ref="A11:F11"/>
    <mergeCell ref="A14:F14"/>
    <mergeCell ref="A142:D142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="75" zoomScaleNormal="75" zoomScalePageLayoutView="0" workbookViewId="0" topLeftCell="A4">
      <selection activeCell="A1" sqref="A1:F145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8.375" style="7" customWidth="1"/>
    <col min="5" max="5" width="15.7539062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43" hidden="1" customWidth="1"/>
    <col min="10" max="12" width="15.375" style="7" customWidth="1"/>
    <col min="13" max="16384" width="9.125" style="7" customWidth="1"/>
  </cols>
  <sheetData>
    <row r="1" spans="1:6" ht="16.5" customHeight="1">
      <c r="A1" s="124" t="s">
        <v>191</v>
      </c>
      <c r="B1" s="125"/>
      <c r="C1" s="125"/>
      <c r="D1" s="125"/>
      <c r="E1" s="125"/>
      <c r="F1" s="125"/>
    </row>
    <row r="2" spans="2:6" ht="12.75" customHeight="1">
      <c r="B2" s="126"/>
      <c r="C2" s="126"/>
      <c r="D2" s="126"/>
      <c r="E2" s="125"/>
      <c r="F2" s="125"/>
    </row>
    <row r="3" spans="1:6" ht="21" customHeight="1">
      <c r="A3" s="54" t="s">
        <v>99</v>
      </c>
      <c r="B3" s="126" t="s">
        <v>0</v>
      </c>
      <c r="C3" s="126"/>
      <c r="D3" s="126"/>
      <c r="E3" s="125"/>
      <c r="F3" s="125"/>
    </row>
    <row r="4" spans="2:6" ht="14.25" customHeight="1">
      <c r="B4" s="126" t="s">
        <v>192</v>
      </c>
      <c r="C4" s="126"/>
      <c r="D4" s="126"/>
      <c r="E4" s="125"/>
      <c r="F4" s="125"/>
    </row>
    <row r="5" spans="2:6" ht="14.25" customHeight="1">
      <c r="B5" s="51"/>
      <c r="C5" s="51"/>
      <c r="D5" s="51"/>
      <c r="E5" s="50"/>
      <c r="F5" s="50"/>
    </row>
    <row r="6" spans="1:6" ht="14.25" customHeight="1">
      <c r="A6" s="130"/>
      <c r="B6" s="130"/>
      <c r="C6" s="130"/>
      <c r="D6" s="130"/>
      <c r="E6" s="130"/>
      <c r="F6" s="130"/>
    </row>
    <row r="7" spans="1:7" ht="20.25" customHeight="1">
      <c r="A7" s="129" t="s">
        <v>178</v>
      </c>
      <c r="B7" s="129"/>
      <c r="C7" s="129"/>
      <c r="D7" s="129"/>
      <c r="E7" s="129"/>
      <c r="F7" s="129"/>
      <c r="G7" s="1"/>
    </row>
    <row r="8" spans="1:9" s="9" customFormat="1" ht="22.5" customHeight="1">
      <c r="A8" s="127" t="s">
        <v>1</v>
      </c>
      <c r="B8" s="127"/>
      <c r="C8" s="127"/>
      <c r="D8" s="127"/>
      <c r="E8" s="128"/>
      <c r="F8" s="128"/>
      <c r="I8" s="44"/>
    </row>
    <row r="9" spans="1:6" s="10" customFormat="1" ht="18.75" customHeight="1">
      <c r="A9" s="127" t="s">
        <v>101</v>
      </c>
      <c r="B9" s="127"/>
      <c r="C9" s="127"/>
      <c r="D9" s="127"/>
      <c r="E9" s="128"/>
      <c r="F9" s="128"/>
    </row>
    <row r="10" spans="1:6" s="11" customFormat="1" ht="17.25" customHeight="1">
      <c r="A10" s="115" t="s">
        <v>29</v>
      </c>
      <c r="B10" s="115"/>
      <c r="C10" s="115"/>
      <c r="D10" s="115"/>
      <c r="E10" s="116"/>
      <c r="F10" s="116"/>
    </row>
    <row r="11" spans="1:6" s="10" customFormat="1" ht="30" customHeight="1" thickBot="1">
      <c r="A11" s="117" t="s">
        <v>60</v>
      </c>
      <c r="B11" s="117"/>
      <c r="C11" s="117"/>
      <c r="D11" s="117"/>
      <c r="E11" s="118"/>
      <c r="F11" s="118"/>
    </row>
    <row r="12" spans="1:9" s="15" customFormat="1" ht="139.5" customHeight="1" thickBot="1">
      <c r="A12" s="12" t="s">
        <v>2</v>
      </c>
      <c r="B12" s="13" t="s">
        <v>3</v>
      </c>
      <c r="C12" s="14" t="s">
        <v>102</v>
      </c>
      <c r="D12" s="14" t="s">
        <v>31</v>
      </c>
      <c r="E12" s="14" t="s">
        <v>4</v>
      </c>
      <c r="F12" s="2" t="s">
        <v>5</v>
      </c>
      <c r="I12" s="45"/>
    </row>
    <row r="13" spans="1:9" s="21" customFormat="1" ht="12.75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20">
        <v>6</v>
      </c>
      <c r="I13" s="46"/>
    </row>
    <row r="14" spans="1:9" s="21" customFormat="1" ht="49.5" customHeight="1">
      <c r="A14" s="119" t="s">
        <v>6</v>
      </c>
      <c r="B14" s="120"/>
      <c r="C14" s="120"/>
      <c r="D14" s="120"/>
      <c r="E14" s="121"/>
      <c r="F14" s="122"/>
      <c r="I14" s="46"/>
    </row>
    <row r="15" spans="1:9" s="67" customFormat="1" ht="21.75" customHeight="1">
      <c r="A15" s="65" t="s">
        <v>103</v>
      </c>
      <c r="B15" s="66" t="s">
        <v>7</v>
      </c>
      <c r="C15" s="56" t="s">
        <v>179</v>
      </c>
      <c r="D15" s="55">
        <f>E15*G15</f>
        <v>158805.36</v>
      </c>
      <c r="E15" s="56">
        <f>F15*12</f>
        <v>38.88</v>
      </c>
      <c r="F15" s="56">
        <f>F25+F27</f>
        <v>3.24</v>
      </c>
      <c r="G15" s="67">
        <v>4084.5</v>
      </c>
      <c r="H15" s="67">
        <v>1.07</v>
      </c>
      <c r="I15" s="68">
        <v>2.24</v>
      </c>
    </row>
    <row r="16" spans="1:9" s="67" customFormat="1" ht="30.75" customHeight="1">
      <c r="A16" s="107" t="s">
        <v>61</v>
      </c>
      <c r="B16" s="108" t="s">
        <v>62</v>
      </c>
      <c r="C16" s="56"/>
      <c r="D16" s="55"/>
      <c r="E16" s="56"/>
      <c r="F16" s="56"/>
      <c r="I16" s="68"/>
    </row>
    <row r="17" spans="1:9" s="67" customFormat="1" ht="21.75" customHeight="1">
      <c r="A17" s="107" t="s">
        <v>63</v>
      </c>
      <c r="B17" s="108" t="s">
        <v>62</v>
      </c>
      <c r="C17" s="56"/>
      <c r="D17" s="55"/>
      <c r="E17" s="56"/>
      <c r="F17" s="56"/>
      <c r="I17" s="68"/>
    </row>
    <row r="18" spans="1:9" s="67" customFormat="1" ht="119.25" customHeight="1">
      <c r="A18" s="107" t="s">
        <v>104</v>
      </c>
      <c r="B18" s="108" t="s">
        <v>20</v>
      </c>
      <c r="C18" s="56"/>
      <c r="D18" s="55"/>
      <c r="E18" s="56"/>
      <c r="F18" s="56"/>
      <c r="I18" s="68"/>
    </row>
    <row r="19" spans="1:9" s="67" customFormat="1" ht="21.75" customHeight="1">
      <c r="A19" s="107" t="s">
        <v>105</v>
      </c>
      <c r="B19" s="108" t="s">
        <v>62</v>
      </c>
      <c r="C19" s="56"/>
      <c r="D19" s="55"/>
      <c r="E19" s="56"/>
      <c r="F19" s="56"/>
      <c r="I19" s="68"/>
    </row>
    <row r="20" spans="1:9" s="67" customFormat="1" ht="15">
      <c r="A20" s="107" t="s">
        <v>106</v>
      </c>
      <c r="B20" s="108" t="s">
        <v>62</v>
      </c>
      <c r="C20" s="56"/>
      <c r="D20" s="55"/>
      <c r="E20" s="56"/>
      <c r="F20" s="56"/>
      <c r="I20" s="68"/>
    </row>
    <row r="21" spans="1:9" s="71" customFormat="1" ht="27" customHeight="1">
      <c r="A21" s="107" t="s">
        <v>107</v>
      </c>
      <c r="B21" s="108" t="s">
        <v>10</v>
      </c>
      <c r="C21" s="70"/>
      <c r="D21" s="69"/>
      <c r="E21" s="70"/>
      <c r="F21" s="70"/>
      <c r="G21" s="67"/>
      <c r="I21" s="72"/>
    </row>
    <row r="22" spans="1:9" s="71" customFormat="1" ht="15">
      <c r="A22" s="107" t="s">
        <v>108</v>
      </c>
      <c r="B22" s="108" t="s">
        <v>12</v>
      </c>
      <c r="C22" s="70"/>
      <c r="D22" s="69"/>
      <c r="E22" s="70"/>
      <c r="F22" s="70"/>
      <c r="G22" s="67"/>
      <c r="I22" s="72"/>
    </row>
    <row r="23" spans="1:9" s="71" customFormat="1" ht="15">
      <c r="A23" s="107" t="s">
        <v>109</v>
      </c>
      <c r="B23" s="108" t="s">
        <v>62</v>
      </c>
      <c r="C23" s="70"/>
      <c r="D23" s="69"/>
      <c r="E23" s="70"/>
      <c r="F23" s="70"/>
      <c r="G23" s="67"/>
      <c r="I23" s="72"/>
    </row>
    <row r="24" spans="1:9" s="71" customFormat="1" ht="15">
      <c r="A24" s="107" t="s">
        <v>110</v>
      </c>
      <c r="B24" s="108" t="s">
        <v>15</v>
      </c>
      <c r="C24" s="70"/>
      <c r="D24" s="69"/>
      <c r="E24" s="70"/>
      <c r="F24" s="70"/>
      <c r="G24" s="67"/>
      <c r="I24" s="72"/>
    </row>
    <row r="25" spans="1:9" s="71" customFormat="1" ht="15">
      <c r="A25" s="73" t="s">
        <v>87</v>
      </c>
      <c r="B25" s="64"/>
      <c r="C25" s="70"/>
      <c r="D25" s="69"/>
      <c r="E25" s="70"/>
      <c r="F25" s="56">
        <v>3.24</v>
      </c>
      <c r="G25" s="67"/>
      <c r="I25" s="72"/>
    </row>
    <row r="26" spans="1:9" s="71" customFormat="1" ht="18" customHeight="1">
      <c r="A26" s="63" t="s">
        <v>86</v>
      </c>
      <c r="B26" s="64" t="s">
        <v>62</v>
      </c>
      <c r="C26" s="70"/>
      <c r="D26" s="69"/>
      <c r="E26" s="70"/>
      <c r="F26" s="70">
        <v>0</v>
      </c>
      <c r="G26" s="67"/>
      <c r="I26" s="72"/>
    </row>
    <row r="27" spans="1:9" s="71" customFormat="1" ht="15">
      <c r="A27" s="73" t="s">
        <v>87</v>
      </c>
      <c r="B27" s="64"/>
      <c r="C27" s="70"/>
      <c r="D27" s="69"/>
      <c r="E27" s="70"/>
      <c r="F27" s="56">
        <f>F26</f>
        <v>0</v>
      </c>
      <c r="G27" s="67"/>
      <c r="I27" s="72"/>
    </row>
    <row r="28" spans="1:9" s="15" customFormat="1" ht="30">
      <c r="A28" s="65" t="s">
        <v>8</v>
      </c>
      <c r="B28" s="98" t="s">
        <v>9</v>
      </c>
      <c r="C28" s="56" t="s">
        <v>180</v>
      </c>
      <c r="D28" s="55">
        <f>E28*G28</f>
        <v>150472.98</v>
      </c>
      <c r="E28" s="56">
        <f>F28*12</f>
        <v>36.84</v>
      </c>
      <c r="F28" s="56">
        <v>3.07</v>
      </c>
      <c r="G28" s="67">
        <v>4084.5</v>
      </c>
      <c r="H28" s="15">
        <v>1.07</v>
      </c>
      <c r="I28" s="45">
        <v>2.2</v>
      </c>
    </row>
    <row r="29" spans="1:9" s="37" customFormat="1" ht="15">
      <c r="A29" s="107" t="s">
        <v>111</v>
      </c>
      <c r="B29" s="108" t="s">
        <v>9</v>
      </c>
      <c r="C29" s="56"/>
      <c r="D29" s="55"/>
      <c r="E29" s="56"/>
      <c r="F29" s="56"/>
      <c r="G29" s="67">
        <v>4084.5</v>
      </c>
      <c r="I29" s="47"/>
    </row>
    <row r="30" spans="1:9" s="37" customFormat="1" ht="15">
      <c r="A30" s="107" t="s">
        <v>112</v>
      </c>
      <c r="B30" s="108" t="s">
        <v>113</v>
      </c>
      <c r="C30" s="56"/>
      <c r="D30" s="55"/>
      <c r="E30" s="56"/>
      <c r="F30" s="56"/>
      <c r="G30" s="67">
        <v>4084.5</v>
      </c>
      <c r="I30" s="47"/>
    </row>
    <row r="31" spans="1:9" s="37" customFormat="1" ht="15">
      <c r="A31" s="107" t="s">
        <v>114</v>
      </c>
      <c r="B31" s="108" t="s">
        <v>115</v>
      </c>
      <c r="C31" s="56"/>
      <c r="D31" s="55"/>
      <c r="E31" s="56"/>
      <c r="F31" s="56"/>
      <c r="G31" s="67">
        <v>4084.5</v>
      </c>
      <c r="I31" s="47"/>
    </row>
    <row r="32" spans="1:9" s="37" customFormat="1" ht="15">
      <c r="A32" s="107" t="s">
        <v>56</v>
      </c>
      <c r="B32" s="108" t="s">
        <v>9</v>
      </c>
      <c r="C32" s="56"/>
      <c r="D32" s="55"/>
      <c r="E32" s="56"/>
      <c r="F32" s="56"/>
      <c r="G32" s="67">
        <v>4084.5</v>
      </c>
      <c r="I32" s="47"/>
    </row>
    <row r="33" spans="1:9" s="37" customFormat="1" ht="25.5">
      <c r="A33" s="107" t="s">
        <v>57</v>
      </c>
      <c r="B33" s="108" t="s">
        <v>10</v>
      </c>
      <c r="C33" s="56"/>
      <c r="D33" s="55"/>
      <c r="E33" s="56"/>
      <c r="F33" s="56"/>
      <c r="G33" s="67">
        <v>4084.5</v>
      </c>
      <c r="I33" s="47"/>
    </row>
    <row r="34" spans="1:9" s="37" customFormat="1" ht="15">
      <c r="A34" s="107" t="s">
        <v>116</v>
      </c>
      <c r="B34" s="108" t="s">
        <v>9</v>
      </c>
      <c r="C34" s="56"/>
      <c r="D34" s="55"/>
      <c r="E34" s="56"/>
      <c r="F34" s="56"/>
      <c r="G34" s="67">
        <v>4084.5</v>
      </c>
      <c r="I34" s="47"/>
    </row>
    <row r="35" spans="1:9" s="37" customFormat="1" ht="15">
      <c r="A35" s="107" t="s">
        <v>117</v>
      </c>
      <c r="B35" s="108" t="s">
        <v>9</v>
      </c>
      <c r="C35" s="56"/>
      <c r="D35" s="55"/>
      <c r="E35" s="56"/>
      <c r="F35" s="56"/>
      <c r="G35" s="67">
        <v>4084.5</v>
      </c>
      <c r="I35" s="47"/>
    </row>
    <row r="36" spans="1:9" s="37" customFormat="1" ht="25.5">
      <c r="A36" s="107" t="s">
        <v>118</v>
      </c>
      <c r="B36" s="108" t="s">
        <v>58</v>
      </c>
      <c r="C36" s="56"/>
      <c r="D36" s="55"/>
      <c r="E36" s="56"/>
      <c r="F36" s="56"/>
      <c r="G36" s="67">
        <v>4084.5</v>
      </c>
      <c r="I36" s="47"/>
    </row>
    <row r="37" spans="1:9" s="37" customFormat="1" ht="25.5">
      <c r="A37" s="107" t="s">
        <v>119</v>
      </c>
      <c r="B37" s="108" t="s">
        <v>10</v>
      </c>
      <c r="C37" s="56"/>
      <c r="D37" s="55"/>
      <c r="E37" s="56"/>
      <c r="F37" s="56"/>
      <c r="G37" s="67">
        <v>4084.5</v>
      </c>
      <c r="I37" s="47"/>
    </row>
    <row r="38" spans="1:9" s="37" customFormat="1" ht="33.75" customHeight="1">
      <c r="A38" s="107" t="s">
        <v>120</v>
      </c>
      <c r="B38" s="108" t="s">
        <v>9</v>
      </c>
      <c r="C38" s="56"/>
      <c r="D38" s="55"/>
      <c r="E38" s="56"/>
      <c r="F38" s="56"/>
      <c r="G38" s="67">
        <v>4084.5</v>
      </c>
      <c r="I38" s="47"/>
    </row>
    <row r="39" spans="1:9" s="25" customFormat="1" ht="24" customHeight="1">
      <c r="A39" s="99" t="s">
        <v>11</v>
      </c>
      <c r="B39" s="66" t="s">
        <v>12</v>
      </c>
      <c r="C39" s="56" t="s">
        <v>179</v>
      </c>
      <c r="D39" s="55">
        <f>E39*G39</f>
        <v>40681.62</v>
      </c>
      <c r="E39" s="56">
        <f>F39*12</f>
        <v>9.96</v>
      </c>
      <c r="F39" s="56">
        <v>0.83</v>
      </c>
      <c r="G39" s="67">
        <v>4084.5</v>
      </c>
      <c r="H39" s="15">
        <v>1.07</v>
      </c>
      <c r="I39" s="45">
        <v>0.6</v>
      </c>
    </row>
    <row r="40" spans="1:9" s="15" customFormat="1" ht="20.25" customHeight="1">
      <c r="A40" s="99" t="s">
        <v>13</v>
      </c>
      <c r="B40" s="66" t="s">
        <v>14</v>
      </c>
      <c r="C40" s="56" t="s">
        <v>179</v>
      </c>
      <c r="D40" s="55">
        <f>E40*G40</f>
        <v>132337.8</v>
      </c>
      <c r="E40" s="56">
        <f>F40*12</f>
        <v>32.4</v>
      </c>
      <c r="F40" s="56">
        <v>2.7</v>
      </c>
      <c r="G40" s="67">
        <v>4084.5</v>
      </c>
      <c r="H40" s="15">
        <v>1.07</v>
      </c>
      <c r="I40" s="45">
        <v>1.94</v>
      </c>
    </row>
    <row r="41" spans="1:9" s="15" customFormat="1" ht="20.25" customHeight="1">
      <c r="A41" s="99" t="s">
        <v>121</v>
      </c>
      <c r="B41" s="66" t="s">
        <v>9</v>
      </c>
      <c r="C41" s="56" t="s">
        <v>181</v>
      </c>
      <c r="D41" s="55">
        <f>E41*G41</f>
        <v>89205.48</v>
      </c>
      <c r="E41" s="56">
        <f>F41*12</f>
        <v>21.84</v>
      </c>
      <c r="F41" s="56">
        <v>1.82</v>
      </c>
      <c r="G41" s="67">
        <v>4084.5</v>
      </c>
      <c r="H41" s="15">
        <v>1.07</v>
      </c>
      <c r="I41" s="45">
        <v>1.31</v>
      </c>
    </row>
    <row r="42" spans="1:9" s="15" customFormat="1" ht="45">
      <c r="A42" s="99" t="s">
        <v>80</v>
      </c>
      <c r="B42" s="66" t="s">
        <v>24</v>
      </c>
      <c r="C42" s="56" t="s">
        <v>181</v>
      </c>
      <c r="D42" s="55">
        <f>3407.5*2*1.105*1.1</f>
        <v>8283.63</v>
      </c>
      <c r="E42" s="56">
        <f>D42/G42</f>
        <v>2.03</v>
      </c>
      <c r="F42" s="56">
        <f>E42/12</f>
        <v>0.17</v>
      </c>
      <c r="G42" s="67">
        <v>4084.5</v>
      </c>
      <c r="I42" s="45"/>
    </row>
    <row r="43" spans="1:9" s="15" customFormat="1" ht="24" customHeight="1">
      <c r="A43" s="99" t="s">
        <v>122</v>
      </c>
      <c r="B43" s="66" t="s">
        <v>9</v>
      </c>
      <c r="C43" s="56" t="s">
        <v>195</v>
      </c>
      <c r="D43" s="55">
        <f>E43*G43</f>
        <v>103419.54</v>
      </c>
      <c r="E43" s="56">
        <f>F43*12</f>
        <v>25.32</v>
      </c>
      <c r="F43" s="56">
        <v>2.11</v>
      </c>
      <c r="G43" s="67">
        <v>4084.5</v>
      </c>
      <c r="H43" s="15">
        <v>1.07</v>
      </c>
      <c r="I43" s="45">
        <v>1.52</v>
      </c>
    </row>
    <row r="44" spans="1:9" s="15" customFormat="1" ht="24" customHeight="1">
      <c r="A44" s="107" t="s">
        <v>123</v>
      </c>
      <c r="B44" s="108" t="s">
        <v>20</v>
      </c>
      <c r="C44" s="56"/>
      <c r="D44" s="55"/>
      <c r="E44" s="56"/>
      <c r="F44" s="56"/>
      <c r="G44" s="67">
        <v>4084.5</v>
      </c>
      <c r="I44" s="45"/>
    </row>
    <row r="45" spans="1:9" s="15" customFormat="1" ht="24" customHeight="1">
      <c r="A45" s="107" t="s">
        <v>124</v>
      </c>
      <c r="B45" s="108" t="s">
        <v>15</v>
      </c>
      <c r="C45" s="56"/>
      <c r="D45" s="55"/>
      <c r="E45" s="56"/>
      <c r="F45" s="56"/>
      <c r="G45" s="67">
        <v>4084.5</v>
      </c>
      <c r="I45" s="45"/>
    </row>
    <row r="46" spans="1:9" s="15" customFormat="1" ht="24" customHeight="1">
      <c r="A46" s="107" t="s">
        <v>125</v>
      </c>
      <c r="B46" s="108" t="s">
        <v>126</v>
      </c>
      <c r="C46" s="56"/>
      <c r="D46" s="55"/>
      <c r="E46" s="56"/>
      <c r="F46" s="56"/>
      <c r="G46" s="67">
        <v>4084.5</v>
      </c>
      <c r="I46" s="45"/>
    </row>
    <row r="47" spans="1:9" s="15" customFormat="1" ht="24" customHeight="1">
      <c r="A47" s="107" t="s">
        <v>127</v>
      </c>
      <c r="B47" s="108" t="s">
        <v>128</v>
      </c>
      <c r="C47" s="56"/>
      <c r="D47" s="55"/>
      <c r="E47" s="56"/>
      <c r="F47" s="56"/>
      <c r="G47" s="67">
        <v>4084.5</v>
      </c>
      <c r="I47" s="45"/>
    </row>
    <row r="48" spans="1:9" s="15" customFormat="1" ht="24" customHeight="1">
      <c r="A48" s="107" t="s">
        <v>129</v>
      </c>
      <c r="B48" s="108" t="s">
        <v>126</v>
      </c>
      <c r="C48" s="56"/>
      <c r="D48" s="55"/>
      <c r="E48" s="56"/>
      <c r="F48" s="56"/>
      <c r="G48" s="67">
        <v>4084.5</v>
      </c>
      <c r="I48" s="45"/>
    </row>
    <row r="49" spans="1:9" s="15" customFormat="1" ht="28.5">
      <c r="A49" s="99" t="s">
        <v>135</v>
      </c>
      <c r="B49" s="100" t="s">
        <v>30</v>
      </c>
      <c r="C49" s="56" t="s">
        <v>182</v>
      </c>
      <c r="D49" s="55">
        <f>E49*G49</f>
        <v>220563</v>
      </c>
      <c r="E49" s="56">
        <f>F49*12</f>
        <v>54</v>
      </c>
      <c r="F49" s="56">
        <v>4.5</v>
      </c>
      <c r="G49" s="67">
        <v>4084.5</v>
      </c>
      <c r="H49" s="15">
        <v>1.07</v>
      </c>
      <c r="I49" s="45">
        <v>3.24</v>
      </c>
    </row>
    <row r="50" spans="1:9" s="15" customFormat="1" ht="28.5" customHeight="1">
      <c r="A50" s="109" t="s">
        <v>130</v>
      </c>
      <c r="B50" s="110" t="s">
        <v>30</v>
      </c>
      <c r="C50" s="56"/>
      <c r="D50" s="55"/>
      <c r="E50" s="56"/>
      <c r="F50" s="56"/>
      <c r="G50" s="67">
        <v>4084.5</v>
      </c>
      <c r="I50" s="45"/>
    </row>
    <row r="51" spans="1:9" s="15" customFormat="1" ht="21" customHeight="1">
      <c r="A51" s="109" t="s">
        <v>131</v>
      </c>
      <c r="B51" s="110" t="s">
        <v>132</v>
      </c>
      <c r="C51" s="56"/>
      <c r="D51" s="55"/>
      <c r="E51" s="56"/>
      <c r="F51" s="56"/>
      <c r="G51" s="67">
        <v>4084.5</v>
      </c>
      <c r="I51" s="45"/>
    </row>
    <row r="52" spans="1:9" s="15" customFormat="1" ht="21" customHeight="1">
      <c r="A52" s="109" t="s">
        <v>133</v>
      </c>
      <c r="B52" s="110" t="s">
        <v>62</v>
      </c>
      <c r="C52" s="56"/>
      <c r="D52" s="55"/>
      <c r="E52" s="56"/>
      <c r="F52" s="56"/>
      <c r="G52" s="67">
        <v>4084.5</v>
      </c>
      <c r="I52" s="45"/>
    </row>
    <row r="53" spans="1:9" s="15" customFormat="1" ht="31.5" customHeight="1">
      <c r="A53" s="109" t="s">
        <v>134</v>
      </c>
      <c r="B53" s="110" t="s">
        <v>15</v>
      </c>
      <c r="C53" s="56"/>
      <c r="D53" s="55"/>
      <c r="E53" s="56"/>
      <c r="F53" s="56"/>
      <c r="G53" s="67">
        <v>4084.5</v>
      </c>
      <c r="I53" s="45"/>
    </row>
    <row r="54" spans="1:9" s="15" customFormat="1" ht="23.25" customHeight="1">
      <c r="A54" s="99" t="s">
        <v>136</v>
      </c>
      <c r="B54" s="100" t="s">
        <v>15</v>
      </c>
      <c r="C54" s="56" t="s">
        <v>182</v>
      </c>
      <c r="D54" s="55">
        <f>3850*2</f>
        <v>7700</v>
      </c>
      <c r="E54" s="56">
        <f>D54/G54</f>
        <v>1.89</v>
      </c>
      <c r="F54" s="56">
        <f>E54/12</f>
        <v>0.16</v>
      </c>
      <c r="G54" s="67">
        <v>4084.5</v>
      </c>
      <c r="I54" s="45"/>
    </row>
    <row r="55" spans="1:9" s="15" customFormat="1" ht="35.25" customHeight="1">
      <c r="A55" s="99" t="s">
        <v>190</v>
      </c>
      <c r="B55" s="100" t="s">
        <v>52</v>
      </c>
      <c r="C55" s="56"/>
      <c r="D55" s="55">
        <v>50000</v>
      </c>
      <c r="E55" s="56">
        <f>D55/G55</f>
        <v>12.24</v>
      </c>
      <c r="F55" s="56">
        <f>E55/12</f>
        <v>1.02</v>
      </c>
      <c r="G55" s="67">
        <v>4084.5</v>
      </c>
      <c r="I55" s="45"/>
    </row>
    <row r="56" spans="1:10" s="21" customFormat="1" ht="30">
      <c r="A56" s="99" t="s">
        <v>137</v>
      </c>
      <c r="B56" s="66" t="s">
        <v>7</v>
      </c>
      <c r="C56" s="57" t="s">
        <v>183</v>
      </c>
      <c r="D56" s="55">
        <v>2246.78</v>
      </c>
      <c r="E56" s="56">
        <f>D56/G56</f>
        <v>0.55</v>
      </c>
      <c r="F56" s="56">
        <f>E56/12</f>
        <v>0.05</v>
      </c>
      <c r="G56" s="67">
        <v>4084.5</v>
      </c>
      <c r="H56" s="15">
        <v>1.07</v>
      </c>
      <c r="I56" s="45">
        <v>0.03</v>
      </c>
      <c r="J56" s="15"/>
    </row>
    <row r="57" spans="1:10" s="21" customFormat="1" ht="32.25" customHeight="1">
      <c r="A57" s="99" t="s">
        <v>138</v>
      </c>
      <c r="B57" s="66" t="s">
        <v>7</v>
      </c>
      <c r="C57" s="57" t="s">
        <v>183</v>
      </c>
      <c r="D57" s="55">
        <v>2246.78</v>
      </c>
      <c r="E57" s="56">
        <f>D57/G57</f>
        <v>0.55</v>
      </c>
      <c r="F57" s="56">
        <f>E57/12</f>
        <v>0.05</v>
      </c>
      <c r="G57" s="67">
        <v>4084.5</v>
      </c>
      <c r="H57" s="15">
        <v>1.07</v>
      </c>
      <c r="I57" s="45">
        <v>0.03</v>
      </c>
      <c r="J57" s="15"/>
    </row>
    <row r="58" spans="1:10" s="21" customFormat="1" ht="34.5" customHeight="1">
      <c r="A58" s="99" t="s">
        <v>139</v>
      </c>
      <c r="B58" s="66" t="s">
        <v>7</v>
      </c>
      <c r="C58" s="57" t="s">
        <v>183</v>
      </c>
      <c r="D58" s="55">
        <v>14185.73</v>
      </c>
      <c r="E58" s="56">
        <f>D58/G58</f>
        <v>3.47</v>
      </c>
      <c r="F58" s="56">
        <f>E58/12</f>
        <v>0.29</v>
      </c>
      <c r="G58" s="67">
        <v>4084.5</v>
      </c>
      <c r="H58" s="15">
        <v>1.07</v>
      </c>
      <c r="I58" s="45">
        <v>0.21</v>
      </c>
      <c r="J58" s="15"/>
    </row>
    <row r="59" spans="1:10" s="21" customFormat="1" ht="30">
      <c r="A59" s="99" t="s">
        <v>21</v>
      </c>
      <c r="B59" s="66"/>
      <c r="C59" s="57" t="s">
        <v>196</v>
      </c>
      <c r="D59" s="55">
        <f>E59*G59</f>
        <v>9802.8</v>
      </c>
      <c r="E59" s="56">
        <f>F59*12</f>
        <v>2.4</v>
      </c>
      <c r="F59" s="56">
        <v>0.2</v>
      </c>
      <c r="G59" s="67">
        <v>4084.5</v>
      </c>
      <c r="H59" s="15">
        <v>1.07</v>
      </c>
      <c r="I59" s="45">
        <v>0.14</v>
      </c>
      <c r="J59" s="15"/>
    </row>
    <row r="60" spans="1:10" s="21" customFormat="1" ht="25.5">
      <c r="A60" s="109" t="s">
        <v>140</v>
      </c>
      <c r="B60" s="82" t="s">
        <v>84</v>
      </c>
      <c r="C60" s="26"/>
      <c r="D60" s="55"/>
      <c r="E60" s="56"/>
      <c r="F60" s="56"/>
      <c r="G60" s="67">
        <v>4084.5</v>
      </c>
      <c r="H60" s="15"/>
      <c r="I60" s="45"/>
      <c r="J60" s="15"/>
    </row>
    <row r="61" spans="1:9" s="21" customFormat="1" ht="24" customHeight="1">
      <c r="A61" s="109" t="s">
        <v>141</v>
      </c>
      <c r="B61" s="82" t="s">
        <v>84</v>
      </c>
      <c r="C61" s="26"/>
      <c r="D61" s="55"/>
      <c r="E61" s="56"/>
      <c r="F61" s="56"/>
      <c r="G61" s="67">
        <v>4084.5</v>
      </c>
      <c r="H61" s="15"/>
      <c r="I61" s="45"/>
    </row>
    <row r="62" spans="1:9" s="21" customFormat="1" ht="18.75" customHeight="1">
      <c r="A62" s="109" t="s">
        <v>142</v>
      </c>
      <c r="B62" s="82" t="s">
        <v>62</v>
      </c>
      <c r="C62" s="26"/>
      <c r="D62" s="55"/>
      <c r="E62" s="56"/>
      <c r="F62" s="56"/>
      <c r="G62" s="67">
        <v>4084.5</v>
      </c>
      <c r="H62" s="15"/>
      <c r="I62" s="45"/>
    </row>
    <row r="63" spans="1:9" s="21" customFormat="1" ht="24" customHeight="1">
      <c r="A63" s="109" t="s">
        <v>143</v>
      </c>
      <c r="B63" s="82" t="s">
        <v>84</v>
      </c>
      <c r="C63" s="26"/>
      <c r="D63" s="55"/>
      <c r="E63" s="56"/>
      <c r="F63" s="56"/>
      <c r="G63" s="67">
        <v>4084.5</v>
      </c>
      <c r="H63" s="15"/>
      <c r="I63" s="45"/>
    </row>
    <row r="64" spans="1:9" s="21" customFormat="1" ht="25.5">
      <c r="A64" s="109" t="s">
        <v>144</v>
      </c>
      <c r="B64" s="82" t="s">
        <v>84</v>
      </c>
      <c r="C64" s="26"/>
      <c r="D64" s="55"/>
      <c r="E64" s="56"/>
      <c r="F64" s="56"/>
      <c r="G64" s="67">
        <v>4084.5</v>
      </c>
      <c r="H64" s="15"/>
      <c r="I64" s="45"/>
    </row>
    <row r="65" spans="1:9" s="21" customFormat="1" ht="15">
      <c r="A65" s="109" t="s">
        <v>145</v>
      </c>
      <c r="B65" s="82" t="s">
        <v>84</v>
      </c>
      <c r="C65" s="26"/>
      <c r="D65" s="55"/>
      <c r="E65" s="56"/>
      <c r="F65" s="56"/>
      <c r="G65" s="67">
        <v>4084.5</v>
      </c>
      <c r="H65" s="15"/>
      <c r="I65" s="45"/>
    </row>
    <row r="66" spans="1:9" s="21" customFormat="1" ht="25.5">
      <c r="A66" s="109" t="s">
        <v>146</v>
      </c>
      <c r="B66" s="82" t="s">
        <v>84</v>
      </c>
      <c r="C66" s="26"/>
      <c r="D66" s="55"/>
      <c r="E66" s="56"/>
      <c r="F66" s="56"/>
      <c r="G66" s="67">
        <v>4084.5</v>
      </c>
      <c r="H66" s="15"/>
      <c r="I66" s="45"/>
    </row>
    <row r="67" spans="1:9" s="21" customFormat="1" ht="18.75" customHeight="1">
      <c r="A67" s="109" t="s">
        <v>147</v>
      </c>
      <c r="B67" s="82" t="s">
        <v>84</v>
      </c>
      <c r="C67" s="26"/>
      <c r="D67" s="55"/>
      <c r="E67" s="56"/>
      <c r="F67" s="56"/>
      <c r="G67" s="67">
        <v>4084.5</v>
      </c>
      <c r="H67" s="15"/>
      <c r="I67" s="45"/>
    </row>
    <row r="68" spans="1:9" s="21" customFormat="1" ht="21.75" customHeight="1">
      <c r="A68" s="109" t="s">
        <v>148</v>
      </c>
      <c r="B68" s="82" t="s">
        <v>84</v>
      </c>
      <c r="C68" s="26"/>
      <c r="D68" s="55"/>
      <c r="E68" s="56"/>
      <c r="F68" s="56"/>
      <c r="G68" s="67">
        <v>4084.5</v>
      </c>
      <c r="H68" s="15"/>
      <c r="I68" s="45"/>
    </row>
    <row r="69" spans="1:9" s="15" customFormat="1" ht="18.75" customHeight="1">
      <c r="A69" s="24" t="s">
        <v>23</v>
      </c>
      <c r="B69" s="22" t="s">
        <v>24</v>
      </c>
      <c r="C69" s="26" t="s">
        <v>197</v>
      </c>
      <c r="D69" s="55">
        <f>E69*G69</f>
        <v>3430.98</v>
      </c>
      <c r="E69" s="56">
        <f>F69*12</f>
        <v>0.84</v>
      </c>
      <c r="F69" s="56">
        <v>0.07</v>
      </c>
      <c r="G69" s="67">
        <v>4084.5</v>
      </c>
      <c r="H69" s="15">
        <v>1.07</v>
      </c>
      <c r="I69" s="45">
        <v>0.03</v>
      </c>
    </row>
    <row r="70" spans="1:9" s="15" customFormat="1" ht="18" customHeight="1">
      <c r="A70" s="24" t="s">
        <v>25</v>
      </c>
      <c r="B70" s="27" t="s">
        <v>26</v>
      </c>
      <c r="C70" s="28" t="s">
        <v>197</v>
      </c>
      <c r="D70" s="55">
        <v>2156.62</v>
      </c>
      <c r="E70" s="56">
        <f>D70/G70</f>
        <v>0.53</v>
      </c>
      <c r="F70" s="56">
        <f>E70/12</f>
        <v>0.04</v>
      </c>
      <c r="G70" s="67">
        <v>4084.5</v>
      </c>
      <c r="H70" s="15">
        <v>1.07</v>
      </c>
      <c r="I70" s="45">
        <v>0.02</v>
      </c>
    </row>
    <row r="71" spans="1:9" s="25" customFormat="1" ht="30">
      <c r="A71" s="24" t="s">
        <v>22</v>
      </c>
      <c r="B71" s="22"/>
      <c r="C71" s="26" t="s">
        <v>184</v>
      </c>
      <c r="D71" s="55">
        <v>2849.1</v>
      </c>
      <c r="E71" s="56">
        <f>D71/G71</f>
        <v>0.7</v>
      </c>
      <c r="F71" s="56">
        <f>E71/12</f>
        <v>0.06</v>
      </c>
      <c r="G71" s="67">
        <v>4084.5</v>
      </c>
      <c r="H71" s="15">
        <v>1.07</v>
      </c>
      <c r="I71" s="45">
        <v>0.03</v>
      </c>
    </row>
    <row r="72" spans="1:10" s="25" customFormat="1" ht="15">
      <c r="A72" s="24" t="s">
        <v>32</v>
      </c>
      <c r="B72" s="22"/>
      <c r="C72" s="23" t="s">
        <v>198</v>
      </c>
      <c r="D72" s="56">
        <f>D73+D74+D75+D76+D77+D82+D83+D84+D85+D86+D87+D88+D78+D79+D80+D81+D89+D90</f>
        <v>81629.74</v>
      </c>
      <c r="E72" s="56">
        <f>D72/G72</f>
        <v>19.99</v>
      </c>
      <c r="F72" s="56">
        <f>E72/12</f>
        <v>1.67</v>
      </c>
      <c r="G72" s="67">
        <v>4084.5</v>
      </c>
      <c r="H72" s="15">
        <v>1.07</v>
      </c>
      <c r="I72" s="45">
        <v>0.73</v>
      </c>
      <c r="J72" s="25">
        <f>E72/12</f>
        <v>1.66583333333333</v>
      </c>
    </row>
    <row r="73" spans="1:10" s="21" customFormat="1" ht="30" customHeight="1">
      <c r="A73" s="74" t="s">
        <v>96</v>
      </c>
      <c r="B73" s="75" t="s">
        <v>15</v>
      </c>
      <c r="C73" s="59"/>
      <c r="D73" s="58">
        <v>804.58</v>
      </c>
      <c r="E73" s="59"/>
      <c r="F73" s="59"/>
      <c r="G73" s="67">
        <v>4084.5</v>
      </c>
      <c r="H73" s="15">
        <v>1.07</v>
      </c>
      <c r="I73" s="45">
        <v>0.01</v>
      </c>
      <c r="J73" s="25">
        <f aca="true" t="shared" si="0" ref="J73:J122">E73/12</f>
        <v>0</v>
      </c>
    </row>
    <row r="74" spans="1:10" s="21" customFormat="1" ht="15">
      <c r="A74" s="74" t="s">
        <v>16</v>
      </c>
      <c r="B74" s="75" t="s">
        <v>20</v>
      </c>
      <c r="C74" s="59"/>
      <c r="D74" s="58">
        <v>1010.84</v>
      </c>
      <c r="E74" s="59"/>
      <c r="F74" s="59"/>
      <c r="G74" s="67">
        <v>4084.5</v>
      </c>
      <c r="H74" s="15">
        <v>1.07</v>
      </c>
      <c r="I74" s="45">
        <v>0.01</v>
      </c>
      <c r="J74" s="25">
        <f t="shared" si="0"/>
        <v>0</v>
      </c>
    </row>
    <row r="75" spans="1:10" s="21" customFormat="1" ht="15">
      <c r="A75" s="74" t="s">
        <v>85</v>
      </c>
      <c r="B75" s="76" t="s">
        <v>15</v>
      </c>
      <c r="C75" s="59"/>
      <c r="D75" s="58">
        <v>1801.23</v>
      </c>
      <c r="E75" s="59"/>
      <c r="F75" s="59"/>
      <c r="G75" s="67">
        <v>4084.5</v>
      </c>
      <c r="H75" s="15"/>
      <c r="I75" s="45"/>
      <c r="J75" s="25">
        <f t="shared" si="0"/>
        <v>0</v>
      </c>
    </row>
    <row r="76" spans="1:10" s="21" customFormat="1" ht="15">
      <c r="A76" s="74" t="s">
        <v>205</v>
      </c>
      <c r="B76" s="75" t="s">
        <v>15</v>
      </c>
      <c r="C76" s="59"/>
      <c r="D76" s="58">
        <v>9461.12</v>
      </c>
      <c r="E76" s="59"/>
      <c r="F76" s="59"/>
      <c r="G76" s="67">
        <v>4084.5</v>
      </c>
      <c r="H76" s="15">
        <v>1.07</v>
      </c>
      <c r="I76" s="45">
        <v>0.27</v>
      </c>
      <c r="J76" s="25">
        <f t="shared" si="0"/>
        <v>0</v>
      </c>
    </row>
    <row r="77" spans="1:10" s="21" customFormat="1" ht="15">
      <c r="A77" s="85" t="s">
        <v>162</v>
      </c>
      <c r="B77" s="76" t="s">
        <v>52</v>
      </c>
      <c r="C77" s="59"/>
      <c r="D77" s="61">
        <v>0</v>
      </c>
      <c r="E77" s="59"/>
      <c r="F77" s="59"/>
      <c r="G77" s="67">
        <v>4084.5</v>
      </c>
      <c r="H77" s="15"/>
      <c r="I77" s="45"/>
      <c r="J77" s="25">
        <f t="shared" si="0"/>
        <v>0</v>
      </c>
    </row>
    <row r="78" spans="1:10" s="21" customFormat="1" ht="15">
      <c r="A78" s="85" t="s">
        <v>163</v>
      </c>
      <c r="B78" s="76" t="s">
        <v>52</v>
      </c>
      <c r="C78" s="59"/>
      <c r="D78" s="61">
        <v>16444.34</v>
      </c>
      <c r="E78" s="59"/>
      <c r="F78" s="59"/>
      <c r="G78" s="67"/>
      <c r="H78" s="15"/>
      <c r="I78" s="45"/>
      <c r="J78" s="25"/>
    </row>
    <row r="79" spans="1:10" s="21" customFormat="1" ht="15">
      <c r="A79" s="85" t="s">
        <v>164</v>
      </c>
      <c r="B79" s="76" t="s">
        <v>52</v>
      </c>
      <c r="C79" s="59"/>
      <c r="D79" s="61">
        <v>0</v>
      </c>
      <c r="E79" s="59"/>
      <c r="F79" s="59"/>
      <c r="G79" s="67"/>
      <c r="H79" s="15"/>
      <c r="I79" s="45"/>
      <c r="J79" s="25"/>
    </row>
    <row r="80" spans="1:10" s="21" customFormat="1" ht="15">
      <c r="A80" s="85" t="s">
        <v>165</v>
      </c>
      <c r="B80" s="76" t="s">
        <v>185</v>
      </c>
      <c r="C80" s="59"/>
      <c r="D80" s="61">
        <v>16444.34</v>
      </c>
      <c r="E80" s="59"/>
      <c r="F80" s="59"/>
      <c r="G80" s="67"/>
      <c r="H80" s="15"/>
      <c r="I80" s="45"/>
      <c r="J80" s="25"/>
    </row>
    <row r="81" spans="1:10" s="21" customFormat="1" ht="15">
      <c r="A81" s="85" t="s">
        <v>166</v>
      </c>
      <c r="B81" s="76" t="s">
        <v>52</v>
      </c>
      <c r="C81" s="59"/>
      <c r="D81" s="61">
        <v>8222.24</v>
      </c>
      <c r="E81" s="59"/>
      <c r="F81" s="59"/>
      <c r="G81" s="67"/>
      <c r="H81" s="15"/>
      <c r="I81" s="45"/>
      <c r="J81" s="25"/>
    </row>
    <row r="82" spans="1:10" s="21" customFormat="1" ht="15">
      <c r="A82" s="74" t="s">
        <v>48</v>
      </c>
      <c r="B82" s="75" t="s">
        <v>15</v>
      </c>
      <c r="C82" s="59"/>
      <c r="D82" s="58">
        <v>1926.34</v>
      </c>
      <c r="E82" s="59"/>
      <c r="F82" s="59"/>
      <c r="G82" s="67">
        <v>4084.5</v>
      </c>
      <c r="H82" s="15">
        <v>1.07</v>
      </c>
      <c r="I82" s="45">
        <v>0.03</v>
      </c>
      <c r="J82" s="25">
        <f t="shared" si="0"/>
        <v>0</v>
      </c>
    </row>
    <row r="83" spans="1:10" s="21" customFormat="1" ht="15">
      <c r="A83" s="74" t="s">
        <v>17</v>
      </c>
      <c r="B83" s="75" t="s">
        <v>15</v>
      </c>
      <c r="C83" s="59"/>
      <c r="D83" s="58">
        <v>6441.14</v>
      </c>
      <c r="E83" s="59"/>
      <c r="F83" s="59"/>
      <c r="G83" s="67">
        <v>4084.5</v>
      </c>
      <c r="H83" s="15">
        <v>1.07</v>
      </c>
      <c r="I83" s="45">
        <v>0.1</v>
      </c>
      <c r="J83" s="25">
        <f t="shared" si="0"/>
        <v>0</v>
      </c>
    </row>
    <row r="84" spans="1:10" s="21" customFormat="1" ht="15">
      <c r="A84" s="74" t="s">
        <v>18</v>
      </c>
      <c r="B84" s="75" t="s">
        <v>15</v>
      </c>
      <c r="C84" s="59"/>
      <c r="D84" s="58">
        <v>1010.85</v>
      </c>
      <c r="E84" s="59"/>
      <c r="F84" s="59"/>
      <c r="G84" s="67">
        <v>4084.5</v>
      </c>
      <c r="H84" s="15">
        <v>1.07</v>
      </c>
      <c r="I84" s="45">
        <v>0.01</v>
      </c>
      <c r="J84" s="25">
        <f t="shared" si="0"/>
        <v>0</v>
      </c>
    </row>
    <row r="85" spans="1:10" s="21" customFormat="1" ht="15">
      <c r="A85" s="74" t="s">
        <v>45</v>
      </c>
      <c r="B85" s="75" t="s">
        <v>15</v>
      </c>
      <c r="C85" s="59"/>
      <c r="D85" s="58">
        <v>963.14</v>
      </c>
      <c r="E85" s="59"/>
      <c r="F85" s="59"/>
      <c r="G85" s="67">
        <v>4084.5</v>
      </c>
      <c r="H85" s="15">
        <v>1.07</v>
      </c>
      <c r="I85" s="45">
        <v>0.01</v>
      </c>
      <c r="J85" s="25">
        <f t="shared" si="0"/>
        <v>0</v>
      </c>
    </row>
    <row r="86" spans="1:10" s="21" customFormat="1" ht="15">
      <c r="A86" s="74" t="s">
        <v>46</v>
      </c>
      <c r="B86" s="75" t="s">
        <v>20</v>
      </c>
      <c r="C86" s="59"/>
      <c r="D86" s="58">
        <v>3852.7</v>
      </c>
      <c r="E86" s="59"/>
      <c r="F86" s="59"/>
      <c r="G86" s="67">
        <v>4084.5</v>
      </c>
      <c r="H86" s="15">
        <v>1.07</v>
      </c>
      <c r="I86" s="45">
        <v>0.05</v>
      </c>
      <c r="J86" s="25">
        <f t="shared" si="0"/>
        <v>0</v>
      </c>
    </row>
    <row r="87" spans="1:10" s="21" customFormat="1" ht="25.5">
      <c r="A87" s="74" t="s">
        <v>19</v>
      </c>
      <c r="B87" s="75" t="s">
        <v>15</v>
      </c>
      <c r="C87" s="59"/>
      <c r="D87" s="58">
        <v>4473.62</v>
      </c>
      <c r="E87" s="59"/>
      <c r="F87" s="59"/>
      <c r="G87" s="67">
        <v>4084.5</v>
      </c>
      <c r="H87" s="15">
        <v>1.07</v>
      </c>
      <c r="I87" s="45">
        <v>0.06</v>
      </c>
      <c r="J87" s="25">
        <f t="shared" si="0"/>
        <v>0</v>
      </c>
    </row>
    <row r="88" spans="1:10" s="21" customFormat="1" ht="27" customHeight="1">
      <c r="A88" s="74" t="s">
        <v>97</v>
      </c>
      <c r="B88" s="75" t="s">
        <v>15</v>
      </c>
      <c r="C88" s="59"/>
      <c r="D88" s="58">
        <v>7109.3</v>
      </c>
      <c r="E88" s="59"/>
      <c r="F88" s="59"/>
      <c r="G88" s="67">
        <v>4084.5</v>
      </c>
      <c r="H88" s="15">
        <v>1.07</v>
      </c>
      <c r="I88" s="45">
        <v>0.01</v>
      </c>
      <c r="J88" s="25">
        <f t="shared" si="0"/>
        <v>0</v>
      </c>
    </row>
    <row r="89" spans="1:10" s="21" customFormat="1" ht="25.5">
      <c r="A89" s="74" t="s">
        <v>206</v>
      </c>
      <c r="B89" s="76" t="s">
        <v>52</v>
      </c>
      <c r="C89" s="60"/>
      <c r="D89" s="58">
        <v>1663.96</v>
      </c>
      <c r="E89" s="59"/>
      <c r="F89" s="59"/>
      <c r="G89" s="67">
        <v>4084.5</v>
      </c>
      <c r="H89" s="15">
        <v>1.07</v>
      </c>
      <c r="I89" s="45">
        <v>0</v>
      </c>
      <c r="J89" s="25">
        <f t="shared" si="0"/>
        <v>0</v>
      </c>
    </row>
    <row r="90" spans="1:10" s="21" customFormat="1" ht="31.5" customHeight="1">
      <c r="A90" s="74" t="s">
        <v>177</v>
      </c>
      <c r="B90" s="76"/>
      <c r="C90" s="60"/>
      <c r="D90" s="62">
        <v>0</v>
      </c>
      <c r="E90" s="60"/>
      <c r="F90" s="60"/>
      <c r="G90" s="67">
        <v>4084.5</v>
      </c>
      <c r="H90" s="15"/>
      <c r="I90" s="45"/>
      <c r="J90" s="25"/>
    </row>
    <row r="91" spans="1:10" s="25" customFormat="1" ht="30">
      <c r="A91" s="24" t="s">
        <v>37</v>
      </c>
      <c r="B91" s="66"/>
      <c r="C91" s="23" t="s">
        <v>199</v>
      </c>
      <c r="D91" s="56">
        <f>D92+D93+D94+D95+D96+D97+D98+D99+D100+D101</f>
        <v>44805.17</v>
      </c>
      <c r="E91" s="56">
        <f>D91/G91</f>
        <v>10.97</v>
      </c>
      <c r="F91" s="56">
        <f>E91/12</f>
        <v>0.91</v>
      </c>
      <c r="G91" s="67">
        <v>4084.5</v>
      </c>
      <c r="H91" s="15">
        <v>1.07</v>
      </c>
      <c r="I91" s="45">
        <v>0.75</v>
      </c>
      <c r="J91" s="25">
        <f t="shared" si="0"/>
        <v>0.914166666666667</v>
      </c>
    </row>
    <row r="92" spans="1:10" s="21" customFormat="1" ht="18" customHeight="1">
      <c r="A92" s="74" t="s">
        <v>33</v>
      </c>
      <c r="B92" s="75" t="s">
        <v>49</v>
      </c>
      <c r="C92" s="59"/>
      <c r="D92" s="58">
        <v>2889.52</v>
      </c>
      <c r="E92" s="59"/>
      <c r="F92" s="59"/>
      <c r="G92" s="67">
        <v>4084.5</v>
      </c>
      <c r="H92" s="15">
        <v>1.07</v>
      </c>
      <c r="I92" s="45">
        <v>0.04</v>
      </c>
      <c r="J92" s="25">
        <f t="shared" si="0"/>
        <v>0</v>
      </c>
    </row>
    <row r="93" spans="1:10" s="21" customFormat="1" ht="25.5">
      <c r="A93" s="74" t="s">
        <v>34</v>
      </c>
      <c r="B93" s="75" t="s">
        <v>41</v>
      </c>
      <c r="C93" s="59"/>
      <c r="D93" s="58">
        <v>1926.35</v>
      </c>
      <c r="E93" s="59"/>
      <c r="F93" s="59"/>
      <c r="G93" s="67">
        <v>4084.5</v>
      </c>
      <c r="H93" s="15">
        <v>1.07</v>
      </c>
      <c r="I93" s="45">
        <v>0.03</v>
      </c>
      <c r="J93" s="25">
        <f t="shared" si="0"/>
        <v>0</v>
      </c>
    </row>
    <row r="94" spans="1:10" s="21" customFormat="1" ht="15">
      <c r="A94" s="74" t="s">
        <v>53</v>
      </c>
      <c r="B94" s="75" t="s">
        <v>52</v>
      </c>
      <c r="C94" s="59"/>
      <c r="D94" s="58">
        <v>2021.63</v>
      </c>
      <c r="E94" s="59"/>
      <c r="F94" s="59"/>
      <c r="G94" s="67">
        <v>4084.5</v>
      </c>
      <c r="H94" s="15">
        <v>1.07</v>
      </c>
      <c r="I94" s="45">
        <v>0.03</v>
      </c>
      <c r="J94" s="25">
        <f t="shared" si="0"/>
        <v>0</v>
      </c>
    </row>
    <row r="95" spans="1:10" s="21" customFormat="1" ht="25.5">
      <c r="A95" s="74" t="s">
        <v>50</v>
      </c>
      <c r="B95" s="75" t="s">
        <v>51</v>
      </c>
      <c r="C95" s="59"/>
      <c r="D95" s="58">
        <v>1926.35</v>
      </c>
      <c r="E95" s="59"/>
      <c r="F95" s="59"/>
      <c r="G95" s="67">
        <v>4084.5</v>
      </c>
      <c r="H95" s="15">
        <v>1.07</v>
      </c>
      <c r="I95" s="45">
        <v>0.03</v>
      </c>
      <c r="J95" s="25">
        <f t="shared" si="0"/>
        <v>0</v>
      </c>
    </row>
    <row r="96" spans="1:10" s="21" customFormat="1" ht="15">
      <c r="A96" s="74" t="s">
        <v>187</v>
      </c>
      <c r="B96" s="76" t="s">
        <v>15</v>
      </c>
      <c r="C96" s="59"/>
      <c r="D96" s="58">
        <v>3702.76</v>
      </c>
      <c r="E96" s="59"/>
      <c r="F96" s="59"/>
      <c r="G96" s="67">
        <v>4084.5</v>
      </c>
      <c r="H96" s="15"/>
      <c r="I96" s="45"/>
      <c r="J96" s="25">
        <f t="shared" si="0"/>
        <v>0</v>
      </c>
    </row>
    <row r="97" spans="1:10" s="21" customFormat="1" ht="15">
      <c r="A97" s="74" t="s">
        <v>81</v>
      </c>
      <c r="B97" s="76" t="s">
        <v>52</v>
      </c>
      <c r="C97" s="59"/>
      <c r="D97" s="58">
        <v>0</v>
      </c>
      <c r="E97" s="59"/>
      <c r="F97" s="59"/>
      <c r="G97" s="67">
        <v>4084.5</v>
      </c>
      <c r="H97" s="15">
        <v>1.07</v>
      </c>
      <c r="I97" s="45">
        <v>0.19</v>
      </c>
      <c r="J97" s="25">
        <f t="shared" si="0"/>
        <v>0</v>
      </c>
    </row>
    <row r="98" spans="1:10" s="21" customFormat="1" ht="15">
      <c r="A98" s="74" t="s">
        <v>47</v>
      </c>
      <c r="B98" s="75" t="s">
        <v>7</v>
      </c>
      <c r="C98" s="60"/>
      <c r="D98" s="58">
        <v>6851.28</v>
      </c>
      <c r="E98" s="59"/>
      <c r="F98" s="59"/>
      <c r="G98" s="67">
        <v>4084.5</v>
      </c>
      <c r="H98" s="15">
        <v>1.07</v>
      </c>
      <c r="I98" s="45">
        <v>0.1</v>
      </c>
      <c r="J98" s="25">
        <f t="shared" si="0"/>
        <v>0</v>
      </c>
    </row>
    <row r="99" spans="1:10" s="21" customFormat="1" ht="25.5">
      <c r="A99" s="74" t="s">
        <v>150</v>
      </c>
      <c r="B99" s="76" t="s">
        <v>15</v>
      </c>
      <c r="C99" s="60"/>
      <c r="D99" s="58">
        <v>5772.5</v>
      </c>
      <c r="E99" s="59"/>
      <c r="F99" s="59"/>
      <c r="G99" s="67">
        <v>4084.5</v>
      </c>
      <c r="H99" s="15"/>
      <c r="I99" s="45"/>
      <c r="J99" s="25"/>
    </row>
    <row r="100" spans="1:10" s="21" customFormat="1" ht="28.5" customHeight="1">
      <c r="A100" s="74" t="s">
        <v>149</v>
      </c>
      <c r="B100" s="76" t="s">
        <v>151</v>
      </c>
      <c r="C100" s="60"/>
      <c r="D100" s="58">
        <v>0</v>
      </c>
      <c r="E100" s="59"/>
      <c r="F100" s="59"/>
      <c r="G100" s="67">
        <v>4084.5</v>
      </c>
      <c r="H100" s="15"/>
      <c r="I100" s="45"/>
      <c r="J100" s="25"/>
    </row>
    <row r="101" spans="1:10" s="21" customFormat="1" ht="21" customHeight="1">
      <c r="A101" s="85" t="s">
        <v>169</v>
      </c>
      <c r="B101" s="75"/>
      <c r="C101" s="59"/>
      <c r="D101" s="61">
        <v>19714.78</v>
      </c>
      <c r="E101" s="59"/>
      <c r="F101" s="59"/>
      <c r="G101" s="67">
        <v>4084.5</v>
      </c>
      <c r="H101" s="15">
        <v>1.07</v>
      </c>
      <c r="I101" s="45">
        <v>0</v>
      </c>
      <c r="J101" s="25">
        <f t="shared" si="0"/>
        <v>0</v>
      </c>
    </row>
    <row r="102" spans="1:10" s="21" customFormat="1" ht="30">
      <c r="A102" s="24" t="s">
        <v>38</v>
      </c>
      <c r="B102" s="75"/>
      <c r="C102" s="26" t="s">
        <v>200</v>
      </c>
      <c r="D102" s="56">
        <f>D107+D108+D103+D104+D105+D106</f>
        <v>15510.29</v>
      </c>
      <c r="E102" s="56">
        <f>D102/G102</f>
        <v>3.8</v>
      </c>
      <c r="F102" s="56">
        <f>E102/12</f>
        <v>0.32</v>
      </c>
      <c r="G102" s="67">
        <v>4084.5</v>
      </c>
      <c r="H102" s="15">
        <v>1.07</v>
      </c>
      <c r="I102" s="45">
        <v>0.32</v>
      </c>
      <c r="J102" s="25">
        <f t="shared" si="0"/>
        <v>0.316666666666667</v>
      </c>
    </row>
    <row r="103" spans="1:10" s="21" customFormat="1" ht="15">
      <c r="A103" s="74" t="s">
        <v>188</v>
      </c>
      <c r="B103" s="75" t="s">
        <v>15</v>
      </c>
      <c r="C103" s="57"/>
      <c r="D103" s="69">
        <v>0</v>
      </c>
      <c r="E103" s="56"/>
      <c r="F103" s="56"/>
      <c r="G103" s="67">
        <v>4084.5</v>
      </c>
      <c r="H103" s="15"/>
      <c r="I103" s="45"/>
      <c r="J103" s="25"/>
    </row>
    <row r="104" spans="1:10" s="21" customFormat="1" ht="15">
      <c r="A104" s="85" t="s">
        <v>168</v>
      </c>
      <c r="B104" s="76" t="s">
        <v>52</v>
      </c>
      <c r="C104" s="57"/>
      <c r="D104" s="61">
        <v>0</v>
      </c>
      <c r="E104" s="56"/>
      <c r="F104" s="56"/>
      <c r="G104" s="67">
        <v>4084.5</v>
      </c>
      <c r="H104" s="15"/>
      <c r="I104" s="45"/>
      <c r="J104" s="25"/>
    </row>
    <row r="105" spans="1:10" s="21" customFormat="1" ht="15">
      <c r="A105" s="85" t="s">
        <v>167</v>
      </c>
      <c r="B105" s="76" t="s">
        <v>52</v>
      </c>
      <c r="C105" s="57"/>
      <c r="D105" s="61">
        <v>7288.05</v>
      </c>
      <c r="E105" s="56"/>
      <c r="F105" s="56"/>
      <c r="G105" s="67"/>
      <c r="H105" s="15"/>
      <c r="I105" s="45"/>
      <c r="J105" s="25"/>
    </row>
    <row r="106" spans="1:10" s="21" customFormat="1" ht="15">
      <c r="A106" s="85" t="s">
        <v>170</v>
      </c>
      <c r="B106" s="76" t="s">
        <v>52</v>
      </c>
      <c r="C106" s="57"/>
      <c r="D106" s="61">
        <v>8222.24</v>
      </c>
      <c r="E106" s="56"/>
      <c r="F106" s="56"/>
      <c r="G106" s="67"/>
      <c r="H106" s="15"/>
      <c r="I106" s="45"/>
      <c r="J106" s="25"/>
    </row>
    <row r="107" spans="1:10" s="21" customFormat="1" ht="15">
      <c r="A107" s="74" t="s">
        <v>152</v>
      </c>
      <c r="B107" s="76" t="s">
        <v>151</v>
      </c>
      <c r="C107" s="57"/>
      <c r="D107" s="69">
        <v>0</v>
      </c>
      <c r="E107" s="70"/>
      <c r="F107" s="70"/>
      <c r="G107" s="67">
        <v>4084.5</v>
      </c>
      <c r="H107" s="15"/>
      <c r="I107" s="45"/>
      <c r="J107" s="25">
        <f t="shared" si="0"/>
        <v>0</v>
      </c>
    </row>
    <row r="108" spans="1:10" s="21" customFormat="1" ht="25.5">
      <c r="A108" s="74" t="s">
        <v>153</v>
      </c>
      <c r="B108" s="76" t="s">
        <v>52</v>
      </c>
      <c r="C108" s="57"/>
      <c r="D108" s="58">
        <v>0</v>
      </c>
      <c r="E108" s="59"/>
      <c r="F108" s="59"/>
      <c r="G108" s="67">
        <v>4084.5</v>
      </c>
      <c r="H108" s="15">
        <v>1.07</v>
      </c>
      <c r="I108" s="45">
        <v>0.19</v>
      </c>
      <c r="J108" s="25">
        <f t="shared" si="0"/>
        <v>0</v>
      </c>
    </row>
    <row r="109" spans="1:10" s="21" customFormat="1" ht="0.75" customHeight="1">
      <c r="A109" s="8" t="s">
        <v>82</v>
      </c>
      <c r="B109" s="52" t="s">
        <v>10</v>
      </c>
      <c r="C109" s="26"/>
      <c r="D109" s="62"/>
      <c r="E109" s="60"/>
      <c r="F109" s="60"/>
      <c r="G109" s="67">
        <v>4084.5</v>
      </c>
      <c r="H109" s="15"/>
      <c r="I109" s="45"/>
      <c r="J109" s="25">
        <f t="shared" si="0"/>
        <v>0</v>
      </c>
    </row>
    <row r="110" spans="1:10" s="21" customFormat="1" ht="15">
      <c r="A110" s="24" t="s">
        <v>39</v>
      </c>
      <c r="B110" s="29"/>
      <c r="C110" s="26" t="s">
        <v>201</v>
      </c>
      <c r="D110" s="56">
        <f>D111+D112+D113+D114+D115+D116</f>
        <v>16914.47</v>
      </c>
      <c r="E110" s="56">
        <f>D110/G110</f>
        <v>4.14</v>
      </c>
      <c r="F110" s="56">
        <f>E110/12-0.01</f>
        <v>0.34</v>
      </c>
      <c r="G110" s="67">
        <v>4084.5</v>
      </c>
      <c r="H110" s="15">
        <v>1.07</v>
      </c>
      <c r="I110" s="45">
        <v>0.25</v>
      </c>
      <c r="J110" s="25">
        <f t="shared" si="0"/>
        <v>0.345</v>
      </c>
    </row>
    <row r="111" spans="1:10" s="21" customFormat="1" ht="18.75" customHeight="1">
      <c r="A111" s="74" t="s">
        <v>35</v>
      </c>
      <c r="B111" s="75" t="s">
        <v>7</v>
      </c>
      <c r="C111" s="57"/>
      <c r="D111" s="58">
        <v>1342.44</v>
      </c>
      <c r="E111" s="59"/>
      <c r="F111" s="59"/>
      <c r="G111" s="67">
        <v>4084.5</v>
      </c>
      <c r="H111" s="15">
        <v>1.07</v>
      </c>
      <c r="I111" s="45">
        <v>0.02</v>
      </c>
      <c r="J111" s="25">
        <f t="shared" si="0"/>
        <v>0</v>
      </c>
    </row>
    <row r="112" spans="1:10" s="21" customFormat="1" ht="45" customHeight="1">
      <c r="A112" s="74" t="s">
        <v>154</v>
      </c>
      <c r="B112" s="75" t="s">
        <v>15</v>
      </c>
      <c r="C112" s="57"/>
      <c r="D112" s="58">
        <v>11186.56</v>
      </c>
      <c r="E112" s="59"/>
      <c r="F112" s="59"/>
      <c r="G112" s="67">
        <v>4084.5</v>
      </c>
      <c r="H112" s="15">
        <v>1.07</v>
      </c>
      <c r="I112" s="45">
        <v>0.16</v>
      </c>
      <c r="J112" s="25">
        <f t="shared" si="0"/>
        <v>0</v>
      </c>
    </row>
    <row r="113" spans="1:10" s="21" customFormat="1" ht="41.25" customHeight="1">
      <c r="A113" s="74" t="s">
        <v>155</v>
      </c>
      <c r="B113" s="75" t="s">
        <v>15</v>
      </c>
      <c r="C113" s="57"/>
      <c r="D113" s="58">
        <v>1006.81</v>
      </c>
      <c r="E113" s="59"/>
      <c r="F113" s="59"/>
      <c r="G113" s="67">
        <v>4084.5</v>
      </c>
      <c r="H113" s="15">
        <v>1.07</v>
      </c>
      <c r="I113" s="45">
        <v>0.01</v>
      </c>
      <c r="J113" s="25">
        <f t="shared" si="0"/>
        <v>0</v>
      </c>
    </row>
    <row r="114" spans="1:10" s="21" customFormat="1" ht="27.75" customHeight="1">
      <c r="A114" s="74" t="s">
        <v>54</v>
      </c>
      <c r="B114" s="75" t="s">
        <v>10</v>
      </c>
      <c r="C114" s="57"/>
      <c r="D114" s="58">
        <v>3378.66</v>
      </c>
      <c r="E114" s="59"/>
      <c r="F114" s="59"/>
      <c r="G114" s="67">
        <v>4084.5</v>
      </c>
      <c r="H114" s="15">
        <v>1.07</v>
      </c>
      <c r="I114" s="45">
        <v>0</v>
      </c>
      <c r="J114" s="25">
        <f t="shared" si="0"/>
        <v>0</v>
      </c>
    </row>
    <row r="115" spans="1:10" s="21" customFormat="1" ht="24" customHeight="1">
      <c r="A115" s="74" t="s">
        <v>42</v>
      </c>
      <c r="B115" s="76" t="s">
        <v>156</v>
      </c>
      <c r="C115" s="57"/>
      <c r="D115" s="58">
        <f>E115*G115</f>
        <v>0</v>
      </c>
      <c r="E115" s="59"/>
      <c r="F115" s="59"/>
      <c r="G115" s="67">
        <v>4084.5</v>
      </c>
      <c r="H115" s="15">
        <v>1.07</v>
      </c>
      <c r="I115" s="45">
        <v>0</v>
      </c>
      <c r="J115" s="25">
        <f t="shared" si="0"/>
        <v>0</v>
      </c>
    </row>
    <row r="116" spans="1:10" s="21" customFormat="1" ht="56.25" customHeight="1">
      <c r="A116" s="74" t="s">
        <v>157</v>
      </c>
      <c r="B116" s="76" t="s">
        <v>84</v>
      </c>
      <c r="C116" s="57"/>
      <c r="D116" s="58">
        <f>E116*G116</f>
        <v>0</v>
      </c>
      <c r="E116" s="59"/>
      <c r="F116" s="59"/>
      <c r="G116" s="67">
        <v>4084.5</v>
      </c>
      <c r="H116" s="15">
        <v>1.07</v>
      </c>
      <c r="I116" s="45">
        <v>0</v>
      </c>
      <c r="J116" s="25">
        <f t="shared" si="0"/>
        <v>0</v>
      </c>
    </row>
    <row r="117" spans="1:10" s="21" customFormat="1" ht="15">
      <c r="A117" s="24" t="s">
        <v>40</v>
      </c>
      <c r="B117" s="29"/>
      <c r="C117" s="26" t="s">
        <v>202</v>
      </c>
      <c r="D117" s="56">
        <f>D118</f>
        <v>0</v>
      </c>
      <c r="E117" s="56">
        <f>D117/G117</f>
        <v>0</v>
      </c>
      <c r="F117" s="56">
        <f>E117/12</f>
        <v>0</v>
      </c>
      <c r="G117" s="67">
        <v>4084.5</v>
      </c>
      <c r="H117" s="15">
        <v>1.07</v>
      </c>
      <c r="I117" s="45">
        <v>0.03</v>
      </c>
      <c r="J117" s="25">
        <f t="shared" si="0"/>
        <v>0</v>
      </c>
    </row>
    <row r="118" spans="1:10" s="21" customFormat="1" ht="15">
      <c r="A118" s="8" t="s">
        <v>36</v>
      </c>
      <c r="B118" s="29" t="s">
        <v>15</v>
      </c>
      <c r="C118" s="3"/>
      <c r="D118" s="58">
        <v>0</v>
      </c>
      <c r="E118" s="59"/>
      <c r="F118" s="59"/>
      <c r="G118" s="67">
        <v>4084.5</v>
      </c>
      <c r="H118" s="15">
        <v>1.07</v>
      </c>
      <c r="I118" s="45">
        <v>0.02</v>
      </c>
      <c r="J118" s="25">
        <f t="shared" si="0"/>
        <v>0</v>
      </c>
    </row>
    <row r="119" spans="1:10" s="15" customFormat="1" ht="15">
      <c r="A119" s="24" t="s">
        <v>44</v>
      </c>
      <c r="B119" s="22"/>
      <c r="C119" s="23" t="s">
        <v>203</v>
      </c>
      <c r="D119" s="56">
        <f>D120+D121</f>
        <v>31259.62</v>
      </c>
      <c r="E119" s="56">
        <f>D119/G119</f>
        <v>7.65</v>
      </c>
      <c r="F119" s="56">
        <f>E119/12</f>
        <v>0.64</v>
      </c>
      <c r="G119" s="67">
        <v>4084.5</v>
      </c>
      <c r="H119" s="15">
        <v>1.07</v>
      </c>
      <c r="I119" s="45">
        <v>0.02</v>
      </c>
      <c r="J119" s="25">
        <f t="shared" si="0"/>
        <v>0.6375</v>
      </c>
    </row>
    <row r="120" spans="1:10" s="21" customFormat="1" ht="49.5" customHeight="1">
      <c r="A120" s="109" t="s">
        <v>158</v>
      </c>
      <c r="B120" s="76" t="s">
        <v>20</v>
      </c>
      <c r="C120" s="59"/>
      <c r="D120" s="58">
        <v>17937.74</v>
      </c>
      <c r="E120" s="59"/>
      <c r="F120" s="59"/>
      <c r="G120" s="67">
        <v>4084.5</v>
      </c>
      <c r="H120" s="15">
        <v>1.07</v>
      </c>
      <c r="I120" s="45">
        <v>0.02</v>
      </c>
      <c r="J120" s="25">
        <f t="shared" si="0"/>
        <v>0</v>
      </c>
    </row>
    <row r="121" spans="1:10" s="21" customFormat="1" ht="29.25" customHeight="1">
      <c r="A121" s="109" t="s">
        <v>193</v>
      </c>
      <c r="B121" s="76" t="s">
        <v>84</v>
      </c>
      <c r="C121" s="60"/>
      <c r="D121" s="62">
        <v>13321.88</v>
      </c>
      <c r="E121" s="60"/>
      <c r="F121" s="60"/>
      <c r="G121" s="67">
        <v>4084.5</v>
      </c>
      <c r="H121" s="15"/>
      <c r="I121" s="45"/>
      <c r="J121" s="25">
        <f t="shared" si="0"/>
        <v>0</v>
      </c>
    </row>
    <row r="122" spans="1:10" s="15" customFormat="1" ht="15">
      <c r="A122" s="24" t="s">
        <v>43</v>
      </c>
      <c r="B122" s="22"/>
      <c r="C122" s="23" t="s">
        <v>204</v>
      </c>
      <c r="D122" s="78">
        <f>D123+D124</f>
        <v>0</v>
      </c>
      <c r="E122" s="56">
        <f>D122/G122</f>
        <v>0</v>
      </c>
      <c r="F122" s="56">
        <f>E122/12</f>
        <v>0</v>
      </c>
      <c r="G122" s="67">
        <v>4084.5</v>
      </c>
      <c r="H122" s="15">
        <v>1.07</v>
      </c>
      <c r="I122" s="45">
        <v>0.04</v>
      </c>
      <c r="J122" s="25">
        <f t="shared" si="0"/>
        <v>0</v>
      </c>
    </row>
    <row r="123" spans="1:9" s="21" customFormat="1" ht="15">
      <c r="A123" s="8" t="s">
        <v>88</v>
      </c>
      <c r="B123" s="29" t="s">
        <v>49</v>
      </c>
      <c r="C123" s="3"/>
      <c r="D123" s="58">
        <v>0</v>
      </c>
      <c r="E123" s="59"/>
      <c r="F123" s="59"/>
      <c r="G123" s="67">
        <v>4084.5</v>
      </c>
      <c r="H123" s="15">
        <v>1.07</v>
      </c>
      <c r="I123" s="45">
        <v>0.04</v>
      </c>
    </row>
    <row r="124" spans="1:9" s="21" customFormat="1" ht="15">
      <c r="A124" s="8" t="s">
        <v>59</v>
      </c>
      <c r="B124" s="29" t="s">
        <v>49</v>
      </c>
      <c r="C124" s="3"/>
      <c r="D124" s="58">
        <v>0</v>
      </c>
      <c r="E124" s="59"/>
      <c r="F124" s="59"/>
      <c r="G124" s="67">
        <v>4084.5</v>
      </c>
      <c r="H124" s="15">
        <v>1.07</v>
      </c>
      <c r="I124" s="45">
        <v>0</v>
      </c>
    </row>
    <row r="125" spans="1:11" s="15" customFormat="1" ht="161.25">
      <c r="A125" s="101" t="s">
        <v>207</v>
      </c>
      <c r="B125" s="66" t="s">
        <v>10</v>
      </c>
      <c r="C125" s="26"/>
      <c r="D125" s="57">
        <f>35000+5881.68</f>
        <v>40881.68</v>
      </c>
      <c r="E125" s="57">
        <f>D125/G125</f>
        <v>10.01</v>
      </c>
      <c r="F125" s="57">
        <f>E125/12</f>
        <v>0.83</v>
      </c>
      <c r="G125" s="67">
        <v>4084.5</v>
      </c>
      <c r="H125" s="15">
        <v>1.07</v>
      </c>
      <c r="I125" s="45">
        <v>0.3</v>
      </c>
      <c r="K125" s="45"/>
    </row>
    <row r="126" spans="1:9" s="15" customFormat="1" ht="27.75" customHeight="1" thickBot="1">
      <c r="A126" s="42" t="s">
        <v>83</v>
      </c>
      <c r="B126" s="53" t="s">
        <v>9</v>
      </c>
      <c r="C126" s="28"/>
      <c r="D126" s="79">
        <f>E126*G126</f>
        <v>93126.6</v>
      </c>
      <c r="E126" s="79">
        <f>F126*12</f>
        <v>22.8</v>
      </c>
      <c r="F126" s="80">
        <v>1.9</v>
      </c>
      <c r="G126" s="67">
        <v>4084.5</v>
      </c>
      <c r="I126" s="45"/>
    </row>
    <row r="127" spans="1:9" s="15" customFormat="1" ht="29.25" customHeight="1" thickBot="1">
      <c r="A127" s="38" t="s">
        <v>55</v>
      </c>
      <c r="B127" s="39"/>
      <c r="C127" s="40"/>
      <c r="D127" s="81">
        <f>D15+D28+D39+D40+D41+D42+D43+D49+D56+D57+D58+D59+D69+D70+D71+D72+D91+D102+D110+D117+D119+D122+D125+D126+D55+D54</f>
        <v>1322515.77</v>
      </c>
      <c r="E127" s="81">
        <f>E15+E28+E39+E40+E41+E42+E43+E49+E56+E57+E58+E59+E69+E70+E71+E72+E91+E102+E110+E117+E119+E122+E125+E126+E55+E54</f>
        <v>323.8</v>
      </c>
      <c r="F127" s="81">
        <f>F15+F28+F39+F40+F41+F42+F43+F49+F56+F57+F58+F59+F69+F70+F71+F72+F91+F102+F110+F117+F119+F122+F125+F126+F55+F54</f>
        <v>26.99</v>
      </c>
      <c r="G127" s="67">
        <v>4084.5</v>
      </c>
      <c r="I127" s="45"/>
    </row>
    <row r="128" spans="1:9" s="15" customFormat="1" ht="19.5">
      <c r="A128" s="102"/>
      <c r="B128" s="103"/>
      <c r="C128" s="104"/>
      <c r="D128" s="105"/>
      <c r="E128" s="105"/>
      <c r="F128" s="105"/>
      <c r="G128" s="67">
        <v>4084.5</v>
      </c>
      <c r="I128" s="45"/>
    </row>
    <row r="129" spans="1:9" s="15" customFormat="1" ht="19.5">
      <c r="A129" s="102"/>
      <c r="B129" s="103"/>
      <c r="C129" s="104"/>
      <c r="D129" s="105"/>
      <c r="E129" s="105"/>
      <c r="F129" s="105"/>
      <c r="G129" s="67">
        <v>4084.5</v>
      </c>
      <c r="I129" s="45"/>
    </row>
    <row r="130" spans="1:9" s="4" customFormat="1" ht="15.75" thickBot="1">
      <c r="A130" s="31"/>
      <c r="G130" s="67">
        <v>4084.5</v>
      </c>
      <c r="I130" s="41"/>
    </row>
    <row r="131" spans="1:9" s="4" customFormat="1" ht="28.5" customHeight="1" thickBot="1">
      <c r="A131" s="38" t="s">
        <v>64</v>
      </c>
      <c r="B131" s="39"/>
      <c r="C131" s="40"/>
      <c r="D131" s="40">
        <f>D132+D133+D134+D135</f>
        <v>38091.93</v>
      </c>
      <c r="E131" s="40">
        <f>E132+E133+E134+E135</f>
        <v>9.33</v>
      </c>
      <c r="F131" s="40">
        <f>F132+F133+F134+F135</f>
        <v>0.78</v>
      </c>
      <c r="G131" s="67">
        <v>4084.5</v>
      </c>
      <c r="H131" s="41"/>
      <c r="I131" s="41"/>
    </row>
    <row r="132" spans="1:9" s="84" customFormat="1" ht="15">
      <c r="A132" s="74" t="s">
        <v>208</v>
      </c>
      <c r="B132" s="75"/>
      <c r="C132" s="59"/>
      <c r="D132" s="61">
        <v>9959.38</v>
      </c>
      <c r="E132" s="59">
        <f>D132/G132</f>
        <v>2.44</v>
      </c>
      <c r="F132" s="59">
        <f>E132/12+0.01</f>
        <v>0.21</v>
      </c>
      <c r="G132" s="67">
        <v>4084.5</v>
      </c>
      <c r="H132" s="67"/>
      <c r="I132" s="68"/>
    </row>
    <row r="133" spans="1:9" s="84" customFormat="1" ht="15">
      <c r="A133" s="74" t="s">
        <v>209</v>
      </c>
      <c r="B133" s="75"/>
      <c r="C133" s="59"/>
      <c r="D133" s="61">
        <v>14851.95</v>
      </c>
      <c r="E133" s="59">
        <f>D133/G133</f>
        <v>3.64</v>
      </c>
      <c r="F133" s="59">
        <f>E133/12</f>
        <v>0.3</v>
      </c>
      <c r="G133" s="67">
        <v>4084.5</v>
      </c>
      <c r="H133" s="67"/>
      <c r="I133" s="68"/>
    </row>
    <row r="134" spans="1:9" s="84" customFormat="1" ht="15">
      <c r="A134" s="85" t="s">
        <v>171</v>
      </c>
      <c r="B134" s="75"/>
      <c r="C134" s="59"/>
      <c r="D134" s="61">
        <v>8375.17</v>
      </c>
      <c r="E134" s="59">
        <f>D134/G134</f>
        <v>2.05</v>
      </c>
      <c r="F134" s="59">
        <f>E134/12</f>
        <v>0.17</v>
      </c>
      <c r="G134" s="67">
        <v>4084.5</v>
      </c>
      <c r="H134" s="67"/>
      <c r="I134" s="68"/>
    </row>
    <row r="135" spans="1:9" s="88" customFormat="1" ht="15.75" customHeight="1">
      <c r="A135" s="83" t="s">
        <v>175</v>
      </c>
      <c r="B135" s="77"/>
      <c r="C135" s="77"/>
      <c r="D135" s="112">
        <v>4905.43</v>
      </c>
      <c r="E135" s="59">
        <f>D135/G135</f>
        <v>1.2</v>
      </c>
      <c r="F135" s="59">
        <f>E135/12</f>
        <v>0.1</v>
      </c>
      <c r="G135" s="67">
        <v>4084.5</v>
      </c>
      <c r="I135" s="89"/>
    </row>
    <row r="136" spans="1:9" s="88" customFormat="1" ht="15.75" customHeight="1">
      <c r="A136" s="91"/>
      <c r="B136" s="92"/>
      <c r="C136" s="92"/>
      <c r="D136" s="93"/>
      <c r="E136" s="94"/>
      <c r="F136" s="94"/>
      <c r="G136" s="67"/>
      <c r="I136" s="89"/>
    </row>
    <row r="137" spans="1:9" s="88" customFormat="1" ht="15.75" customHeight="1">
      <c r="A137" s="91"/>
      <c r="B137" s="92"/>
      <c r="C137" s="92"/>
      <c r="D137" s="93"/>
      <c r="E137" s="94"/>
      <c r="F137" s="94"/>
      <c r="G137" s="67"/>
      <c r="I137" s="89"/>
    </row>
    <row r="138" spans="1:9" s="4" customFormat="1" ht="19.5">
      <c r="A138" s="95" t="s">
        <v>65</v>
      </c>
      <c r="B138" s="96"/>
      <c r="C138" s="96"/>
      <c r="D138" s="97">
        <f>D127+D131</f>
        <v>1360607.7</v>
      </c>
      <c r="E138" s="97">
        <f>E127+E131</f>
        <v>333.13</v>
      </c>
      <c r="F138" s="97">
        <f>F127+F131</f>
        <v>27.77</v>
      </c>
      <c r="I138" s="41"/>
    </row>
    <row r="139" spans="1:9" s="4" customFormat="1" ht="19.5">
      <c r="A139" s="35"/>
      <c r="B139" s="36"/>
      <c r="C139" s="36"/>
      <c r="D139" s="6"/>
      <c r="E139" s="6"/>
      <c r="F139" s="6"/>
      <c r="I139" s="41"/>
    </row>
    <row r="140" spans="1:9" s="4" customFormat="1" ht="19.5">
      <c r="A140" s="35"/>
      <c r="B140" s="36"/>
      <c r="C140" s="36"/>
      <c r="D140" s="6"/>
      <c r="E140" s="6"/>
      <c r="F140" s="6"/>
      <c r="I140" s="41"/>
    </row>
    <row r="141" spans="1:9" s="4" customFormat="1" ht="12.75">
      <c r="A141" s="31"/>
      <c r="I141" s="41"/>
    </row>
    <row r="142" spans="1:9" s="4" customFormat="1" ht="14.25">
      <c r="A142" s="123" t="s">
        <v>27</v>
      </c>
      <c r="B142" s="123"/>
      <c r="C142" s="123"/>
      <c r="D142" s="123"/>
      <c r="I142" s="41"/>
    </row>
    <row r="143" spans="1:9" s="4" customFormat="1" ht="14.25">
      <c r="A143" s="114"/>
      <c r="B143" s="114"/>
      <c r="C143" s="114"/>
      <c r="D143" s="114"/>
      <c r="I143" s="41"/>
    </row>
    <row r="144" spans="1:9" s="4" customFormat="1" ht="12.75">
      <c r="A144" s="31" t="s">
        <v>28</v>
      </c>
      <c r="I144" s="41"/>
    </row>
    <row r="145" spans="1:9" s="34" customFormat="1" ht="18.75">
      <c r="A145" s="32"/>
      <c r="B145" s="33"/>
      <c r="C145" s="5"/>
      <c r="D145" s="5"/>
      <c r="E145" s="5"/>
      <c r="F145" s="5"/>
      <c r="I145" s="49"/>
    </row>
    <row r="146" spans="1:9" s="30" customFormat="1" ht="19.5">
      <c r="A146" s="35"/>
      <c r="B146" s="36"/>
      <c r="C146" s="6"/>
      <c r="D146" s="6"/>
      <c r="E146" s="6"/>
      <c r="F146" s="6"/>
      <c r="I146" s="48"/>
    </row>
    <row r="147" spans="1:9" s="4" customFormat="1" ht="14.25">
      <c r="A147" s="123"/>
      <c r="B147" s="123"/>
      <c r="C147" s="123"/>
      <c r="D147" s="123"/>
      <c r="I147" s="41"/>
    </row>
    <row r="148" spans="1:9" s="4" customFormat="1" ht="12.75">
      <c r="A148" s="31"/>
      <c r="I148" s="41"/>
    </row>
    <row r="149" s="4" customFormat="1" ht="12.75">
      <c r="I149" s="41"/>
    </row>
    <row r="150" s="4" customFormat="1" ht="12.75">
      <c r="I150" s="41"/>
    </row>
    <row r="151" s="4" customFormat="1" ht="12.75">
      <c r="I151" s="41"/>
    </row>
    <row r="152" s="4" customFormat="1" ht="12.75">
      <c r="I152" s="41"/>
    </row>
    <row r="153" s="4" customFormat="1" ht="12.75">
      <c r="I153" s="41"/>
    </row>
    <row r="154" s="4" customFormat="1" ht="12.75">
      <c r="I154" s="41"/>
    </row>
    <row r="155" s="4" customFormat="1" ht="12.75">
      <c r="I155" s="41"/>
    </row>
    <row r="156" s="4" customFormat="1" ht="12.75">
      <c r="I156" s="41"/>
    </row>
  </sheetData>
  <sheetProtection/>
  <mergeCells count="13">
    <mergeCell ref="A1:F1"/>
    <mergeCell ref="B2:F2"/>
    <mergeCell ref="B3:F3"/>
    <mergeCell ref="B4:F4"/>
    <mergeCell ref="A6:F6"/>
    <mergeCell ref="A7:F7"/>
    <mergeCell ref="A147:D147"/>
    <mergeCell ref="A8:F8"/>
    <mergeCell ref="A9:F9"/>
    <mergeCell ref="A10:F10"/>
    <mergeCell ref="A11:F11"/>
    <mergeCell ref="A14:F14"/>
    <mergeCell ref="A142:D142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2016-04-25T07:44:29Z</cp:lastPrinted>
  <dcterms:created xsi:type="dcterms:W3CDTF">2010-04-02T14:46:04Z</dcterms:created>
  <dcterms:modified xsi:type="dcterms:W3CDTF">2016-04-25T07:46:02Z</dcterms:modified>
  <cp:category/>
  <cp:version/>
  <cp:contentType/>
  <cp:contentStatus/>
</cp:coreProperties>
</file>