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205" activeTab="2"/>
  </bookViews>
  <sheets>
    <sheet name="проект 290 Пост.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голосованию'!$A$1:$F$131</definedName>
    <definedName name="_xlnm.Print_Area" localSheetId="1">'по заявлению'!$A$1:$F$135</definedName>
    <definedName name="_xlnm.Print_Area" localSheetId="0">'проект 290 Пост.'!$A$1:$F$140</definedName>
  </definedNames>
  <calcPr fullCalcOnLoad="1" fullPrecision="0"/>
</workbook>
</file>

<file path=xl/sharedStrings.xml><?xml version="1.0" encoding="utf-8"?>
<sst xmlns="http://schemas.openxmlformats.org/spreadsheetml/2006/main" count="698" uniqueCount="168">
  <si>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</si>
  <si>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</si>
  <si>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</si>
  <si>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</si>
  <si>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</si>
  <si>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</si>
  <si>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</si>
  <si>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</si>
  <si>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</si>
  <si>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</si>
  <si>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</si>
  <si>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</si>
  <si>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</si>
  <si>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</si>
  <si>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</si>
  <si>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</si>
  <si>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</si>
  <si>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</si>
  <si>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</si>
  <si>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</si>
  <si>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</si>
  <si>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</si>
  <si>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</si>
  <si>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</si>
  <si>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</si>
  <si>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</si>
  <si>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</si>
  <si>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</si>
  <si>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</si>
  <si>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</si>
  <si>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</si>
  <si>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</si>
  <si>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</si>
  <si>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</si>
  <si>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</si>
  <si>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</si>
  <si>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</si>
  <si>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</si>
  <si>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</si>
  <si>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</si>
  <si>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</si>
  <si>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</si>
  <si>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</si>
  <si>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</si>
  <si>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</si>
  <si>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</si>
  <si>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</si>
  <si>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</si>
  <si>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</si>
  <si>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</si>
  <si>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</si>
  <si>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</si>
  <si>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общедомового уличного освещения</t>
  </si>
  <si>
    <t>(многоквартирный дом с газовыми плитами )</t>
  </si>
  <si>
    <t>очистка от снега наледи подъездных козырьков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</si>
  <si>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</si>
  <si>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</si>
  <si>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</si>
  <si>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</si>
  <si>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</si>
  <si>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</si>
  <si>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</si>
  <si>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</si>
  <si>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</si>
  <si>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</si>
  <si>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ВСЕГО:</t>
  </si>
  <si>
    <t>Сбор, вывоз и утилизация ТБО*, руб/м2</t>
  </si>
  <si>
    <t>1 раз в 3 года</t>
  </si>
  <si>
    <t>учет работ по кап.ремонту</t>
  </si>
  <si>
    <t>гидравлическое испытание эл.узлов и запорной арматуры</t>
  </si>
  <si>
    <t>очистка  водосточных воронок)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</si>
  <si>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</si>
  <si>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</si>
  <si>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 xml:space="preserve">Проект </t>
  </si>
  <si>
    <t>по адресу: ул. Набережная, д.56 (S жилые + нежилые =2859,8м2, S придом. тер.=2602,45 м2)</t>
  </si>
  <si>
    <t>объем работ</t>
  </si>
  <si>
    <t>Управление многоквартирным домом, всего в т.ч.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</si>
  <si>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</si>
  <si>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</si>
  <si>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</si>
  <si>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</si>
  <si>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</si>
  <si>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</si>
  <si>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</si>
  <si>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</si>
  <si>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</si>
  <si>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</si>
  <si>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</si>
  <si>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</si>
  <si>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</si>
  <si>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</si>
  <si>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</si>
  <si>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</si>
  <si>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</si>
  <si>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</si>
  <si>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</si>
  <si>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</si>
  <si>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</si>
  <si>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</si>
  <si>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</si>
  <si>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</si>
  <si>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</si>
  <si>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</si>
  <si>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</si>
  <si>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</si>
  <si>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</si>
  <si>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</si>
  <si>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</si>
  <si>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</si>
  <si>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</si>
  <si>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</si>
  <si>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>работа по очистке водяного подогревателя для удаления накипи-коррозийных отложений</t>
  </si>
  <si>
    <t xml:space="preserve">1 раз </t>
  </si>
  <si>
    <t>смена задвижек ГВС</t>
  </si>
  <si>
    <t>ревизия задвижек ГВС</t>
  </si>
  <si>
    <t>Регламентные работы по системе холодного водоснабжения в т.числе:</t>
  </si>
  <si>
    <t xml:space="preserve">ревизия  задвижек  ХВС </t>
  </si>
  <si>
    <t>смена задвижек ХВС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</si>
  <si>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</si>
  <si>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</si>
  <si>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</si>
  <si>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</si>
  <si>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</si>
  <si>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</si>
  <si>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</si>
  <si>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смена задвижек на СТС (секционные) диам. 80 мм - 8 шт.</t>
  </si>
  <si>
    <t xml:space="preserve"> замена неисправных контрольно-измерительных прибоов (манометров, термометров и т.д) 8 шт.</t>
  </si>
  <si>
    <t xml:space="preserve"> замена неисправных контрольно-измерительных прибоов (манометров, термометров и т.д) на вводе СТС 2 шт.</t>
  </si>
  <si>
    <t>2859,8 м2</t>
  </si>
  <si>
    <t>2602,45 м2</t>
  </si>
  <si>
    <t>1 шт</t>
  </si>
  <si>
    <t>2 пробы</t>
  </si>
  <si>
    <t>375,5 м2</t>
  </si>
  <si>
    <t>195 м</t>
  </si>
  <si>
    <t>1018 м</t>
  </si>
  <si>
    <t>606 м</t>
  </si>
  <si>
    <t>303 м</t>
  </si>
  <si>
    <t>524 м</t>
  </si>
  <si>
    <t>276 м</t>
  </si>
  <si>
    <t>64 канала</t>
  </si>
  <si>
    <t>827,9 м2</t>
  </si>
  <si>
    <t>Приложение № 3</t>
  </si>
  <si>
    <t xml:space="preserve">от _____________ 2016 г </t>
  </si>
  <si>
    <t>Погодное регулирование системы отопления (ориентировочная стоимость)</t>
  </si>
  <si>
    <t>Предлагаемый перечень работ по текущему ремонту                                       (на выбор собственников)</t>
  </si>
  <si>
    <t>Ремонт межпанельных швов - 100 м2</t>
  </si>
  <si>
    <t>Устройство мягкой кровли  - 100 м2; примыканий 212 мп</t>
  </si>
  <si>
    <t>Косметический ремонт подъездов - 4 шт.</t>
  </si>
  <si>
    <t>Замена почтовых ящиков - 60 шт.</t>
  </si>
  <si>
    <t>Смена шаровых кранов на СТС (спускники) диам. 15 мм - 15 шт.</t>
  </si>
  <si>
    <t>Смена трубопроводов ГВС (от ВВП в лежак ГВС) диам. 76 мм - 5 мп</t>
  </si>
  <si>
    <t>Смена трубопроводов водоотведения в тех. подвале Ду 110 мм  - 90 мп</t>
  </si>
  <si>
    <t>Установка вертикально секций ВВП Ду 133 мм - 6шт.</t>
  </si>
  <si>
    <t>2017 -2018  гг.</t>
  </si>
  <si>
    <t>(стоимость услуг  увеличена на 8,6 % в соответствии с уровнем инфляции 2016 г.)</t>
  </si>
  <si>
    <t>рассмотрение обращений граждан</t>
  </si>
  <si>
    <t>информационное сообщение (ГИС ЖКХ)</t>
  </si>
  <si>
    <t>объем теплоносителя на наполнение системы теплоснабжения (договор с ТПК)</t>
  </si>
  <si>
    <t xml:space="preserve"> дезинфекция вентканалов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</si>
  <si>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запирающихся устройств, замена насоса ГВС очистка от снега и наледи подъездных козырьков)</t>
    </r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</si>
  <si>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</si>
  <si>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</si>
  <si>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</si>
  <si>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</si>
  <si>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ВСЕГО (без содержания лестничных клеток)</t>
  </si>
  <si>
    <t>ВСЕГО ( с содержанием  лестничных клеток)</t>
  </si>
  <si>
    <t>ревизия задвижек СТС  диам. 80 мм - 8 шт.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</si>
  <si>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запирающихся устройств, замена насоса ГВС очистка от снега и наледи подъездных козырьков, восстановление общедомового уличного освещения, дезинфекция вентканалов, очистка водосточных каналов)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</si>
</sst>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0"/>
      <name val="Arial Black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8" fillId="24" borderId="0" xfId="0" applyFont="1" applyFill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textRotation="90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4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25" borderId="0" xfId="0" applyFont="1" applyFill="1" applyAlignment="1">
      <alignment horizontal="center"/>
    </xf>
    <xf numFmtId="2" fontId="18" fillId="26" borderId="20" xfId="0" applyNumberFormat="1" applyFont="1" applyFill="1" applyBorder="1" applyAlignment="1">
      <alignment horizontal="center" vertical="center" wrapText="1"/>
    </xf>
    <xf numFmtId="2" fontId="18" fillId="26" borderId="19" xfId="0" applyNumberFormat="1" applyFont="1" applyFill="1" applyBorder="1" applyAlignment="1">
      <alignment horizontal="center" vertical="center" wrapText="1"/>
    </xf>
    <xf numFmtId="2" fontId="0" fillId="26" borderId="21" xfId="0" applyNumberFormat="1" applyFont="1" applyFill="1" applyBorder="1" applyAlignment="1">
      <alignment horizontal="center" vertical="center" wrapText="1"/>
    </xf>
    <xf numFmtId="2" fontId="0" fillId="26" borderId="22" xfId="0" applyNumberFormat="1" applyFont="1" applyFill="1" applyBorder="1" applyAlignment="1">
      <alignment horizontal="center" vertical="center" wrapText="1"/>
    </xf>
    <xf numFmtId="2" fontId="0" fillId="26" borderId="19" xfId="0" applyNumberFormat="1" applyFont="1" applyFill="1" applyBorder="1" applyAlignment="1">
      <alignment horizontal="center" vertical="center" wrapText="1"/>
    </xf>
    <xf numFmtId="2" fontId="0" fillId="26" borderId="22" xfId="0" applyNumberFormat="1" applyFont="1" applyFill="1" applyBorder="1" applyAlignment="1">
      <alignment horizontal="center" vertical="center" wrapText="1"/>
    </xf>
    <xf numFmtId="2" fontId="24" fillId="26" borderId="22" xfId="0" applyNumberFormat="1" applyFont="1" applyFill="1" applyBorder="1" applyAlignment="1">
      <alignment horizontal="center" vertical="center" wrapText="1"/>
    </xf>
    <xf numFmtId="2" fontId="18" fillId="26" borderId="23" xfId="0" applyNumberFormat="1" applyFont="1" applyFill="1" applyBorder="1" applyAlignment="1">
      <alignment horizontal="center" vertical="center" wrapText="1"/>
    </xf>
    <xf numFmtId="2" fontId="18" fillId="26" borderId="24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 vertical="center"/>
    </xf>
    <xf numFmtId="2" fontId="24" fillId="26" borderId="19" xfId="0" applyNumberFormat="1" applyFont="1" applyFill="1" applyBorder="1" applyAlignment="1">
      <alignment horizontal="center" vertical="center" wrapText="1"/>
    </xf>
    <xf numFmtId="0" fontId="24" fillId="26" borderId="25" xfId="0" applyFont="1" applyFill="1" applyBorder="1" applyAlignment="1">
      <alignment horizontal="left" vertical="center" wrapText="1"/>
    </xf>
    <xf numFmtId="0" fontId="24" fillId="26" borderId="22" xfId="0" applyFont="1" applyFill="1" applyBorder="1" applyAlignment="1">
      <alignment horizontal="left" vertical="center" wrapText="1"/>
    </xf>
    <xf numFmtId="0" fontId="18" fillId="26" borderId="18" xfId="0" applyFont="1" applyFill="1" applyBorder="1" applyAlignment="1">
      <alignment horizontal="left" vertical="center" wrapText="1"/>
    </xf>
    <xf numFmtId="0" fontId="18" fillId="26" borderId="22" xfId="0" applyFont="1" applyFill="1" applyBorder="1" applyAlignment="1">
      <alignment horizontal="center" vertical="center" wrapText="1"/>
    </xf>
    <xf numFmtId="2" fontId="24" fillId="26" borderId="20" xfId="0" applyNumberFormat="1" applyFont="1" applyFill="1" applyBorder="1" applyAlignment="1">
      <alignment horizontal="center" vertical="center" wrapText="1"/>
    </xf>
    <xf numFmtId="0" fontId="26" fillId="26" borderId="18" xfId="0" applyFont="1" applyFill="1" applyBorder="1" applyAlignment="1">
      <alignment horizontal="left" vertical="center" wrapText="1"/>
    </xf>
    <xf numFmtId="0" fontId="24" fillId="26" borderId="19" xfId="0" applyFont="1" applyFill="1" applyBorder="1" applyAlignment="1">
      <alignment horizontal="center" vertical="center" wrapText="1"/>
    </xf>
    <xf numFmtId="0" fontId="24" fillId="26" borderId="18" xfId="0" applyFont="1" applyFill="1" applyBorder="1" applyAlignment="1">
      <alignment horizontal="left" vertical="center" wrapText="1"/>
    </xf>
    <xf numFmtId="0" fontId="0" fillId="26" borderId="26" xfId="0" applyFont="1" applyFill="1" applyBorder="1" applyAlignment="1">
      <alignment horizontal="left" vertical="center" wrapText="1"/>
    </xf>
    <xf numFmtId="0" fontId="0" fillId="26" borderId="22" xfId="0" applyFont="1" applyFill="1" applyBorder="1" applyAlignment="1">
      <alignment horizontal="center" vertical="center" wrapText="1"/>
    </xf>
    <xf numFmtId="2" fontId="0" fillId="26" borderId="20" xfId="0" applyNumberFormat="1" applyFont="1" applyFill="1" applyBorder="1" applyAlignment="1">
      <alignment horizontal="center" vertical="center" wrapText="1"/>
    </xf>
    <xf numFmtId="0" fontId="24" fillId="26" borderId="26" xfId="0" applyFont="1" applyFill="1" applyBorder="1" applyAlignment="1">
      <alignment horizontal="left" vertical="center" wrapText="1"/>
    </xf>
    <xf numFmtId="0" fontId="24" fillId="26" borderId="22" xfId="0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24" fillId="26" borderId="0" xfId="0" applyFont="1" applyFill="1" applyAlignment="1">
      <alignment horizontal="center" vertical="center" wrapText="1"/>
    </xf>
    <xf numFmtId="2" fontId="24" fillId="26" borderId="0" xfId="0" applyNumberFormat="1" applyFont="1" applyFill="1" applyAlignment="1">
      <alignment horizontal="center" vertical="center" wrapText="1"/>
    </xf>
    <xf numFmtId="0" fontId="24" fillId="26" borderId="27" xfId="0" applyFont="1" applyFill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center" vertical="center" wrapText="1"/>
    </xf>
    <xf numFmtId="4" fontId="24" fillId="26" borderId="18" xfId="0" applyNumberFormat="1" applyFont="1" applyFill="1" applyBorder="1" applyAlignment="1">
      <alignment horizontal="left" vertical="center" wrapText="1"/>
    </xf>
    <xf numFmtId="4" fontId="24" fillId="26" borderId="19" xfId="0" applyNumberFormat="1" applyFont="1" applyFill="1" applyBorder="1" applyAlignment="1">
      <alignment horizontal="center" vertical="center" wrapText="1"/>
    </xf>
    <xf numFmtId="0" fontId="18" fillId="26" borderId="26" xfId="0" applyFont="1" applyFill="1" applyBorder="1" applyAlignment="1">
      <alignment horizontal="left" vertical="center" wrapText="1"/>
    </xf>
    <xf numFmtId="0" fontId="18" fillId="26" borderId="27" xfId="0" applyFont="1" applyFill="1" applyBorder="1" applyAlignment="1">
      <alignment horizontal="center" vertical="center" wrapText="1"/>
    </xf>
    <xf numFmtId="0" fontId="0" fillId="26" borderId="22" xfId="0" applyFont="1" applyFill="1" applyBorder="1" applyAlignment="1">
      <alignment horizontal="center" vertical="center" wrapText="1"/>
    </xf>
    <xf numFmtId="0" fontId="0" fillId="26" borderId="22" xfId="0" applyFont="1" applyFill="1" applyBorder="1" applyAlignment="1">
      <alignment horizontal="center" vertical="center" wrapText="1"/>
    </xf>
    <xf numFmtId="0" fontId="24" fillId="26" borderId="0" xfId="0" applyFont="1" applyFill="1" applyBorder="1" applyAlignment="1">
      <alignment horizontal="left" vertical="center" wrapText="1"/>
    </xf>
    <xf numFmtId="0" fontId="24" fillId="26" borderId="0" xfId="0" applyFont="1" applyFill="1" applyBorder="1" applyAlignment="1">
      <alignment horizontal="center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24" fillId="26" borderId="20" xfId="0" applyFont="1" applyFill="1" applyBorder="1" applyAlignment="1">
      <alignment horizontal="center" vertical="center" wrapText="1"/>
    </xf>
    <xf numFmtId="4" fontId="24" fillId="26" borderId="20" xfId="0" applyNumberFormat="1" applyFont="1" applyFill="1" applyBorder="1" applyAlignment="1">
      <alignment horizontal="center" vertical="center" wrapText="1"/>
    </xf>
    <xf numFmtId="0" fontId="0" fillId="26" borderId="21" xfId="0" applyFont="1" applyFill="1" applyBorder="1" applyAlignment="1">
      <alignment horizontal="center" vertical="center" wrapText="1"/>
    </xf>
    <xf numFmtId="0" fontId="0" fillId="26" borderId="21" xfId="0" applyFont="1" applyFill="1" applyBorder="1" applyAlignment="1">
      <alignment horizontal="center" vertical="center" wrapText="1"/>
    </xf>
    <xf numFmtId="0" fontId="0" fillId="26" borderId="21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0" fillId="26" borderId="20" xfId="0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/>
    </xf>
    <xf numFmtId="2" fontId="18" fillId="26" borderId="2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23" fillId="24" borderId="11" xfId="0" applyFont="1" applyFill="1" applyBorder="1" applyAlignment="1">
      <alignment horizontal="left" vertical="center"/>
    </xf>
    <xf numFmtId="0" fontId="23" fillId="24" borderId="12" xfId="0" applyFont="1" applyFill="1" applyBorder="1" applyAlignment="1">
      <alignment horizontal="center" vertical="center"/>
    </xf>
    <xf numFmtId="4" fontId="24" fillId="26" borderId="29" xfId="0" applyNumberFormat="1" applyFont="1" applyFill="1" applyBorder="1" applyAlignment="1">
      <alignment horizontal="center" vertical="center" wrapText="1"/>
    </xf>
    <xf numFmtId="4" fontId="24" fillId="26" borderId="22" xfId="0" applyNumberFormat="1" applyFont="1" applyFill="1" applyBorder="1" applyAlignment="1">
      <alignment horizontal="center" vertical="center" wrapText="1"/>
    </xf>
    <xf numFmtId="4" fontId="24" fillId="26" borderId="27" xfId="0" applyNumberFormat="1" applyFont="1" applyFill="1" applyBorder="1" applyAlignment="1">
      <alignment horizontal="center" vertical="center" wrapText="1"/>
    </xf>
    <xf numFmtId="4" fontId="24" fillId="26" borderId="0" xfId="0" applyNumberFormat="1" applyFont="1" applyFill="1" applyBorder="1" applyAlignment="1">
      <alignment horizontal="center" vertical="center" wrapText="1"/>
    </xf>
    <xf numFmtId="4" fontId="23" fillId="26" borderId="12" xfId="0" applyNumberFormat="1" applyFont="1" applyFill="1" applyBorder="1" applyAlignment="1">
      <alignment horizontal="center" vertical="center"/>
    </xf>
    <xf numFmtId="0" fontId="18" fillId="26" borderId="25" xfId="0" applyFont="1" applyFill="1" applyBorder="1" applyAlignment="1">
      <alignment horizontal="left" vertical="center" wrapText="1"/>
    </xf>
    <xf numFmtId="0" fontId="18" fillId="26" borderId="14" xfId="0" applyFont="1" applyFill="1" applyBorder="1" applyAlignment="1">
      <alignment horizontal="center" vertical="center" wrapText="1"/>
    </xf>
    <xf numFmtId="2" fontId="18" fillId="26" borderId="14" xfId="0" applyNumberFormat="1" applyFont="1" applyFill="1" applyBorder="1" applyAlignment="1">
      <alignment horizontal="center" vertical="center" wrapText="1"/>
    </xf>
    <xf numFmtId="0" fontId="19" fillId="26" borderId="30" xfId="0" applyFont="1" applyFill="1" applyBorder="1" applyAlignment="1">
      <alignment horizontal="left" vertical="center" wrapText="1"/>
    </xf>
    <xf numFmtId="0" fontId="18" fillId="26" borderId="31" xfId="0" applyFont="1" applyFill="1" applyBorder="1" applyAlignment="1">
      <alignment horizontal="center" vertical="center"/>
    </xf>
    <xf numFmtId="0" fontId="19" fillId="26" borderId="22" xfId="0" applyFont="1" applyFill="1" applyBorder="1" applyAlignment="1">
      <alignment horizontal="left" vertical="center" wrapText="1"/>
    </xf>
    <xf numFmtId="2" fontId="0" fillId="26" borderId="21" xfId="0" applyNumberFormat="1" applyFont="1" applyFill="1" applyBorder="1" applyAlignment="1">
      <alignment horizontal="center" vertical="center" wrapText="1"/>
    </xf>
    <xf numFmtId="2" fontId="18" fillId="26" borderId="0" xfId="0" applyNumberFormat="1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 wrapText="1"/>
    </xf>
    <xf numFmtId="4" fontId="19" fillId="26" borderId="10" xfId="0" applyNumberFormat="1" applyFont="1" applyFill="1" applyBorder="1" applyAlignment="1">
      <alignment horizontal="center"/>
    </xf>
    <xf numFmtId="180" fontId="22" fillId="24" borderId="0" xfId="0" applyNumberFormat="1" applyFont="1" applyFill="1" applyAlignment="1">
      <alignment horizontal="center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7" fillId="26" borderId="0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horizontal="left" vertical="center" wrapText="1"/>
    </xf>
    <xf numFmtId="0" fontId="0" fillId="24" borderId="22" xfId="0" applyFill="1" applyBorder="1" applyAlignment="1">
      <alignment horizontal="center" vertical="center"/>
    </xf>
    <xf numFmtId="4" fontId="18" fillId="24" borderId="22" xfId="0" applyNumberFormat="1" applyFont="1" applyFill="1" applyBorder="1" applyAlignment="1">
      <alignment horizontal="center" vertical="center"/>
    </xf>
    <xf numFmtId="4" fontId="18" fillId="26" borderId="14" xfId="0" applyNumberFormat="1" applyFont="1" applyFill="1" applyBorder="1" applyAlignment="1">
      <alignment horizontal="center" vertical="center" wrapText="1"/>
    </xf>
    <xf numFmtId="2" fontId="21" fillId="26" borderId="0" xfId="0" applyNumberFormat="1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2" fontId="19" fillId="26" borderId="32" xfId="0" applyNumberFormat="1" applyFont="1" applyFill="1" applyBorder="1" applyAlignment="1">
      <alignment horizontal="center" vertical="center" wrapText="1"/>
    </xf>
    <xf numFmtId="0" fontId="0" fillId="26" borderId="32" xfId="0" applyFill="1" applyBorder="1" applyAlignment="1">
      <alignment horizontal="center" vertical="center" wrapText="1"/>
    </xf>
    <xf numFmtId="0" fontId="19" fillId="26" borderId="33" xfId="0" applyFont="1" applyFill="1" applyBorder="1" applyAlignment="1">
      <alignment horizontal="center" vertical="center" wrapText="1"/>
    </xf>
    <xf numFmtId="0" fontId="19" fillId="26" borderId="34" xfId="0" applyFont="1" applyFill="1" applyBorder="1" applyAlignment="1">
      <alignment horizontal="center" vertical="center" wrapText="1"/>
    </xf>
    <xf numFmtId="0" fontId="0" fillId="26" borderId="34" xfId="0" applyFill="1" applyBorder="1" applyAlignment="1">
      <alignment horizontal="center" vertical="center" wrapText="1"/>
    </xf>
    <xf numFmtId="0" fontId="0" fillId="26" borderId="35" xfId="0" applyFill="1" applyBorder="1" applyAlignment="1">
      <alignment horizontal="center" vertical="center" wrapText="1"/>
    </xf>
    <xf numFmtId="0" fontId="21" fillId="26" borderId="0" xfId="0" applyFont="1" applyFill="1" applyAlignment="1">
      <alignment horizontal="left" vertical="center"/>
    </xf>
    <xf numFmtId="0" fontId="20" fillId="24" borderId="0" xfId="0" applyFont="1" applyFill="1" applyAlignment="1">
      <alignment horizont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19" fillId="26" borderId="0" xfId="0" applyFont="1" applyFill="1" applyAlignment="1">
      <alignment horizontal="center" wrapText="1"/>
    </xf>
    <xf numFmtId="0" fontId="0" fillId="26" borderId="0" xfId="0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6"/>
  <sheetViews>
    <sheetView zoomScalePageLayoutView="0" workbookViewId="0" topLeftCell="A1">
      <selection activeCell="A106" sqref="A106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6.00390625" style="6" customWidth="1"/>
    <col min="4" max="4" width="21.625" style="6" customWidth="1"/>
    <col min="5" max="5" width="13.875" style="6" customWidth="1"/>
    <col min="6" max="6" width="20.875" style="6" customWidth="1"/>
    <col min="7" max="7" width="15.375" style="6" customWidth="1"/>
    <col min="8" max="8" width="15.375" style="6" hidden="1" customWidth="1"/>
    <col min="9" max="9" width="15.375" style="34" hidden="1" customWidth="1"/>
    <col min="10" max="12" width="15.375" style="6" customWidth="1"/>
    <col min="13" max="16384" width="9.125" style="6" customWidth="1"/>
  </cols>
  <sheetData>
    <row r="1" spans="1:6" ht="16.5" customHeight="1">
      <c r="A1" s="132" t="s">
        <v>141</v>
      </c>
      <c r="B1" s="133"/>
      <c r="C1" s="133"/>
      <c r="D1" s="133"/>
      <c r="E1" s="133"/>
      <c r="F1" s="133"/>
    </row>
    <row r="2" spans="1:6" ht="21.75" customHeight="1">
      <c r="A2" s="45" t="s">
        <v>153</v>
      </c>
      <c r="B2" s="134"/>
      <c r="C2" s="134"/>
      <c r="D2" s="134"/>
      <c r="E2" s="133"/>
      <c r="F2" s="133"/>
    </row>
    <row r="3" spans="2:6" ht="14.25" customHeight="1">
      <c r="B3" s="134" t="s">
        <v>0</v>
      </c>
      <c r="C3" s="134"/>
      <c r="D3" s="134"/>
      <c r="E3" s="133"/>
      <c r="F3" s="133"/>
    </row>
    <row r="4" spans="2:6" ht="14.25" customHeight="1">
      <c r="B4" s="134" t="s">
        <v>142</v>
      </c>
      <c r="C4" s="134"/>
      <c r="D4" s="134"/>
      <c r="E4" s="133"/>
      <c r="F4" s="133"/>
    </row>
    <row r="5" spans="2:6" ht="14.25" customHeight="1">
      <c r="B5" s="44"/>
      <c r="C5" s="44"/>
      <c r="D5" s="44"/>
      <c r="E5" s="43"/>
      <c r="F5" s="43"/>
    </row>
    <row r="6" spans="1:6" s="42" customFormat="1" ht="33" customHeight="1">
      <c r="A6" s="137" t="s">
        <v>73</v>
      </c>
      <c r="B6" s="138"/>
      <c r="C6" s="138"/>
      <c r="D6" s="138"/>
      <c r="E6" s="138"/>
      <c r="F6" s="138"/>
    </row>
    <row r="7" spans="2:7" ht="35.25" customHeight="1" hidden="1">
      <c r="B7" s="1"/>
      <c r="C7" s="1"/>
      <c r="D7" s="1"/>
      <c r="E7" s="1"/>
      <c r="F7" s="1"/>
      <c r="G7" s="1"/>
    </row>
    <row r="8" spans="1:7" ht="19.5" customHeight="1">
      <c r="A8" s="131" t="s">
        <v>154</v>
      </c>
      <c r="B8" s="131"/>
      <c r="C8" s="131"/>
      <c r="D8" s="131"/>
      <c r="E8" s="131"/>
      <c r="F8" s="131"/>
      <c r="G8" s="1"/>
    </row>
    <row r="9" spans="1:9" s="7" customFormat="1" ht="22.5" customHeight="1">
      <c r="A9" s="135" t="s">
        <v>1</v>
      </c>
      <c r="B9" s="135"/>
      <c r="C9" s="135"/>
      <c r="D9" s="135"/>
      <c r="E9" s="136"/>
      <c r="F9" s="136"/>
      <c r="I9" s="35"/>
    </row>
    <row r="10" spans="1:6" s="8" customFormat="1" ht="18.75" customHeight="1">
      <c r="A10" s="135" t="s">
        <v>74</v>
      </c>
      <c r="B10" s="135"/>
      <c r="C10" s="135"/>
      <c r="D10" s="135"/>
      <c r="E10" s="136"/>
      <c r="F10" s="136"/>
    </row>
    <row r="11" spans="1:6" s="9" customFormat="1" ht="17.25" customHeight="1">
      <c r="A11" s="122" t="s">
        <v>53</v>
      </c>
      <c r="B11" s="122"/>
      <c r="C11" s="122"/>
      <c r="D11" s="122"/>
      <c r="E11" s="123"/>
      <c r="F11" s="123"/>
    </row>
    <row r="12" spans="1:6" s="8" customFormat="1" ht="30" customHeight="1" thickBot="1">
      <c r="A12" s="124" t="s">
        <v>55</v>
      </c>
      <c r="B12" s="124"/>
      <c r="C12" s="124"/>
      <c r="D12" s="124"/>
      <c r="E12" s="125"/>
      <c r="F12" s="125"/>
    </row>
    <row r="13" spans="1:9" s="13" customFormat="1" ht="139.5" customHeight="1" thickBot="1">
      <c r="A13" s="10" t="s">
        <v>2</v>
      </c>
      <c r="B13" s="11" t="s">
        <v>3</v>
      </c>
      <c r="C13" s="11" t="s">
        <v>75</v>
      </c>
      <c r="D13" s="12" t="s">
        <v>30</v>
      </c>
      <c r="E13" s="12" t="s">
        <v>4</v>
      </c>
      <c r="F13" s="2" t="s">
        <v>5</v>
      </c>
      <c r="I13" s="36"/>
    </row>
    <row r="14" spans="1:9" s="19" customFormat="1" ht="12.75">
      <c r="A14" s="14">
        <v>1</v>
      </c>
      <c r="B14" s="15">
        <v>2</v>
      </c>
      <c r="C14" s="16"/>
      <c r="D14" s="16"/>
      <c r="E14" s="17">
        <v>3</v>
      </c>
      <c r="F14" s="18">
        <v>4</v>
      </c>
      <c r="I14" s="37"/>
    </row>
    <row r="15" spans="1:9" s="19" customFormat="1" ht="49.5" customHeight="1">
      <c r="A15" s="126" t="s">
        <v>6</v>
      </c>
      <c r="B15" s="127"/>
      <c r="C15" s="127"/>
      <c r="D15" s="127"/>
      <c r="E15" s="128"/>
      <c r="F15" s="129"/>
      <c r="I15" s="37"/>
    </row>
    <row r="16" spans="1:9" s="13" customFormat="1" ht="18" customHeight="1">
      <c r="A16" s="59" t="s">
        <v>76</v>
      </c>
      <c r="B16" s="60" t="s">
        <v>7</v>
      </c>
      <c r="C16" s="83" t="s">
        <v>128</v>
      </c>
      <c r="D16" s="46">
        <f>E16*G16</f>
        <v>128347.82</v>
      </c>
      <c r="E16" s="47">
        <f>F16*12</f>
        <v>44.88</v>
      </c>
      <c r="F16" s="47">
        <f>F27+F29</f>
        <v>3.74</v>
      </c>
      <c r="G16" s="13">
        <v>2859.8</v>
      </c>
      <c r="H16" s="13">
        <v>1.07</v>
      </c>
      <c r="I16" s="36">
        <v>2.24</v>
      </c>
    </row>
    <row r="17" spans="1:9" s="13" customFormat="1" ht="24.75" customHeight="1">
      <c r="A17" s="75" t="s">
        <v>56</v>
      </c>
      <c r="B17" s="76" t="s">
        <v>57</v>
      </c>
      <c r="C17" s="83"/>
      <c r="D17" s="46"/>
      <c r="E17" s="47"/>
      <c r="F17" s="47"/>
      <c r="I17" s="36"/>
    </row>
    <row r="18" spans="1:9" s="13" customFormat="1" ht="20.25" customHeight="1">
      <c r="A18" s="75" t="s">
        <v>58</v>
      </c>
      <c r="B18" s="76" t="s">
        <v>57</v>
      </c>
      <c r="C18" s="83"/>
      <c r="D18" s="46"/>
      <c r="E18" s="47"/>
      <c r="F18" s="47"/>
      <c r="I18" s="36"/>
    </row>
    <row r="19" spans="1:9" s="13" customFormat="1" ht="119.25" customHeight="1">
      <c r="A19" s="75" t="s">
        <v>77</v>
      </c>
      <c r="B19" s="76" t="s">
        <v>20</v>
      </c>
      <c r="C19" s="83"/>
      <c r="D19" s="46"/>
      <c r="E19" s="47"/>
      <c r="F19" s="47"/>
      <c r="I19" s="36"/>
    </row>
    <row r="20" spans="1:9" s="13" customFormat="1" ht="20.25" customHeight="1">
      <c r="A20" s="75" t="s">
        <v>78</v>
      </c>
      <c r="B20" s="76" t="s">
        <v>57</v>
      </c>
      <c r="C20" s="83"/>
      <c r="D20" s="46"/>
      <c r="E20" s="47"/>
      <c r="F20" s="47"/>
      <c r="I20" s="36"/>
    </row>
    <row r="21" spans="1:9" s="13" customFormat="1" ht="15">
      <c r="A21" s="75" t="s">
        <v>79</v>
      </c>
      <c r="B21" s="76" t="s">
        <v>57</v>
      </c>
      <c r="C21" s="83"/>
      <c r="D21" s="46"/>
      <c r="E21" s="47"/>
      <c r="F21" s="47"/>
      <c r="I21" s="36"/>
    </row>
    <row r="22" spans="1:9" s="13" customFormat="1" ht="27" customHeight="1">
      <c r="A22" s="75" t="s">
        <v>80</v>
      </c>
      <c r="B22" s="76" t="s">
        <v>10</v>
      </c>
      <c r="C22" s="84"/>
      <c r="D22" s="61"/>
      <c r="E22" s="56"/>
      <c r="F22" s="56"/>
      <c r="I22" s="36"/>
    </row>
    <row r="23" spans="1:9" s="13" customFormat="1" ht="15">
      <c r="A23" s="75" t="s">
        <v>81</v>
      </c>
      <c r="B23" s="76" t="s">
        <v>12</v>
      </c>
      <c r="C23" s="84"/>
      <c r="D23" s="61"/>
      <c r="E23" s="56"/>
      <c r="F23" s="56"/>
      <c r="I23" s="36"/>
    </row>
    <row r="24" spans="1:9" s="13" customFormat="1" ht="15">
      <c r="A24" s="75" t="s">
        <v>155</v>
      </c>
      <c r="B24" s="76" t="s">
        <v>57</v>
      </c>
      <c r="C24" s="84"/>
      <c r="D24" s="61"/>
      <c r="E24" s="56"/>
      <c r="F24" s="56"/>
      <c r="I24" s="36"/>
    </row>
    <row r="25" spans="1:9" s="13" customFormat="1" ht="15">
      <c r="A25" s="75" t="s">
        <v>156</v>
      </c>
      <c r="B25" s="76" t="s">
        <v>57</v>
      </c>
      <c r="C25" s="84"/>
      <c r="D25" s="61"/>
      <c r="E25" s="56"/>
      <c r="F25" s="56"/>
      <c r="I25" s="36"/>
    </row>
    <row r="26" spans="1:9" s="13" customFormat="1" ht="15">
      <c r="A26" s="75" t="s">
        <v>82</v>
      </c>
      <c r="B26" s="76" t="s">
        <v>15</v>
      </c>
      <c r="C26" s="84"/>
      <c r="D26" s="61"/>
      <c r="E26" s="56"/>
      <c r="F26" s="56"/>
      <c r="I26" s="36"/>
    </row>
    <row r="27" spans="1:9" s="13" customFormat="1" ht="15">
      <c r="A27" s="62" t="s">
        <v>29</v>
      </c>
      <c r="B27" s="63"/>
      <c r="C27" s="84"/>
      <c r="D27" s="61"/>
      <c r="E27" s="56"/>
      <c r="F27" s="47">
        <v>3.61</v>
      </c>
      <c r="G27" s="13">
        <v>2859.8</v>
      </c>
      <c r="I27" s="36"/>
    </row>
    <row r="28" spans="1:9" s="13" customFormat="1" ht="21" customHeight="1">
      <c r="A28" s="64" t="s">
        <v>68</v>
      </c>
      <c r="B28" s="63" t="s">
        <v>57</v>
      </c>
      <c r="C28" s="84"/>
      <c r="D28" s="61"/>
      <c r="E28" s="56"/>
      <c r="F28" s="56">
        <v>0.13</v>
      </c>
      <c r="G28" s="13">
        <v>2859.8</v>
      </c>
      <c r="I28" s="36"/>
    </row>
    <row r="29" spans="1:9" s="13" customFormat="1" ht="21" customHeight="1">
      <c r="A29" s="62" t="s">
        <v>29</v>
      </c>
      <c r="B29" s="63"/>
      <c r="C29" s="84"/>
      <c r="D29" s="61"/>
      <c r="E29" s="56"/>
      <c r="F29" s="47">
        <f>F28</f>
        <v>0.13</v>
      </c>
      <c r="I29" s="36"/>
    </row>
    <row r="30" spans="1:9" s="13" customFormat="1" ht="30">
      <c r="A30" s="59" t="s">
        <v>8</v>
      </c>
      <c r="B30" s="74" t="s">
        <v>9</v>
      </c>
      <c r="C30" s="83" t="s">
        <v>129</v>
      </c>
      <c r="D30" s="46">
        <f>E30*G30</f>
        <v>135897.7</v>
      </c>
      <c r="E30" s="47">
        <f>F30*12</f>
        <v>47.52</v>
      </c>
      <c r="F30" s="47">
        <v>3.96</v>
      </c>
      <c r="G30" s="13">
        <v>2859.8</v>
      </c>
      <c r="H30" s="13">
        <v>1.07</v>
      </c>
      <c r="I30" s="36">
        <v>2.63</v>
      </c>
    </row>
    <row r="31" spans="1:9" s="13" customFormat="1" ht="15">
      <c r="A31" s="75" t="s">
        <v>83</v>
      </c>
      <c r="B31" s="76" t="s">
        <v>9</v>
      </c>
      <c r="C31" s="85"/>
      <c r="D31" s="46"/>
      <c r="E31" s="47"/>
      <c r="F31" s="47"/>
      <c r="I31" s="36"/>
    </row>
    <row r="32" spans="1:9" s="13" customFormat="1" ht="15">
      <c r="A32" s="75" t="s">
        <v>84</v>
      </c>
      <c r="B32" s="76" t="s">
        <v>85</v>
      </c>
      <c r="C32" s="85"/>
      <c r="D32" s="46"/>
      <c r="E32" s="47"/>
      <c r="F32" s="47"/>
      <c r="I32" s="36"/>
    </row>
    <row r="33" spans="1:9" s="13" customFormat="1" ht="15">
      <c r="A33" s="75" t="s">
        <v>86</v>
      </c>
      <c r="B33" s="76" t="s">
        <v>87</v>
      </c>
      <c r="C33" s="85"/>
      <c r="D33" s="46"/>
      <c r="E33" s="47"/>
      <c r="F33" s="47"/>
      <c r="I33" s="36"/>
    </row>
    <row r="34" spans="1:9" s="13" customFormat="1" ht="15">
      <c r="A34" s="75" t="s">
        <v>59</v>
      </c>
      <c r="B34" s="76" t="s">
        <v>9</v>
      </c>
      <c r="C34" s="85"/>
      <c r="D34" s="46"/>
      <c r="E34" s="47"/>
      <c r="F34" s="47"/>
      <c r="I34" s="36"/>
    </row>
    <row r="35" spans="1:9" s="13" customFormat="1" ht="25.5">
      <c r="A35" s="75" t="s">
        <v>60</v>
      </c>
      <c r="B35" s="76" t="s">
        <v>10</v>
      </c>
      <c r="C35" s="85"/>
      <c r="D35" s="46"/>
      <c r="E35" s="47"/>
      <c r="F35" s="47"/>
      <c r="I35" s="36"/>
    </row>
    <row r="36" spans="1:9" s="13" customFormat="1" ht="15">
      <c r="A36" s="75" t="s">
        <v>61</v>
      </c>
      <c r="B36" s="76" t="s">
        <v>9</v>
      </c>
      <c r="C36" s="85"/>
      <c r="D36" s="46"/>
      <c r="E36" s="47"/>
      <c r="F36" s="47"/>
      <c r="I36" s="36"/>
    </row>
    <row r="37" spans="1:9" s="13" customFormat="1" ht="15">
      <c r="A37" s="75" t="s">
        <v>62</v>
      </c>
      <c r="B37" s="76" t="s">
        <v>9</v>
      </c>
      <c r="C37" s="85"/>
      <c r="D37" s="46"/>
      <c r="E37" s="47"/>
      <c r="F37" s="47"/>
      <c r="I37" s="36"/>
    </row>
    <row r="38" spans="1:9" s="13" customFormat="1" ht="25.5">
      <c r="A38" s="75" t="s">
        <v>63</v>
      </c>
      <c r="B38" s="76" t="s">
        <v>64</v>
      </c>
      <c r="C38" s="85"/>
      <c r="D38" s="46"/>
      <c r="E38" s="47"/>
      <c r="F38" s="47"/>
      <c r="I38" s="36"/>
    </row>
    <row r="39" spans="1:9" s="13" customFormat="1" ht="25.5">
      <c r="A39" s="75" t="s">
        <v>88</v>
      </c>
      <c r="B39" s="76" t="s">
        <v>10</v>
      </c>
      <c r="C39" s="85"/>
      <c r="D39" s="46"/>
      <c r="E39" s="47"/>
      <c r="F39" s="47"/>
      <c r="I39" s="36"/>
    </row>
    <row r="40" spans="1:9" s="13" customFormat="1" ht="25.5">
      <c r="A40" s="75" t="s">
        <v>89</v>
      </c>
      <c r="B40" s="76" t="s">
        <v>9</v>
      </c>
      <c r="C40" s="85"/>
      <c r="D40" s="46"/>
      <c r="E40" s="47"/>
      <c r="F40" s="47"/>
      <c r="I40" s="36"/>
    </row>
    <row r="41" spans="1:9" s="20" customFormat="1" ht="21.75" customHeight="1">
      <c r="A41" s="77" t="s">
        <v>11</v>
      </c>
      <c r="B41" s="60" t="s">
        <v>12</v>
      </c>
      <c r="C41" s="83" t="s">
        <v>128</v>
      </c>
      <c r="D41" s="46">
        <f>E41*G41</f>
        <v>30885.84</v>
      </c>
      <c r="E41" s="47">
        <f>F41*12</f>
        <v>10.8</v>
      </c>
      <c r="F41" s="47">
        <v>0.9</v>
      </c>
      <c r="G41" s="13">
        <v>2859.8</v>
      </c>
      <c r="H41" s="13">
        <v>1.07</v>
      </c>
      <c r="I41" s="36">
        <v>0.6</v>
      </c>
    </row>
    <row r="42" spans="1:9" s="13" customFormat="1" ht="17.25" customHeight="1">
      <c r="A42" s="77" t="s">
        <v>13</v>
      </c>
      <c r="B42" s="60" t="s">
        <v>14</v>
      </c>
      <c r="C42" s="83" t="s">
        <v>128</v>
      </c>
      <c r="D42" s="46">
        <f>E42*G42</f>
        <v>100550.57</v>
      </c>
      <c r="E42" s="47">
        <f>F42*12</f>
        <v>35.16</v>
      </c>
      <c r="F42" s="47">
        <v>2.93</v>
      </c>
      <c r="G42" s="13">
        <v>2859.8</v>
      </c>
      <c r="H42" s="13">
        <v>1.07</v>
      </c>
      <c r="I42" s="36">
        <v>1.94</v>
      </c>
    </row>
    <row r="43" spans="1:9" s="13" customFormat="1" ht="17.25" customHeight="1">
      <c r="A43" s="77" t="s">
        <v>90</v>
      </c>
      <c r="B43" s="60" t="s">
        <v>9</v>
      </c>
      <c r="C43" s="83" t="s">
        <v>132</v>
      </c>
      <c r="D43" s="46">
        <f>161295.08*1.086</f>
        <v>175166.46</v>
      </c>
      <c r="E43" s="47">
        <f>D43/G43</f>
        <v>61.25</v>
      </c>
      <c r="F43" s="47">
        <f>E43/12</f>
        <v>5.1</v>
      </c>
      <c r="G43" s="13">
        <v>2859.8</v>
      </c>
      <c r="I43" s="36"/>
    </row>
    <row r="44" spans="1:9" s="13" customFormat="1" ht="17.25" customHeight="1">
      <c r="A44" s="75" t="s">
        <v>91</v>
      </c>
      <c r="B44" s="76" t="s">
        <v>20</v>
      </c>
      <c r="C44" s="83"/>
      <c r="D44" s="46"/>
      <c r="E44" s="47"/>
      <c r="F44" s="47"/>
      <c r="I44" s="36"/>
    </row>
    <row r="45" spans="1:9" s="13" customFormat="1" ht="17.25" customHeight="1">
      <c r="A45" s="75" t="s">
        <v>92</v>
      </c>
      <c r="B45" s="76" t="s">
        <v>15</v>
      </c>
      <c r="C45" s="83"/>
      <c r="D45" s="46"/>
      <c r="E45" s="47"/>
      <c r="F45" s="47"/>
      <c r="I45" s="36"/>
    </row>
    <row r="46" spans="1:9" s="13" customFormat="1" ht="17.25" customHeight="1">
      <c r="A46" s="75" t="s">
        <v>93</v>
      </c>
      <c r="B46" s="76" t="s">
        <v>94</v>
      </c>
      <c r="C46" s="83"/>
      <c r="D46" s="46"/>
      <c r="E46" s="47"/>
      <c r="F46" s="47"/>
      <c r="I46" s="36"/>
    </row>
    <row r="47" spans="1:9" s="13" customFormat="1" ht="17.25" customHeight="1">
      <c r="A47" s="75" t="s">
        <v>95</v>
      </c>
      <c r="B47" s="76" t="s">
        <v>96</v>
      </c>
      <c r="C47" s="83"/>
      <c r="D47" s="46"/>
      <c r="E47" s="47"/>
      <c r="F47" s="47"/>
      <c r="I47" s="36"/>
    </row>
    <row r="48" spans="1:9" s="13" customFormat="1" ht="17.25" customHeight="1">
      <c r="A48" s="75" t="s">
        <v>97</v>
      </c>
      <c r="B48" s="76" t="s">
        <v>94</v>
      </c>
      <c r="C48" s="83"/>
      <c r="D48" s="46"/>
      <c r="E48" s="47"/>
      <c r="F48" s="47"/>
      <c r="I48" s="36"/>
    </row>
    <row r="49" spans="1:9" s="19" customFormat="1" ht="38.25" customHeight="1">
      <c r="A49" s="77" t="s">
        <v>98</v>
      </c>
      <c r="B49" s="60" t="s">
        <v>7</v>
      </c>
      <c r="C49" s="83" t="s">
        <v>130</v>
      </c>
      <c r="D49" s="46">
        <v>2439.99</v>
      </c>
      <c r="E49" s="47">
        <f>D49/G49</f>
        <v>0.85</v>
      </c>
      <c r="F49" s="47">
        <f>D49/12/G49</f>
        <v>0.07</v>
      </c>
      <c r="G49" s="13">
        <v>2859.8</v>
      </c>
      <c r="H49" s="13">
        <v>1.07</v>
      </c>
      <c r="I49" s="36">
        <v>0.04</v>
      </c>
    </row>
    <row r="50" spans="1:9" s="19" customFormat="1" ht="33" customHeight="1">
      <c r="A50" s="77" t="s">
        <v>99</v>
      </c>
      <c r="B50" s="60" t="s">
        <v>7</v>
      </c>
      <c r="C50" s="83" t="s">
        <v>130</v>
      </c>
      <c r="D50" s="46">
        <v>15405.72</v>
      </c>
      <c r="E50" s="47">
        <f>D50/G50</f>
        <v>5.39</v>
      </c>
      <c r="F50" s="47">
        <f>D50/12/G50</f>
        <v>0.45</v>
      </c>
      <c r="G50" s="13">
        <v>2859.8</v>
      </c>
      <c r="H50" s="13">
        <v>1.07</v>
      </c>
      <c r="I50" s="36">
        <v>0.3</v>
      </c>
    </row>
    <row r="51" spans="1:9" s="19" customFormat="1" ht="30">
      <c r="A51" s="77" t="s">
        <v>21</v>
      </c>
      <c r="B51" s="60"/>
      <c r="C51" s="83" t="s">
        <v>133</v>
      </c>
      <c r="D51" s="46">
        <f>E51*G51</f>
        <v>7549.87</v>
      </c>
      <c r="E51" s="47">
        <f>F51*12</f>
        <v>2.64</v>
      </c>
      <c r="F51" s="47">
        <v>0.22</v>
      </c>
      <c r="G51" s="13">
        <v>2859.8</v>
      </c>
      <c r="H51" s="13">
        <v>1.07</v>
      </c>
      <c r="I51" s="36">
        <v>0.14</v>
      </c>
    </row>
    <row r="52" spans="1:9" s="19" customFormat="1" ht="25.5">
      <c r="A52" s="68" t="s">
        <v>100</v>
      </c>
      <c r="B52" s="69" t="s">
        <v>67</v>
      </c>
      <c r="C52" s="83"/>
      <c r="D52" s="46"/>
      <c r="E52" s="47"/>
      <c r="F52" s="47"/>
      <c r="G52" s="13"/>
      <c r="H52" s="13"/>
      <c r="I52" s="36"/>
    </row>
    <row r="53" spans="1:9" s="19" customFormat="1" ht="29.25" customHeight="1">
      <c r="A53" s="68" t="s">
        <v>101</v>
      </c>
      <c r="B53" s="69" t="s">
        <v>67</v>
      </c>
      <c r="C53" s="83"/>
      <c r="D53" s="46"/>
      <c r="E53" s="47"/>
      <c r="F53" s="47"/>
      <c r="G53" s="13"/>
      <c r="H53" s="13"/>
      <c r="I53" s="36"/>
    </row>
    <row r="54" spans="1:9" s="19" customFormat="1" ht="20.25" customHeight="1">
      <c r="A54" s="68" t="s">
        <v>102</v>
      </c>
      <c r="B54" s="69" t="s">
        <v>57</v>
      </c>
      <c r="C54" s="83"/>
      <c r="D54" s="46"/>
      <c r="E54" s="47"/>
      <c r="F54" s="47"/>
      <c r="G54" s="13"/>
      <c r="H54" s="13"/>
      <c r="I54" s="36"/>
    </row>
    <row r="55" spans="1:9" s="19" customFormat="1" ht="21.75" customHeight="1">
      <c r="A55" s="68" t="s">
        <v>103</v>
      </c>
      <c r="B55" s="69" t="s">
        <v>67</v>
      </c>
      <c r="C55" s="83"/>
      <c r="D55" s="46"/>
      <c r="E55" s="47"/>
      <c r="F55" s="47"/>
      <c r="G55" s="13"/>
      <c r="H55" s="13"/>
      <c r="I55" s="36"/>
    </row>
    <row r="56" spans="1:9" s="19" customFormat="1" ht="25.5">
      <c r="A56" s="68" t="s">
        <v>104</v>
      </c>
      <c r="B56" s="69" t="s">
        <v>67</v>
      </c>
      <c r="C56" s="83"/>
      <c r="D56" s="46"/>
      <c r="E56" s="47"/>
      <c r="F56" s="47"/>
      <c r="G56" s="13"/>
      <c r="H56" s="13"/>
      <c r="I56" s="36"/>
    </row>
    <row r="57" spans="1:9" s="19" customFormat="1" ht="18" customHeight="1">
      <c r="A57" s="68" t="s">
        <v>105</v>
      </c>
      <c r="B57" s="69" t="s">
        <v>67</v>
      </c>
      <c r="C57" s="83"/>
      <c r="D57" s="46"/>
      <c r="E57" s="47"/>
      <c r="F57" s="47"/>
      <c r="G57" s="13"/>
      <c r="H57" s="13"/>
      <c r="I57" s="36"/>
    </row>
    <row r="58" spans="1:9" s="19" customFormat="1" ht="25.5">
      <c r="A58" s="68" t="s">
        <v>106</v>
      </c>
      <c r="B58" s="69" t="s">
        <v>67</v>
      </c>
      <c r="C58" s="83"/>
      <c r="D58" s="46"/>
      <c r="E58" s="47"/>
      <c r="F58" s="47"/>
      <c r="G58" s="13"/>
      <c r="H58" s="13"/>
      <c r="I58" s="36"/>
    </row>
    <row r="59" spans="1:9" s="19" customFormat="1" ht="20.25" customHeight="1">
      <c r="A59" s="68" t="s">
        <v>107</v>
      </c>
      <c r="B59" s="69" t="s">
        <v>67</v>
      </c>
      <c r="C59" s="83"/>
      <c r="D59" s="46"/>
      <c r="E59" s="47"/>
      <c r="F59" s="47"/>
      <c r="G59" s="13"/>
      <c r="H59" s="13"/>
      <c r="I59" s="36"/>
    </row>
    <row r="60" spans="1:9" s="19" customFormat="1" ht="23.25" customHeight="1">
      <c r="A60" s="68" t="s">
        <v>108</v>
      </c>
      <c r="B60" s="69" t="s">
        <v>67</v>
      </c>
      <c r="C60" s="83"/>
      <c r="D60" s="46"/>
      <c r="E60" s="47"/>
      <c r="F60" s="47"/>
      <c r="G60" s="13"/>
      <c r="H60" s="13"/>
      <c r="I60" s="36"/>
    </row>
    <row r="61" spans="1:9" s="13" customFormat="1" ht="15">
      <c r="A61" s="77" t="s">
        <v>23</v>
      </c>
      <c r="B61" s="60" t="s">
        <v>24</v>
      </c>
      <c r="C61" s="83" t="s">
        <v>128</v>
      </c>
      <c r="D61" s="46">
        <f>E61*G61</f>
        <v>2745.41</v>
      </c>
      <c r="E61" s="47">
        <f>12*F61</f>
        <v>0.96</v>
      </c>
      <c r="F61" s="47">
        <v>0.08</v>
      </c>
      <c r="G61" s="13">
        <v>2859.8</v>
      </c>
      <c r="H61" s="13">
        <v>1.07</v>
      </c>
      <c r="I61" s="36">
        <v>0.03</v>
      </c>
    </row>
    <row r="62" spans="1:9" s="13" customFormat="1" ht="15">
      <c r="A62" s="77" t="s">
        <v>25</v>
      </c>
      <c r="B62" s="78" t="s">
        <v>26</v>
      </c>
      <c r="C62" s="83" t="s">
        <v>128</v>
      </c>
      <c r="D62" s="46">
        <f>E62*G62</f>
        <v>1715.88</v>
      </c>
      <c r="E62" s="47">
        <f>12*F62</f>
        <v>0.6</v>
      </c>
      <c r="F62" s="47">
        <v>0.05</v>
      </c>
      <c r="G62" s="13">
        <v>2859.8</v>
      </c>
      <c r="H62" s="13">
        <v>1.07</v>
      </c>
      <c r="I62" s="36">
        <v>0.02</v>
      </c>
    </row>
    <row r="63" spans="1:9" s="20" customFormat="1" ht="30">
      <c r="A63" s="77" t="s">
        <v>22</v>
      </c>
      <c r="B63" s="60"/>
      <c r="C63" s="60" t="s">
        <v>131</v>
      </c>
      <c r="D63" s="46">
        <v>3535</v>
      </c>
      <c r="E63" s="47">
        <f>D63/G63</f>
        <v>1.24</v>
      </c>
      <c r="F63" s="47">
        <f>E63/12</f>
        <v>0.1</v>
      </c>
      <c r="G63" s="13">
        <v>2859.8</v>
      </c>
      <c r="H63" s="13">
        <v>1.07</v>
      </c>
      <c r="I63" s="36">
        <v>0.03</v>
      </c>
    </row>
    <row r="64" spans="1:10" s="20" customFormat="1" ht="15">
      <c r="A64" s="77" t="s">
        <v>31</v>
      </c>
      <c r="B64" s="60"/>
      <c r="C64" s="74" t="s">
        <v>134</v>
      </c>
      <c r="D64" s="47">
        <f>D65+D66+D67+D68+D69+D70+D71+D72+D73+D74+D76+D77+D79++D78+D75</f>
        <v>89911.08</v>
      </c>
      <c r="E64" s="47">
        <f>D64/G64</f>
        <v>31.44</v>
      </c>
      <c r="F64" s="47">
        <f>D64/12/G64</f>
        <v>2.62</v>
      </c>
      <c r="G64" s="13">
        <v>2859.8</v>
      </c>
      <c r="H64" s="13">
        <v>1.07</v>
      </c>
      <c r="I64" s="36">
        <v>1.08</v>
      </c>
      <c r="J64" s="115">
        <f>E64/12</f>
        <v>2.62</v>
      </c>
    </row>
    <row r="65" spans="1:10" s="19" customFormat="1" ht="18.75" customHeight="1">
      <c r="A65" s="65" t="s">
        <v>71</v>
      </c>
      <c r="B65" s="79" t="s">
        <v>15</v>
      </c>
      <c r="C65" s="86"/>
      <c r="D65" s="48">
        <v>873.77</v>
      </c>
      <c r="E65" s="49"/>
      <c r="F65" s="49"/>
      <c r="G65" s="13">
        <v>2859.8</v>
      </c>
      <c r="H65" s="13">
        <v>1.07</v>
      </c>
      <c r="I65" s="36">
        <v>0.01</v>
      </c>
      <c r="J65" s="20">
        <f aca="true" t="shared" si="0" ref="J65:J115">E65/12</f>
        <v>0</v>
      </c>
    </row>
    <row r="66" spans="1:10" s="19" customFormat="1" ht="15">
      <c r="A66" s="65" t="s">
        <v>16</v>
      </c>
      <c r="B66" s="79" t="s">
        <v>20</v>
      </c>
      <c r="C66" s="86"/>
      <c r="D66" s="48">
        <v>1097.78</v>
      </c>
      <c r="E66" s="49"/>
      <c r="F66" s="49"/>
      <c r="G66" s="13">
        <v>2859.8</v>
      </c>
      <c r="H66" s="13">
        <v>1.07</v>
      </c>
      <c r="I66" s="36">
        <v>0.02</v>
      </c>
      <c r="J66" s="20">
        <f t="shared" si="0"/>
        <v>0</v>
      </c>
    </row>
    <row r="67" spans="1:10" s="19" customFormat="1" ht="17.25" customHeight="1">
      <c r="A67" s="65" t="s">
        <v>69</v>
      </c>
      <c r="B67" s="66" t="s">
        <v>15</v>
      </c>
      <c r="C67" s="87"/>
      <c r="D67" s="111">
        <v>1956.15</v>
      </c>
      <c r="E67" s="49"/>
      <c r="F67" s="49"/>
      <c r="G67" s="13"/>
      <c r="H67" s="13"/>
      <c r="I67" s="36"/>
      <c r="J67" s="20">
        <f t="shared" si="0"/>
        <v>0</v>
      </c>
    </row>
    <row r="68" spans="1:10" s="113" customFormat="1" ht="18" customHeight="1">
      <c r="A68" s="68" t="s">
        <v>125</v>
      </c>
      <c r="B68" s="69" t="s">
        <v>50</v>
      </c>
      <c r="C68" s="69"/>
      <c r="D68" s="101">
        <v>62806.24</v>
      </c>
      <c r="E68" s="49"/>
      <c r="F68" s="49"/>
      <c r="G68" s="70">
        <v>2859.8</v>
      </c>
      <c r="H68" s="70">
        <v>1.07</v>
      </c>
      <c r="I68" s="112">
        <v>0.52</v>
      </c>
      <c r="J68" s="20">
        <f t="shared" si="0"/>
        <v>0</v>
      </c>
    </row>
    <row r="69" spans="1:10" s="19" customFormat="1" ht="19.5" customHeight="1">
      <c r="A69" s="65" t="s">
        <v>46</v>
      </c>
      <c r="B69" s="79" t="s">
        <v>15</v>
      </c>
      <c r="C69" s="86"/>
      <c r="D69" s="48">
        <v>2092</v>
      </c>
      <c r="E69" s="49"/>
      <c r="F69" s="49"/>
      <c r="G69" s="13">
        <v>2859.8</v>
      </c>
      <c r="H69" s="13">
        <v>1.07</v>
      </c>
      <c r="I69" s="36">
        <v>0.04</v>
      </c>
      <c r="J69" s="20">
        <f t="shared" si="0"/>
        <v>0</v>
      </c>
    </row>
    <row r="70" spans="1:10" s="19" customFormat="1" ht="21.75" customHeight="1">
      <c r="A70" s="65" t="s">
        <v>17</v>
      </c>
      <c r="B70" s="79" t="s">
        <v>15</v>
      </c>
      <c r="C70" s="86"/>
      <c r="D70" s="48">
        <v>6995.08</v>
      </c>
      <c r="E70" s="49"/>
      <c r="F70" s="49"/>
      <c r="G70" s="13">
        <v>2859.8</v>
      </c>
      <c r="H70" s="13">
        <v>1.07</v>
      </c>
      <c r="I70" s="36">
        <v>0.14</v>
      </c>
      <c r="J70" s="20">
        <f t="shared" si="0"/>
        <v>0</v>
      </c>
    </row>
    <row r="71" spans="1:10" s="19" customFormat="1" ht="21" customHeight="1">
      <c r="A71" s="65" t="s">
        <v>18</v>
      </c>
      <c r="B71" s="79" t="s">
        <v>15</v>
      </c>
      <c r="C71" s="86"/>
      <c r="D71" s="48">
        <v>1097.78</v>
      </c>
      <c r="E71" s="49"/>
      <c r="F71" s="49"/>
      <c r="G71" s="13">
        <v>2859.8</v>
      </c>
      <c r="H71" s="13">
        <v>1.07</v>
      </c>
      <c r="I71" s="36">
        <v>0.02</v>
      </c>
      <c r="J71" s="20">
        <f t="shared" si="0"/>
        <v>0</v>
      </c>
    </row>
    <row r="72" spans="1:10" s="19" customFormat="1" ht="20.25" customHeight="1">
      <c r="A72" s="65" t="s">
        <v>43</v>
      </c>
      <c r="B72" s="79" t="s">
        <v>15</v>
      </c>
      <c r="C72" s="86"/>
      <c r="D72" s="48">
        <v>1045.98</v>
      </c>
      <c r="E72" s="49"/>
      <c r="F72" s="49"/>
      <c r="G72" s="13">
        <v>2859.8</v>
      </c>
      <c r="H72" s="13">
        <v>1.07</v>
      </c>
      <c r="I72" s="36">
        <v>0.02</v>
      </c>
      <c r="J72" s="20">
        <f t="shared" si="0"/>
        <v>0</v>
      </c>
    </row>
    <row r="73" spans="1:10" s="19" customFormat="1" ht="18" customHeight="1">
      <c r="A73" s="65" t="s">
        <v>44</v>
      </c>
      <c r="B73" s="79" t="s">
        <v>20</v>
      </c>
      <c r="C73" s="86"/>
      <c r="D73" s="48">
        <v>0</v>
      </c>
      <c r="E73" s="49"/>
      <c r="F73" s="49"/>
      <c r="G73" s="13">
        <v>2859.8</v>
      </c>
      <c r="H73" s="13">
        <v>1.07</v>
      </c>
      <c r="I73" s="36">
        <v>0.09</v>
      </c>
      <c r="J73" s="20">
        <f t="shared" si="0"/>
        <v>0</v>
      </c>
    </row>
    <row r="74" spans="1:10" s="19" customFormat="1" ht="25.5">
      <c r="A74" s="65" t="s">
        <v>19</v>
      </c>
      <c r="B74" s="79" t="s">
        <v>15</v>
      </c>
      <c r="C74" s="86"/>
      <c r="D74" s="48">
        <v>3239.28</v>
      </c>
      <c r="E74" s="49"/>
      <c r="F74" s="49"/>
      <c r="G74" s="13">
        <v>2859.8</v>
      </c>
      <c r="H74" s="13">
        <v>1.07</v>
      </c>
      <c r="I74" s="36">
        <v>0.06</v>
      </c>
      <c r="J74" s="20">
        <f t="shared" si="0"/>
        <v>0</v>
      </c>
    </row>
    <row r="75" spans="1:10" s="19" customFormat="1" ht="23.25" customHeight="1">
      <c r="A75" s="65" t="s">
        <v>157</v>
      </c>
      <c r="B75" s="66" t="s">
        <v>15</v>
      </c>
      <c r="C75" s="86"/>
      <c r="D75" s="48">
        <v>986.36</v>
      </c>
      <c r="E75" s="49"/>
      <c r="F75" s="49"/>
      <c r="G75" s="13"/>
      <c r="H75" s="13"/>
      <c r="I75" s="36"/>
      <c r="J75" s="20">
        <f t="shared" si="0"/>
        <v>0</v>
      </c>
    </row>
    <row r="76" spans="1:10" s="19" customFormat="1" ht="27.75" customHeight="1">
      <c r="A76" s="65" t="s">
        <v>72</v>
      </c>
      <c r="B76" s="79" t="s">
        <v>15</v>
      </c>
      <c r="C76" s="69"/>
      <c r="D76" s="48">
        <v>7720.66</v>
      </c>
      <c r="E76" s="49"/>
      <c r="F76" s="49"/>
      <c r="G76" s="13">
        <v>2859.8</v>
      </c>
      <c r="H76" s="13">
        <v>1.07</v>
      </c>
      <c r="I76" s="36">
        <v>0.01</v>
      </c>
      <c r="J76" s="20">
        <f t="shared" si="0"/>
        <v>0</v>
      </c>
    </row>
    <row r="77" spans="1:10" s="19" customFormat="1" ht="25.5">
      <c r="A77" s="65" t="s">
        <v>126</v>
      </c>
      <c r="B77" s="66" t="s">
        <v>50</v>
      </c>
      <c r="C77" s="69"/>
      <c r="D77" s="52">
        <v>0</v>
      </c>
      <c r="E77" s="50"/>
      <c r="F77" s="50"/>
      <c r="G77" s="13">
        <v>2859.8</v>
      </c>
      <c r="H77" s="13"/>
      <c r="I77" s="36"/>
      <c r="J77" s="20">
        <f t="shared" si="0"/>
        <v>0</v>
      </c>
    </row>
    <row r="78" spans="1:10" s="19" customFormat="1" ht="25.5">
      <c r="A78" s="65" t="s">
        <v>127</v>
      </c>
      <c r="B78" s="66" t="s">
        <v>50</v>
      </c>
      <c r="C78" s="69"/>
      <c r="D78" s="52">
        <v>0</v>
      </c>
      <c r="E78" s="50"/>
      <c r="F78" s="50"/>
      <c r="G78" s="13"/>
      <c r="H78" s="13"/>
      <c r="I78" s="36"/>
      <c r="J78" s="20">
        <f t="shared" si="0"/>
        <v>0</v>
      </c>
    </row>
    <row r="79" spans="1:10" s="19" customFormat="1" ht="24.75" customHeight="1">
      <c r="A79" s="65" t="s">
        <v>110</v>
      </c>
      <c r="B79" s="69" t="s">
        <v>15</v>
      </c>
      <c r="C79" s="60"/>
      <c r="D79" s="52">
        <v>0</v>
      </c>
      <c r="E79" s="50"/>
      <c r="F79" s="50"/>
      <c r="G79" s="13">
        <v>2859.8</v>
      </c>
      <c r="H79" s="13"/>
      <c r="I79" s="36"/>
      <c r="J79" s="20">
        <f t="shared" si="0"/>
        <v>0</v>
      </c>
    </row>
    <row r="80" spans="1:10" s="20" customFormat="1" ht="30">
      <c r="A80" s="77" t="s">
        <v>36</v>
      </c>
      <c r="B80" s="60"/>
      <c r="C80" s="60" t="s">
        <v>135</v>
      </c>
      <c r="D80" s="47">
        <f>D81+D82+D83+D84+D85+D86+D87+D88+D89</f>
        <v>19646.58</v>
      </c>
      <c r="E80" s="47">
        <f>D80/G80</f>
        <v>6.87</v>
      </c>
      <c r="F80" s="47">
        <f>D80/12/G80</f>
        <v>0.57</v>
      </c>
      <c r="G80" s="13">
        <v>2859.8</v>
      </c>
      <c r="H80" s="13">
        <v>1.07</v>
      </c>
      <c r="I80" s="36">
        <v>0.64</v>
      </c>
      <c r="J80" s="20">
        <f t="shared" si="0"/>
        <v>0.5725</v>
      </c>
    </row>
    <row r="81" spans="1:10" s="19" customFormat="1" ht="24.75" customHeight="1">
      <c r="A81" s="65" t="s">
        <v>32</v>
      </c>
      <c r="B81" s="79" t="s">
        <v>47</v>
      </c>
      <c r="C81" s="86"/>
      <c r="D81" s="48">
        <v>3137.99</v>
      </c>
      <c r="E81" s="49"/>
      <c r="F81" s="49"/>
      <c r="G81" s="13"/>
      <c r="H81" s="13">
        <v>1.07</v>
      </c>
      <c r="I81" s="36">
        <v>0.06</v>
      </c>
      <c r="J81" s="20">
        <f t="shared" si="0"/>
        <v>0</v>
      </c>
    </row>
    <row r="82" spans="1:10" s="19" customFormat="1" ht="25.5">
      <c r="A82" s="65" t="s">
        <v>33</v>
      </c>
      <c r="B82" s="79" t="s">
        <v>39</v>
      </c>
      <c r="C82" s="86"/>
      <c r="D82" s="48">
        <v>2092.02</v>
      </c>
      <c r="E82" s="49"/>
      <c r="F82" s="49"/>
      <c r="G82" s="13"/>
      <c r="H82" s="13">
        <v>1.07</v>
      </c>
      <c r="I82" s="36">
        <v>0.04</v>
      </c>
      <c r="J82" s="20">
        <f t="shared" si="0"/>
        <v>0</v>
      </c>
    </row>
    <row r="83" spans="1:10" s="19" customFormat="1" ht="18.75" customHeight="1">
      <c r="A83" s="65" t="s">
        <v>51</v>
      </c>
      <c r="B83" s="79" t="s">
        <v>50</v>
      </c>
      <c r="C83" s="86"/>
      <c r="D83" s="48">
        <v>2195.49</v>
      </c>
      <c r="E83" s="49"/>
      <c r="F83" s="49"/>
      <c r="G83" s="13"/>
      <c r="H83" s="13">
        <v>1.07</v>
      </c>
      <c r="I83" s="36">
        <v>0.04</v>
      </c>
      <c r="J83" s="20">
        <f t="shared" si="0"/>
        <v>0</v>
      </c>
    </row>
    <row r="84" spans="1:10" s="19" customFormat="1" ht="25.5">
      <c r="A84" s="65" t="s">
        <v>48</v>
      </c>
      <c r="B84" s="79" t="s">
        <v>49</v>
      </c>
      <c r="C84" s="86"/>
      <c r="D84" s="48">
        <v>0</v>
      </c>
      <c r="E84" s="49"/>
      <c r="F84" s="49"/>
      <c r="G84" s="13"/>
      <c r="H84" s="13">
        <v>1.07</v>
      </c>
      <c r="I84" s="36">
        <v>0.04</v>
      </c>
      <c r="J84" s="20">
        <f t="shared" si="0"/>
        <v>0</v>
      </c>
    </row>
    <row r="85" spans="1:10" s="19" customFormat="1" ht="21" customHeight="1">
      <c r="A85" s="65" t="s">
        <v>45</v>
      </c>
      <c r="B85" s="79" t="s">
        <v>7</v>
      </c>
      <c r="C85" s="86"/>
      <c r="D85" s="48">
        <v>7440.48</v>
      </c>
      <c r="E85" s="49"/>
      <c r="F85" s="49"/>
      <c r="G85" s="13"/>
      <c r="H85" s="13">
        <v>1.07</v>
      </c>
      <c r="I85" s="36">
        <v>0.14</v>
      </c>
      <c r="J85" s="20">
        <f t="shared" si="0"/>
        <v>0</v>
      </c>
    </row>
    <row r="86" spans="1:10" s="19" customFormat="1" ht="28.5" customHeight="1">
      <c r="A86" s="65" t="s">
        <v>111</v>
      </c>
      <c r="B86" s="66" t="s">
        <v>15</v>
      </c>
      <c r="C86" s="86"/>
      <c r="D86" s="48">
        <v>4780.6</v>
      </c>
      <c r="E86" s="49"/>
      <c r="F86" s="49"/>
      <c r="G86" s="13"/>
      <c r="H86" s="13"/>
      <c r="I86" s="36"/>
      <c r="J86" s="20">
        <f t="shared" si="0"/>
        <v>0</v>
      </c>
    </row>
    <row r="87" spans="1:10" s="19" customFormat="1" ht="33" customHeight="1">
      <c r="A87" s="65" t="s">
        <v>109</v>
      </c>
      <c r="B87" s="66" t="s">
        <v>112</v>
      </c>
      <c r="C87" s="86"/>
      <c r="D87" s="48">
        <v>0</v>
      </c>
      <c r="E87" s="49"/>
      <c r="F87" s="49"/>
      <c r="G87" s="13"/>
      <c r="H87" s="13"/>
      <c r="I87" s="36"/>
      <c r="J87" s="20">
        <f t="shared" si="0"/>
        <v>0</v>
      </c>
    </row>
    <row r="88" spans="1:10" s="19" customFormat="1" ht="20.25" customHeight="1">
      <c r="A88" s="68" t="s">
        <v>113</v>
      </c>
      <c r="B88" s="66" t="s">
        <v>50</v>
      </c>
      <c r="C88" s="86"/>
      <c r="D88" s="48">
        <f>E88*G88</f>
        <v>0</v>
      </c>
      <c r="E88" s="49"/>
      <c r="F88" s="49"/>
      <c r="G88" s="13"/>
      <c r="H88" s="13">
        <v>1.07</v>
      </c>
      <c r="I88" s="36">
        <v>0</v>
      </c>
      <c r="J88" s="20">
        <f t="shared" si="0"/>
        <v>0</v>
      </c>
    </row>
    <row r="89" spans="1:10" s="19" customFormat="1" ht="26.25" customHeight="1">
      <c r="A89" s="65" t="s">
        <v>114</v>
      </c>
      <c r="B89" s="66" t="s">
        <v>15</v>
      </c>
      <c r="C89" s="86"/>
      <c r="D89" s="48">
        <f>E89*G89</f>
        <v>0</v>
      </c>
      <c r="E89" s="49"/>
      <c r="F89" s="49"/>
      <c r="G89" s="13"/>
      <c r="H89" s="13">
        <v>1.07</v>
      </c>
      <c r="I89" s="36">
        <v>0</v>
      </c>
      <c r="J89" s="20">
        <f t="shared" si="0"/>
        <v>0</v>
      </c>
    </row>
    <row r="90" spans="1:10" s="19" customFormat="1" ht="34.5" customHeight="1">
      <c r="A90" s="77" t="s">
        <v>115</v>
      </c>
      <c r="B90" s="79"/>
      <c r="C90" s="83" t="s">
        <v>136</v>
      </c>
      <c r="D90" s="46">
        <f>D91+D92+D93+D94</f>
        <v>0</v>
      </c>
      <c r="E90" s="47">
        <f>D90/G90</f>
        <v>0</v>
      </c>
      <c r="F90" s="47">
        <f>E90/12</f>
        <v>0</v>
      </c>
      <c r="G90" s="13">
        <v>2859.8</v>
      </c>
      <c r="H90" s="13"/>
      <c r="I90" s="36"/>
      <c r="J90" s="20">
        <f t="shared" si="0"/>
        <v>0</v>
      </c>
    </row>
    <row r="91" spans="1:10" s="19" customFormat="1" ht="20.25" customHeight="1">
      <c r="A91" s="65" t="s">
        <v>116</v>
      </c>
      <c r="B91" s="79" t="s">
        <v>15</v>
      </c>
      <c r="C91" s="90"/>
      <c r="D91" s="67">
        <v>0</v>
      </c>
      <c r="E91" s="50"/>
      <c r="F91" s="50"/>
      <c r="G91" s="13"/>
      <c r="H91" s="13"/>
      <c r="I91" s="36"/>
      <c r="J91" s="20">
        <f t="shared" si="0"/>
        <v>0</v>
      </c>
    </row>
    <row r="92" spans="1:10" s="19" customFormat="1" ht="21" customHeight="1">
      <c r="A92" s="68" t="s">
        <v>117</v>
      </c>
      <c r="B92" s="66" t="s">
        <v>50</v>
      </c>
      <c r="C92" s="90"/>
      <c r="D92" s="67">
        <v>0</v>
      </c>
      <c r="E92" s="50"/>
      <c r="F92" s="50"/>
      <c r="G92" s="13"/>
      <c r="H92" s="13"/>
      <c r="I92" s="36"/>
      <c r="J92" s="20">
        <f t="shared" si="0"/>
        <v>0</v>
      </c>
    </row>
    <row r="93" spans="1:10" s="19" customFormat="1" ht="21" customHeight="1">
      <c r="A93" s="65" t="s">
        <v>118</v>
      </c>
      <c r="B93" s="66" t="s">
        <v>112</v>
      </c>
      <c r="C93" s="90"/>
      <c r="D93" s="67">
        <v>0</v>
      </c>
      <c r="E93" s="50"/>
      <c r="F93" s="50"/>
      <c r="G93" s="13"/>
      <c r="H93" s="13"/>
      <c r="I93" s="36"/>
      <c r="J93" s="20">
        <f t="shared" si="0"/>
        <v>0</v>
      </c>
    </row>
    <row r="94" spans="1:10" s="19" customFormat="1" ht="30" customHeight="1">
      <c r="A94" s="65" t="s">
        <v>119</v>
      </c>
      <c r="B94" s="66" t="s">
        <v>50</v>
      </c>
      <c r="C94" s="90"/>
      <c r="D94" s="67">
        <v>0</v>
      </c>
      <c r="E94" s="50"/>
      <c r="F94" s="50"/>
      <c r="G94" s="13"/>
      <c r="H94" s="13"/>
      <c r="I94" s="36"/>
      <c r="J94" s="20">
        <f t="shared" si="0"/>
        <v>0</v>
      </c>
    </row>
    <row r="95" spans="1:10" s="19" customFormat="1" ht="18.75" customHeight="1">
      <c r="A95" s="77" t="s">
        <v>37</v>
      </c>
      <c r="B95" s="79"/>
      <c r="C95" s="74" t="s">
        <v>137</v>
      </c>
      <c r="D95" s="47">
        <f>D96+D97+D98++D99+D100+D101</f>
        <v>17421.87</v>
      </c>
      <c r="E95" s="47">
        <f>D95/G95</f>
        <v>6.09</v>
      </c>
      <c r="F95" s="47">
        <f>D95/12/G95+0.01</f>
        <v>0.52</v>
      </c>
      <c r="G95" s="13">
        <v>2859.8</v>
      </c>
      <c r="H95" s="13">
        <v>1.07</v>
      </c>
      <c r="I95" s="36">
        <v>0.33</v>
      </c>
      <c r="J95" s="20">
        <f t="shared" si="0"/>
        <v>0.5075</v>
      </c>
    </row>
    <row r="96" spans="1:10" s="19" customFormat="1" ht="21" customHeight="1">
      <c r="A96" s="65" t="s">
        <v>34</v>
      </c>
      <c r="B96" s="79" t="s">
        <v>7</v>
      </c>
      <c r="C96" s="86"/>
      <c r="D96" s="48">
        <v>0</v>
      </c>
      <c r="E96" s="49"/>
      <c r="F96" s="49"/>
      <c r="G96" s="13">
        <v>2859.8</v>
      </c>
      <c r="H96" s="13">
        <v>1.07</v>
      </c>
      <c r="I96" s="36">
        <v>0.03</v>
      </c>
      <c r="J96" s="20">
        <f t="shared" si="0"/>
        <v>0</v>
      </c>
    </row>
    <row r="97" spans="1:10" s="19" customFormat="1" ht="49.5" customHeight="1">
      <c r="A97" s="65" t="s">
        <v>120</v>
      </c>
      <c r="B97" s="79" t="s">
        <v>15</v>
      </c>
      <c r="C97" s="86"/>
      <c r="D97" s="48">
        <v>8990.03</v>
      </c>
      <c r="E97" s="49"/>
      <c r="F97" s="49"/>
      <c r="G97" s="13">
        <v>2859.8</v>
      </c>
      <c r="H97" s="13">
        <v>1.07</v>
      </c>
      <c r="I97" s="36">
        <v>0.17</v>
      </c>
      <c r="J97" s="20">
        <f t="shared" si="0"/>
        <v>0</v>
      </c>
    </row>
    <row r="98" spans="1:10" s="19" customFormat="1" ht="43.5" customHeight="1">
      <c r="A98" s="65" t="s">
        <v>121</v>
      </c>
      <c r="B98" s="79" t="s">
        <v>15</v>
      </c>
      <c r="C98" s="86"/>
      <c r="D98" s="48">
        <v>1093.4</v>
      </c>
      <c r="E98" s="49"/>
      <c r="F98" s="49"/>
      <c r="G98" s="13">
        <v>2859.8</v>
      </c>
      <c r="H98" s="13">
        <v>1.07</v>
      </c>
      <c r="I98" s="36">
        <v>0.02</v>
      </c>
      <c r="J98" s="20">
        <f t="shared" si="0"/>
        <v>0</v>
      </c>
    </row>
    <row r="99" spans="1:10" s="19" customFormat="1" ht="27.75" customHeight="1">
      <c r="A99" s="65" t="s">
        <v>52</v>
      </c>
      <c r="B99" s="79" t="s">
        <v>10</v>
      </c>
      <c r="C99" s="86"/>
      <c r="D99" s="48">
        <v>7338.44</v>
      </c>
      <c r="E99" s="49"/>
      <c r="F99" s="49"/>
      <c r="G99" s="13">
        <v>2859.8</v>
      </c>
      <c r="H99" s="13">
        <v>1.07</v>
      </c>
      <c r="I99" s="36">
        <v>0</v>
      </c>
      <c r="J99" s="20">
        <f t="shared" si="0"/>
        <v>0</v>
      </c>
    </row>
    <row r="100" spans="1:10" s="19" customFormat="1" ht="21.75" customHeight="1">
      <c r="A100" s="65" t="s">
        <v>40</v>
      </c>
      <c r="B100" s="66" t="s">
        <v>122</v>
      </c>
      <c r="C100" s="86"/>
      <c r="D100" s="48">
        <f>E100*G100</f>
        <v>0</v>
      </c>
      <c r="E100" s="49"/>
      <c r="F100" s="49"/>
      <c r="G100" s="13">
        <v>2859.8</v>
      </c>
      <c r="H100" s="13">
        <v>1.07</v>
      </c>
      <c r="I100" s="36">
        <v>0</v>
      </c>
      <c r="J100" s="20">
        <f t="shared" si="0"/>
        <v>0</v>
      </c>
    </row>
    <row r="101" spans="1:10" s="19" customFormat="1" ht="62.25" customHeight="1">
      <c r="A101" s="65" t="s">
        <v>123</v>
      </c>
      <c r="B101" s="66" t="s">
        <v>67</v>
      </c>
      <c r="C101" s="86"/>
      <c r="D101" s="48">
        <f>E101*G101</f>
        <v>0</v>
      </c>
      <c r="E101" s="49"/>
      <c r="F101" s="49"/>
      <c r="G101" s="13">
        <v>2859.8</v>
      </c>
      <c r="H101" s="13">
        <v>1.07</v>
      </c>
      <c r="I101" s="36">
        <v>0</v>
      </c>
      <c r="J101" s="20">
        <f t="shared" si="0"/>
        <v>0</v>
      </c>
    </row>
    <row r="102" spans="1:10" s="19" customFormat="1" ht="15">
      <c r="A102" s="77" t="s">
        <v>38</v>
      </c>
      <c r="B102" s="79"/>
      <c r="C102" s="74" t="s">
        <v>138</v>
      </c>
      <c r="D102" s="47">
        <f>D103</f>
        <v>1311.87</v>
      </c>
      <c r="E102" s="47">
        <f>D102/G102</f>
        <v>0.46</v>
      </c>
      <c r="F102" s="47">
        <f>D102/12/G102</f>
        <v>0.04</v>
      </c>
      <c r="G102" s="13">
        <v>2859.8</v>
      </c>
      <c r="H102" s="13">
        <v>1.07</v>
      </c>
      <c r="I102" s="36">
        <v>0.13</v>
      </c>
      <c r="J102" s="20">
        <f t="shared" si="0"/>
        <v>0.0383333333333333</v>
      </c>
    </row>
    <row r="103" spans="1:10" s="19" customFormat="1" ht="15">
      <c r="A103" s="65" t="s">
        <v>35</v>
      </c>
      <c r="B103" s="79" t="s">
        <v>15</v>
      </c>
      <c r="C103" s="86"/>
      <c r="D103" s="48">
        <v>1311.87</v>
      </c>
      <c r="E103" s="49"/>
      <c r="F103" s="49"/>
      <c r="G103" s="13">
        <v>2859.8</v>
      </c>
      <c r="H103" s="13">
        <v>1.07</v>
      </c>
      <c r="I103" s="36">
        <v>0.02</v>
      </c>
      <c r="J103" s="20">
        <f t="shared" si="0"/>
        <v>0</v>
      </c>
    </row>
    <row r="104" spans="1:10" s="13" customFormat="1" ht="15">
      <c r="A104" s="77" t="s">
        <v>42</v>
      </c>
      <c r="B104" s="60"/>
      <c r="C104" s="74" t="s">
        <v>139</v>
      </c>
      <c r="D104" s="47">
        <f>D105+D106</f>
        <v>26600</v>
      </c>
      <c r="E104" s="47">
        <f>D104/G104</f>
        <v>9.3</v>
      </c>
      <c r="F104" s="47">
        <f>D104/12/G104</f>
        <v>0.78</v>
      </c>
      <c r="G104" s="13">
        <v>2859.8</v>
      </c>
      <c r="H104" s="13">
        <v>1.07</v>
      </c>
      <c r="I104" s="36">
        <v>0.04</v>
      </c>
      <c r="J104" s="20">
        <f t="shared" si="0"/>
        <v>0.775</v>
      </c>
    </row>
    <row r="105" spans="1:10" s="19" customFormat="1" ht="44.25" customHeight="1">
      <c r="A105" s="68" t="s">
        <v>124</v>
      </c>
      <c r="B105" s="66" t="s">
        <v>20</v>
      </c>
      <c r="C105" s="87"/>
      <c r="D105" s="48">
        <v>15600</v>
      </c>
      <c r="E105" s="49"/>
      <c r="F105" s="49"/>
      <c r="G105" s="13">
        <v>2859.8</v>
      </c>
      <c r="H105" s="13">
        <v>1.07</v>
      </c>
      <c r="I105" s="36">
        <v>0.04</v>
      </c>
      <c r="J105" s="20">
        <f t="shared" si="0"/>
        <v>0</v>
      </c>
    </row>
    <row r="106" spans="1:10" s="19" customFormat="1" ht="23.25" customHeight="1">
      <c r="A106" s="68" t="s">
        <v>158</v>
      </c>
      <c r="B106" s="66" t="s">
        <v>67</v>
      </c>
      <c r="C106" s="87"/>
      <c r="D106" s="48">
        <v>11000</v>
      </c>
      <c r="E106" s="49"/>
      <c r="F106" s="49"/>
      <c r="G106" s="13">
        <v>2859.8</v>
      </c>
      <c r="H106" s="13">
        <v>1.07</v>
      </c>
      <c r="I106" s="36">
        <v>0</v>
      </c>
      <c r="J106" s="20">
        <f t="shared" si="0"/>
        <v>0</v>
      </c>
    </row>
    <row r="107" spans="1:10" s="13" customFormat="1" ht="15">
      <c r="A107" s="77" t="s">
        <v>41</v>
      </c>
      <c r="B107" s="60"/>
      <c r="C107" s="74" t="s">
        <v>140</v>
      </c>
      <c r="D107" s="47">
        <f>D108+D109</f>
        <v>5831.28</v>
      </c>
      <c r="E107" s="47">
        <f>D107/G107</f>
        <v>2.04</v>
      </c>
      <c r="F107" s="47">
        <f>D107/12/G107</f>
        <v>0.17</v>
      </c>
      <c r="G107" s="13">
        <v>2859.8</v>
      </c>
      <c r="H107" s="13">
        <v>1.07</v>
      </c>
      <c r="I107" s="36">
        <v>0.12</v>
      </c>
      <c r="J107" s="20">
        <f t="shared" si="0"/>
        <v>0.17</v>
      </c>
    </row>
    <row r="108" spans="1:10" s="19" customFormat="1" ht="15">
      <c r="A108" s="65" t="s">
        <v>70</v>
      </c>
      <c r="B108" s="79" t="s">
        <v>47</v>
      </c>
      <c r="C108" s="86"/>
      <c r="D108" s="48">
        <v>5831.28</v>
      </c>
      <c r="E108" s="49"/>
      <c r="F108" s="49"/>
      <c r="G108" s="13">
        <v>2859.8</v>
      </c>
      <c r="H108" s="13">
        <v>1.07</v>
      </c>
      <c r="I108" s="36">
        <v>0.12</v>
      </c>
      <c r="J108" s="20">
        <f t="shared" si="0"/>
        <v>0</v>
      </c>
    </row>
    <row r="109" spans="1:10" s="30" customFormat="1" ht="15.75" thickBot="1">
      <c r="A109" s="65" t="s">
        <v>54</v>
      </c>
      <c r="B109" s="80" t="s">
        <v>47</v>
      </c>
      <c r="C109" s="88"/>
      <c r="D109" s="48">
        <v>0</v>
      </c>
      <c r="E109" s="49"/>
      <c r="F109" s="51"/>
      <c r="G109" s="13">
        <v>2859.8</v>
      </c>
      <c r="H109" s="13">
        <v>1.07</v>
      </c>
      <c r="I109" s="36">
        <v>0</v>
      </c>
      <c r="J109" s="20">
        <f t="shared" si="0"/>
        <v>0</v>
      </c>
    </row>
    <row r="110" spans="1:10" s="13" customFormat="1" ht="117">
      <c r="A110" s="105" t="s">
        <v>159</v>
      </c>
      <c r="B110" s="78" t="s">
        <v>10</v>
      </c>
      <c r="C110" s="106"/>
      <c r="D110" s="107">
        <v>50000</v>
      </c>
      <c r="E110" s="107">
        <f>D110/G110</f>
        <v>17.48</v>
      </c>
      <c r="F110" s="107">
        <f>E110/12</f>
        <v>1.46</v>
      </c>
      <c r="G110" s="13">
        <v>2859.8</v>
      </c>
      <c r="H110" s="13">
        <v>1.07</v>
      </c>
      <c r="I110" s="36">
        <v>0.3</v>
      </c>
      <c r="J110" s="20">
        <f t="shared" si="0"/>
        <v>1.45666666666667</v>
      </c>
    </row>
    <row r="111" spans="1:10" s="13" customFormat="1" ht="18.75">
      <c r="A111" s="110" t="s">
        <v>160</v>
      </c>
      <c r="B111" s="60" t="s">
        <v>7</v>
      </c>
      <c r="C111" s="60"/>
      <c r="D111" s="92">
        <f>2963.56+2910.67</f>
        <v>5874.23</v>
      </c>
      <c r="E111" s="92">
        <f>D111/G111</f>
        <v>2.05</v>
      </c>
      <c r="F111" s="92">
        <f>E111/12</f>
        <v>0.17</v>
      </c>
      <c r="G111" s="13">
        <v>2859.8</v>
      </c>
      <c r="I111" s="36"/>
      <c r="J111" s="20">
        <f t="shared" si="0"/>
        <v>0.170833333333333</v>
      </c>
    </row>
    <row r="112" spans="1:10" s="13" customFormat="1" ht="18.75">
      <c r="A112" s="110" t="s">
        <v>161</v>
      </c>
      <c r="B112" s="60" t="s">
        <v>7</v>
      </c>
      <c r="C112" s="60"/>
      <c r="D112" s="92">
        <f>(2963.56+22816.26+6727.06)</f>
        <v>32506.88</v>
      </c>
      <c r="E112" s="92">
        <f>D112/G112</f>
        <v>11.37</v>
      </c>
      <c r="F112" s="92">
        <f>E112/12</f>
        <v>0.95</v>
      </c>
      <c r="G112" s="13">
        <v>2859.8</v>
      </c>
      <c r="I112" s="36"/>
      <c r="J112" s="20">
        <f t="shared" si="0"/>
        <v>0.9475</v>
      </c>
    </row>
    <row r="113" spans="1:10" s="13" customFormat="1" ht="18.75">
      <c r="A113" s="110" t="s">
        <v>162</v>
      </c>
      <c r="B113" s="60" t="s">
        <v>7</v>
      </c>
      <c r="C113" s="60"/>
      <c r="D113" s="92">
        <v>20498.35</v>
      </c>
      <c r="E113" s="92">
        <f>D113/G113</f>
        <v>7.17</v>
      </c>
      <c r="F113" s="92">
        <f>E113/12</f>
        <v>0.6</v>
      </c>
      <c r="G113" s="13">
        <v>2859.8</v>
      </c>
      <c r="I113" s="36"/>
      <c r="J113" s="20">
        <f t="shared" si="0"/>
        <v>0.5975</v>
      </c>
    </row>
    <row r="114" spans="1:10" s="13" customFormat="1" ht="18.75">
      <c r="A114" s="110" t="s">
        <v>163</v>
      </c>
      <c r="B114" s="60" t="s">
        <v>7</v>
      </c>
      <c r="C114" s="60"/>
      <c r="D114" s="92">
        <v>9065.36</v>
      </c>
      <c r="E114" s="92">
        <f>D114/G114</f>
        <v>3.17</v>
      </c>
      <c r="F114" s="92">
        <f>E114/12</f>
        <v>0.26</v>
      </c>
      <c r="G114" s="13">
        <v>2859.8</v>
      </c>
      <c r="I114" s="36"/>
      <c r="J114" s="20">
        <f t="shared" si="0"/>
        <v>0.264166666666667</v>
      </c>
    </row>
    <row r="115" spans="1:10" s="29" customFormat="1" ht="19.5" thickBot="1">
      <c r="A115" s="108" t="s">
        <v>66</v>
      </c>
      <c r="B115" s="109" t="s">
        <v>9</v>
      </c>
      <c r="C115" s="91"/>
      <c r="D115" s="53">
        <f>E115*G115</f>
        <v>70694.26</v>
      </c>
      <c r="E115" s="53">
        <f>F115*12</f>
        <v>24.72</v>
      </c>
      <c r="F115" s="54">
        <v>2.06</v>
      </c>
      <c r="G115" s="13">
        <v>2859.8</v>
      </c>
      <c r="I115" s="38"/>
      <c r="J115" s="20">
        <f t="shared" si="0"/>
        <v>2.06</v>
      </c>
    </row>
    <row r="116" spans="1:9" s="13" customFormat="1" ht="19.5" thickBot="1">
      <c r="A116" s="21" t="s">
        <v>29</v>
      </c>
      <c r="B116" s="12"/>
      <c r="C116" s="89"/>
      <c r="D116" s="114">
        <f>D16+D30+D41+D42+D49+D50+D51+D61+D62+D63+D64+D80+D95+D102+D104+D107+D110+D115+D90+D43+D114+D113+D112+D111</f>
        <v>953602.02</v>
      </c>
      <c r="E116" s="114">
        <f>E16+E30+E41+E42+E49+E50+E51+E61+E62+E63+E64+E80+E95+E102+E104+E107+E110+E115+E90+E43+E114+E113+E112+E111</f>
        <v>333.45</v>
      </c>
      <c r="F116" s="114">
        <f>F16+F30+F41+F42+F49+F50+F51+F61+F62+F63+F64+F80+F95+F102+F104+F107+F110+F115+F90+F43+F114+F113+F112+F111</f>
        <v>27.8</v>
      </c>
      <c r="G116" s="13">
        <v>2859.8</v>
      </c>
      <c r="I116" s="36"/>
    </row>
    <row r="117" spans="1:9" s="3" customFormat="1" ht="13.5" thickBot="1">
      <c r="A117" s="23"/>
      <c r="D117" s="55"/>
      <c r="E117" s="55"/>
      <c r="F117" s="55"/>
      <c r="I117" s="40"/>
    </row>
    <row r="118" spans="1:8" s="96" customFormat="1" ht="38.25" thickBot="1">
      <c r="A118" s="33" t="s">
        <v>144</v>
      </c>
      <c r="B118" s="93"/>
      <c r="C118" s="94"/>
      <c r="D118" s="95">
        <f>SUM(D119:D127)</f>
        <v>1377307.93</v>
      </c>
      <c r="E118" s="95">
        <f>SUM(E119:E127)</f>
        <v>481.62</v>
      </c>
      <c r="F118" s="95">
        <f>SUM(F119:F127)</f>
        <v>40.13</v>
      </c>
      <c r="G118" s="96">
        <v>2859.8</v>
      </c>
      <c r="H118" s="97"/>
    </row>
    <row r="119" spans="1:9" s="29" customFormat="1" ht="15">
      <c r="A119" s="31" t="s">
        <v>145</v>
      </c>
      <c r="B119" s="32"/>
      <c r="C119" s="32"/>
      <c r="D119" s="76">
        <v>78297.86</v>
      </c>
      <c r="E119" s="76">
        <f>D119/G119</f>
        <v>27.38</v>
      </c>
      <c r="F119" s="100">
        <f>E119/12</f>
        <v>2.28</v>
      </c>
      <c r="G119" s="13">
        <v>2859.8</v>
      </c>
      <c r="I119" s="38"/>
    </row>
    <row r="120" spans="1:9" s="29" customFormat="1" ht="15">
      <c r="A120" s="31" t="s">
        <v>146</v>
      </c>
      <c r="B120" s="32"/>
      <c r="C120" s="32"/>
      <c r="D120" s="76">
        <v>83723.49</v>
      </c>
      <c r="E120" s="76">
        <f aca="true" t="shared" si="1" ref="E120:E127">D120/G120</f>
        <v>29.28</v>
      </c>
      <c r="F120" s="100">
        <f aca="true" t="shared" si="2" ref="F120:F127">E120/12</f>
        <v>2.44</v>
      </c>
      <c r="G120" s="13">
        <v>2859.8</v>
      </c>
      <c r="I120" s="38"/>
    </row>
    <row r="121" spans="1:9" s="71" customFormat="1" ht="15">
      <c r="A121" s="68" t="s">
        <v>147</v>
      </c>
      <c r="B121" s="69"/>
      <c r="C121" s="69"/>
      <c r="D121" s="101">
        <v>188694.07</v>
      </c>
      <c r="E121" s="76">
        <f t="shared" si="1"/>
        <v>65.98</v>
      </c>
      <c r="F121" s="100">
        <f t="shared" si="2"/>
        <v>5.5</v>
      </c>
      <c r="G121" s="13">
        <v>2859.8</v>
      </c>
      <c r="I121" s="72"/>
    </row>
    <row r="122" spans="1:9" s="71" customFormat="1" ht="15">
      <c r="A122" s="68" t="s">
        <v>148</v>
      </c>
      <c r="B122" s="69"/>
      <c r="C122" s="69"/>
      <c r="D122" s="101">
        <v>32916.04</v>
      </c>
      <c r="E122" s="76">
        <f t="shared" si="1"/>
        <v>11.51</v>
      </c>
      <c r="F122" s="100">
        <f t="shared" si="2"/>
        <v>0.96</v>
      </c>
      <c r="G122" s="13">
        <v>2859.8</v>
      </c>
      <c r="I122" s="72"/>
    </row>
    <row r="123" spans="1:9" s="71" customFormat="1" ht="15">
      <c r="A123" s="68" t="s">
        <v>149</v>
      </c>
      <c r="B123" s="69"/>
      <c r="C123" s="69"/>
      <c r="D123" s="101">
        <v>13154.42</v>
      </c>
      <c r="E123" s="76">
        <f t="shared" si="1"/>
        <v>4.6</v>
      </c>
      <c r="F123" s="100">
        <f t="shared" si="2"/>
        <v>0.38</v>
      </c>
      <c r="G123" s="13">
        <v>2859.8</v>
      </c>
      <c r="I123" s="72"/>
    </row>
    <row r="124" spans="1:9" s="71" customFormat="1" ht="15">
      <c r="A124" s="57" t="s">
        <v>150</v>
      </c>
      <c r="B124" s="73"/>
      <c r="C124" s="73"/>
      <c r="D124" s="102">
        <v>5822.51</v>
      </c>
      <c r="E124" s="76">
        <f t="shared" si="1"/>
        <v>2.04</v>
      </c>
      <c r="F124" s="100">
        <f t="shared" si="2"/>
        <v>0.17</v>
      </c>
      <c r="G124" s="13">
        <v>2859.8</v>
      </c>
      <c r="I124" s="72"/>
    </row>
    <row r="125" spans="1:9" s="71" customFormat="1" ht="15">
      <c r="A125" s="57" t="s">
        <v>151</v>
      </c>
      <c r="B125" s="73"/>
      <c r="C125" s="73"/>
      <c r="D125" s="102">
        <v>152730.73</v>
      </c>
      <c r="E125" s="76">
        <f t="shared" si="1"/>
        <v>53.41</v>
      </c>
      <c r="F125" s="100">
        <f t="shared" si="2"/>
        <v>4.45</v>
      </c>
      <c r="G125" s="13">
        <v>2859.8</v>
      </c>
      <c r="I125" s="72"/>
    </row>
    <row r="126" spans="1:9" s="71" customFormat="1" ht="15">
      <c r="A126" s="57" t="s">
        <v>152</v>
      </c>
      <c r="B126" s="73"/>
      <c r="C126" s="73"/>
      <c r="D126" s="102">
        <v>68578.81</v>
      </c>
      <c r="E126" s="76">
        <f t="shared" si="1"/>
        <v>23.98</v>
      </c>
      <c r="F126" s="100">
        <f t="shared" si="2"/>
        <v>2</v>
      </c>
      <c r="G126" s="13">
        <v>2859.8</v>
      </c>
      <c r="I126" s="72"/>
    </row>
    <row r="127" spans="1:9" s="71" customFormat="1" ht="15">
      <c r="A127" s="58" t="s">
        <v>143</v>
      </c>
      <c r="B127" s="69"/>
      <c r="C127" s="69"/>
      <c r="D127" s="101">
        <v>753390</v>
      </c>
      <c r="E127" s="76">
        <f t="shared" si="1"/>
        <v>263.44</v>
      </c>
      <c r="F127" s="100">
        <f t="shared" si="2"/>
        <v>21.95</v>
      </c>
      <c r="G127" s="13">
        <v>2859.8</v>
      </c>
      <c r="I127" s="72"/>
    </row>
    <row r="128" spans="1:9" s="71" customFormat="1" ht="20.25" customHeight="1" thickBot="1">
      <c r="A128" s="81"/>
      <c r="B128" s="82"/>
      <c r="C128" s="82"/>
      <c r="D128" s="103"/>
      <c r="E128" s="103"/>
      <c r="F128" s="103"/>
      <c r="G128" s="70"/>
      <c r="I128" s="72"/>
    </row>
    <row r="129" spans="1:9" s="22" customFormat="1" ht="20.25" thickBot="1">
      <c r="A129" s="98" t="s">
        <v>65</v>
      </c>
      <c r="B129" s="99"/>
      <c r="C129" s="99"/>
      <c r="D129" s="104">
        <f>D116+D118</f>
        <v>2330909.95</v>
      </c>
      <c r="E129" s="104">
        <f>E116+E118</f>
        <v>815.07</v>
      </c>
      <c r="F129" s="104">
        <f>F116+F118</f>
        <v>67.93</v>
      </c>
      <c r="I129" s="39"/>
    </row>
    <row r="130" spans="1:9" s="3" customFormat="1" ht="12.75">
      <c r="A130" s="23"/>
      <c r="I130" s="40"/>
    </row>
    <row r="131" spans="1:9" s="3" customFormat="1" ht="12.75">
      <c r="A131" s="23"/>
      <c r="I131" s="40"/>
    </row>
    <row r="132" spans="1:9" s="3" customFormat="1" ht="12.75">
      <c r="A132" s="23"/>
      <c r="I132" s="40"/>
    </row>
    <row r="133" spans="1:9" s="3" customFormat="1" ht="12.75">
      <c r="A133" s="23"/>
      <c r="I133" s="40"/>
    </row>
    <row r="134" spans="1:9" s="26" customFormat="1" ht="18.75">
      <c r="A134" s="24"/>
      <c r="B134" s="25"/>
      <c r="C134" s="25"/>
      <c r="D134" s="4"/>
      <c r="E134" s="4"/>
      <c r="F134" s="4"/>
      <c r="I134" s="41"/>
    </row>
    <row r="135" spans="1:9" s="22" customFormat="1" ht="19.5">
      <c r="A135" s="27"/>
      <c r="B135" s="28"/>
      <c r="C135" s="28"/>
      <c r="D135" s="5"/>
      <c r="E135" s="5"/>
      <c r="F135" s="5"/>
      <c r="I135" s="39"/>
    </row>
    <row r="136" spans="1:9" s="3" customFormat="1" ht="14.25">
      <c r="A136" s="130" t="s">
        <v>27</v>
      </c>
      <c r="B136" s="130"/>
      <c r="C136" s="130"/>
      <c r="D136" s="130"/>
      <c r="I136" s="40"/>
    </row>
    <row r="137" s="3" customFormat="1" ht="12.75">
      <c r="I137" s="40"/>
    </row>
    <row r="138" spans="1:9" s="3" customFormat="1" ht="12.75">
      <c r="A138" s="23" t="s">
        <v>28</v>
      </c>
      <c r="I138" s="40"/>
    </row>
    <row r="139" s="3" customFormat="1" ht="12.75">
      <c r="I139" s="40"/>
    </row>
    <row r="140" s="3" customFormat="1" ht="12.75">
      <c r="I140" s="40"/>
    </row>
    <row r="141" s="3" customFormat="1" ht="12.75">
      <c r="I141" s="40"/>
    </row>
    <row r="142" s="3" customFormat="1" ht="12.75">
      <c r="I142" s="40"/>
    </row>
    <row r="143" s="3" customFormat="1" ht="12.75">
      <c r="I143" s="40"/>
    </row>
    <row r="144" s="3" customFormat="1" ht="12.75">
      <c r="I144" s="40"/>
    </row>
    <row r="145" s="3" customFormat="1" ht="12.75">
      <c r="I145" s="40"/>
    </row>
    <row r="146" s="3" customFormat="1" ht="12.75">
      <c r="I146" s="40"/>
    </row>
    <row r="147" s="3" customFormat="1" ht="12.75">
      <c r="I147" s="40"/>
    </row>
    <row r="148" s="3" customFormat="1" ht="12.75">
      <c r="I148" s="40"/>
    </row>
    <row r="149" s="3" customFormat="1" ht="12.75">
      <c r="I149" s="40"/>
    </row>
    <row r="150" s="3" customFormat="1" ht="12.75">
      <c r="I150" s="40"/>
    </row>
    <row r="151" s="3" customFormat="1" ht="12.75">
      <c r="I151" s="40"/>
    </row>
    <row r="152" s="3" customFormat="1" ht="12.75">
      <c r="I152" s="40"/>
    </row>
    <row r="153" s="3" customFormat="1" ht="12.75">
      <c r="I153" s="40"/>
    </row>
    <row r="154" s="3" customFormat="1" ht="12.75">
      <c r="I154" s="40"/>
    </row>
    <row r="155" s="3" customFormat="1" ht="12.75">
      <c r="I155" s="40"/>
    </row>
    <row r="156" s="3" customFormat="1" ht="12.75">
      <c r="I156" s="40"/>
    </row>
  </sheetData>
  <sheetProtection/>
  <mergeCells count="12">
    <mergeCell ref="A10:F10"/>
    <mergeCell ref="A6:F6"/>
    <mergeCell ref="A11:F11"/>
    <mergeCell ref="A12:F12"/>
    <mergeCell ref="A15:F15"/>
    <mergeCell ref="A136:D136"/>
    <mergeCell ref="A8:F8"/>
    <mergeCell ref="A1:F1"/>
    <mergeCell ref="B2:F2"/>
    <mergeCell ref="B3:F3"/>
    <mergeCell ref="B4:F4"/>
    <mergeCell ref="A9:F9"/>
  </mergeCells>
  <printOptions horizontalCentered="1"/>
  <pageMargins left="0.2" right="0.2" top="0.1968503937007874" bottom="0.2" header="0.2" footer="0.2"/>
  <pageSetup horizontalDpi="600" verticalDpi="600" orientation="portrait" paperSize="9" scale="62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1"/>
  <sheetViews>
    <sheetView zoomScalePageLayoutView="0" workbookViewId="0" topLeftCell="A104">
      <selection activeCell="D112" sqref="D112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6.00390625" style="6" customWidth="1"/>
    <col min="4" max="4" width="21.625" style="6" customWidth="1"/>
    <col min="5" max="5" width="13.875" style="6" customWidth="1"/>
    <col min="6" max="6" width="20.875" style="6" customWidth="1"/>
    <col min="7" max="7" width="15.375" style="6" customWidth="1"/>
    <col min="8" max="8" width="15.375" style="6" hidden="1" customWidth="1"/>
    <col min="9" max="9" width="15.375" style="34" hidden="1" customWidth="1"/>
    <col min="10" max="12" width="15.375" style="6" customWidth="1"/>
    <col min="13" max="16384" width="9.125" style="6" customWidth="1"/>
  </cols>
  <sheetData>
    <row r="1" spans="1:6" ht="16.5" customHeight="1">
      <c r="A1" s="132" t="s">
        <v>141</v>
      </c>
      <c r="B1" s="133"/>
      <c r="C1" s="133"/>
      <c r="D1" s="133"/>
      <c r="E1" s="133"/>
      <c r="F1" s="133"/>
    </row>
    <row r="2" spans="1:6" ht="21.75" customHeight="1">
      <c r="A2" s="45" t="s">
        <v>153</v>
      </c>
      <c r="B2" s="134"/>
      <c r="C2" s="134"/>
      <c r="D2" s="134"/>
      <c r="E2" s="133"/>
      <c r="F2" s="133"/>
    </row>
    <row r="3" spans="2:6" ht="14.25" customHeight="1">
      <c r="B3" s="134" t="s">
        <v>0</v>
      </c>
      <c r="C3" s="134"/>
      <c r="D3" s="134"/>
      <c r="E3" s="133"/>
      <c r="F3" s="133"/>
    </row>
    <row r="4" spans="2:6" ht="14.25" customHeight="1">
      <c r="B4" s="134" t="s">
        <v>142</v>
      </c>
      <c r="C4" s="134"/>
      <c r="D4" s="134"/>
      <c r="E4" s="133"/>
      <c r="F4" s="133"/>
    </row>
    <row r="5" spans="2:6" ht="14.25" customHeight="1">
      <c r="B5" s="44"/>
      <c r="C5" s="44"/>
      <c r="D5" s="44"/>
      <c r="E5" s="43"/>
      <c r="F5" s="43"/>
    </row>
    <row r="6" spans="1:6" s="42" customFormat="1" ht="33" customHeight="1">
      <c r="A6" s="137"/>
      <c r="B6" s="138"/>
      <c r="C6" s="138"/>
      <c r="D6" s="138"/>
      <c r="E6" s="138"/>
      <c r="F6" s="138"/>
    </row>
    <row r="7" spans="2:7" ht="35.25" customHeight="1" hidden="1">
      <c r="B7" s="1"/>
      <c r="C7" s="1"/>
      <c r="D7" s="1"/>
      <c r="E7" s="1"/>
      <c r="F7" s="1"/>
      <c r="G7" s="1"/>
    </row>
    <row r="8" spans="1:7" ht="19.5" customHeight="1">
      <c r="A8" s="131" t="s">
        <v>154</v>
      </c>
      <c r="B8" s="131"/>
      <c r="C8" s="131"/>
      <c r="D8" s="131"/>
      <c r="E8" s="131"/>
      <c r="F8" s="131"/>
      <c r="G8" s="1"/>
    </row>
    <row r="9" spans="1:9" s="7" customFormat="1" ht="22.5" customHeight="1">
      <c r="A9" s="135" t="s">
        <v>1</v>
      </c>
      <c r="B9" s="135"/>
      <c r="C9" s="135"/>
      <c r="D9" s="135"/>
      <c r="E9" s="136"/>
      <c r="F9" s="136"/>
      <c r="I9" s="35"/>
    </row>
    <row r="10" spans="1:6" s="8" customFormat="1" ht="18.75" customHeight="1">
      <c r="A10" s="135" t="s">
        <v>74</v>
      </c>
      <c r="B10" s="135"/>
      <c r="C10" s="135"/>
      <c r="D10" s="135"/>
      <c r="E10" s="136"/>
      <c r="F10" s="136"/>
    </row>
    <row r="11" spans="1:6" s="9" customFormat="1" ht="17.25" customHeight="1">
      <c r="A11" s="122" t="s">
        <v>53</v>
      </c>
      <c r="B11" s="122"/>
      <c r="C11" s="122"/>
      <c r="D11" s="122"/>
      <c r="E11" s="123"/>
      <c r="F11" s="123"/>
    </row>
    <row r="12" spans="1:6" s="8" customFormat="1" ht="30" customHeight="1" thickBot="1">
      <c r="A12" s="124" t="s">
        <v>55</v>
      </c>
      <c r="B12" s="124"/>
      <c r="C12" s="124"/>
      <c r="D12" s="124"/>
      <c r="E12" s="125"/>
      <c r="F12" s="125"/>
    </row>
    <row r="13" spans="1:9" s="13" customFormat="1" ht="139.5" customHeight="1" thickBot="1">
      <c r="A13" s="10" t="s">
        <v>2</v>
      </c>
      <c r="B13" s="11" t="s">
        <v>3</v>
      </c>
      <c r="C13" s="11" t="s">
        <v>75</v>
      </c>
      <c r="D13" s="12" t="s">
        <v>30</v>
      </c>
      <c r="E13" s="12" t="s">
        <v>4</v>
      </c>
      <c r="F13" s="2" t="s">
        <v>5</v>
      </c>
      <c r="I13" s="36"/>
    </row>
    <row r="14" spans="1:9" s="19" customFormat="1" ht="12.75">
      <c r="A14" s="14">
        <v>1</v>
      </c>
      <c r="B14" s="15">
        <v>2</v>
      </c>
      <c r="C14" s="16"/>
      <c r="D14" s="16"/>
      <c r="E14" s="17">
        <v>3</v>
      </c>
      <c r="F14" s="18">
        <v>4</v>
      </c>
      <c r="I14" s="37"/>
    </row>
    <row r="15" spans="1:9" s="19" customFormat="1" ht="49.5" customHeight="1">
      <c r="A15" s="126" t="s">
        <v>6</v>
      </c>
      <c r="B15" s="127"/>
      <c r="C15" s="127"/>
      <c r="D15" s="127"/>
      <c r="E15" s="128"/>
      <c r="F15" s="129"/>
      <c r="I15" s="37"/>
    </row>
    <row r="16" spans="1:9" s="13" customFormat="1" ht="18" customHeight="1">
      <c r="A16" s="59" t="s">
        <v>76</v>
      </c>
      <c r="B16" s="60" t="s">
        <v>7</v>
      </c>
      <c r="C16" s="83" t="s">
        <v>128</v>
      </c>
      <c r="D16" s="46">
        <f>E16*G16</f>
        <v>123886.54</v>
      </c>
      <c r="E16" s="47">
        <f>F16*12</f>
        <v>43.32</v>
      </c>
      <c r="F16" s="47">
        <f>F27+F29</f>
        <v>3.61</v>
      </c>
      <c r="G16" s="13">
        <v>2859.8</v>
      </c>
      <c r="H16" s="13">
        <v>1.07</v>
      </c>
      <c r="I16" s="36">
        <v>2.24</v>
      </c>
    </row>
    <row r="17" spans="1:9" s="13" customFormat="1" ht="24.75" customHeight="1">
      <c r="A17" s="75" t="s">
        <v>56</v>
      </c>
      <c r="B17" s="76" t="s">
        <v>57</v>
      </c>
      <c r="C17" s="83"/>
      <c r="D17" s="46"/>
      <c r="E17" s="47"/>
      <c r="F17" s="47"/>
      <c r="I17" s="36"/>
    </row>
    <row r="18" spans="1:9" s="13" customFormat="1" ht="20.25" customHeight="1">
      <c r="A18" s="75" t="s">
        <v>58</v>
      </c>
      <c r="B18" s="76" t="s">
        <v>57</v>
      </c>
      <c r="C18" s="83"/>
      <c r="D18" s="46"/>
      <c r="E18" s="47"/>
      <c r="F18" s="47"/>
      <c r="I18" s="36"/>
    </row>
    <row r="19" spans="1:9" s="13" customFormat="1" ht="119.25" customHeight="1">
      <c r="A19" s="75" t="s">
        <v>77</v>
      </c>
      <c r="B19" s="76" t="s">
        <v>20</v>
      </c>
      <c r="C19" s="83"/>
      <c r="D19" s="46"/>
      <c r="E19" s="47"/>
      <c r="F19" s="47"/>
      <c r="I19" s="36"/>
    </row>
    <row r="20" spans="1:9" s="13" customFormat="1" ht="20.25" customHeight="1">
      <c r="A20" s="75" t="s">
        <v>78</v>
      </c>
      <c r="B20" s="76" t="s">
        <v>57</v>
      </c>
      <c r="C20" s="83"/>
      <c r="D20" s="46"/>
      <c r="E20" s="47"/>
      <c r="F20" s="47"/>
      <c r="I20" s="36"/>
    </row>
    <row r="21" spans="1:9" s="13" customFormat="1" ht="15">
      <c r="A21" s="75" t="s">
        <v>79</v>
      </c>
      <c r="B21" s="76" t="s">
        <v>57</v>
      </c>
      <c r="C21" s="83"/>
      <c r="D21" s="46"/>
      <c r="E21" s="47"/>
      <c r="F21" s="47"/>
      <c r="I21" s="36"/>
    </row>
    <row r="22" spans="1:9" s="13" customFormat="1" ht="27" customHeight="1">
      <c r="A22" s="75" t="s">
        <v>80</v>
      </c>
      <c r="B22" s="76" t="s">
        <v>10</v>
      </c>
      <c r="C22" s="84"/>
      <c r="D22" s="61"/>
      <c r="E22" s="56"/>
      <c r="F22" s="56"/>
      <c r="I22" s="36"/>
    </row>
    <row r="23" spans="1:9" s="13" customFormat="1" ht="15">
      <c r="A23" s="75" t="s">
        <v>81</v>
      </c>
      <c r="B23" s="76" t="s">
        <v>12</v>
      </c>
      <c r="C23" s="84"/>
      <c r="D23" s="61"/>
      <c r="E23" s="56"/>
      <c r="F23" s="56"/>
      <c r="I23" s="36"/>
    </row>
    <row r="24" spans="1:9" s="13" customFormat="1" ht="15">
      <c r="A24" s="75" t="s">
        <v>155</v>
      </c>
      <c r="B24" s="76" t="s">
        <v>57</v>
      </c>
      <c r="C24" s="84"/>
      <c r="D24" s="61"/>
      <c r="E24" s="56"/>
      <c r="F24" s="56"/>
      <c r="I24" s="36"/>
    </row>
    <row r="25" spans="1:9" s="13" customFormat="1" ht="15">
      <c r="A25" s="75" t="s">
        <v>156</v>
      </c>
      <c r="B25" s="76" t="s">
        <v>57</v>
      </c>
      <c r="C25" s="84"/>
      <c r="D25" s="61"/>
      <c r="E25" s="56"/>
      <c r="F25" s="56"/>
      <c r="I25" s="36"/>
    </row>
    <row r="26" spans="1:9" s="13" customFormat="1" ht="15">
      <c r="A26" s="75" t="s">
        <v>82</v>
      </c>
      <c r="B26" s="76" t="s">
        <v>15</v>
      </c>
      <c r="C26" s="84"/>
      <c r="D26" s="61"/>
      <c r="E26" s="56"/>
      <c r="F26" s="56"/>
      <c r="I26" s="36"/>
    </row>
    <row r="27" spans="1:9" s="13" customFormat="1" ht="15">
      <c r="A27" s="62" t="s">
        <v>29</v>
      </c>
      <c r="B27" s="63"/>
      <c r="C27" s="84"/>
      <c r="D27" s="61"/>
      <c r="E27" s="56"/>
      <c r="F27" s="47">
        <v>3.61</v>
      </c>
      <c r="G27" s="13">
        <v>2859.8</v>
      </c>
      <c r="I27" s="36"/>
    </row>
    <row r="28" spans="1:9" s="13" customFormat="1" ht="21" customHeight="1">
      <c r="A28" s="64" t="s">
        <v>68</v>
      </c>
      <c r="B28" s="63" t="s">
        <v>57</v>
      </c>
      <c r="C28" s="84"/>
      <c r="D28" s="61"/>
      <c r="E28" s="56"/>
      <c r="F28" s="56">
        <v>0</v>
      </c>
      <c r="G28" s="13">
        <v>2859.8</v>
      </c>
      <c r="I28" s="36"/>
    </row>
    <row r="29" spans="1:9" s="13" customFormat="1" ht="21" customHeight="1">
      <c r="A29" s="62" t="s">
        <v>29</v>
      </c>
      <c r="B29" s="63"/>
      <c r="C29" s="84"/>
      <c r="D29" s="61"/>
      <c r="E29" s="56"/>
      <c r="F29" s="47">
        <f>F28</f>
        <v>0</v>
      </c>
      <c r="I29" s="36"/>
    </row>
    <row r="30" spans="1:9" s="13" customFormat="1" ht="30">
      <c r="A30" s="59" t="s">
        <v>8</v>
      </c>
      <c r="B30" s="74" t="s">
        <v>9</v>
      </c>
      <c r="C30" s="83" t="s">
        <v>129</v>
      </c>
      <c r="D30" s="46">
        <f>E30*G30</f>
        <v>135897.7</v>
      </c>
      <c r="E30" s="47">
        <f>F30*12</f>
        <v>47.52</v>
      </c>
      <c r="F30" s="47">
        <v>3.96</v>
      </c>
      <c r="G30" s="13">
        <v>2859.8</v>
      </c>
      <c r="H30" s="13">
        <v>1.07</v>
      </c>
      <c r="I30" s="36">
        <v>2.63</v>
      </c>
    </row>
    <row r="31" spans="1:9" s="13" customFormat="1" ht="15">
      <c r="A31" s="75" t="s">
        <v>83</v>
      </c>
      <c r="B31" s="76" t="s">
        <v>9</v>
      </c>
      <c r="C31" s="85"/>
      <c r="D31" s="46"/>
      <c r="E31" s="47"/>
      <c r="F31" s="47"/>
      <c r="I31" s="36"/>
    </row>
    <row r="32" spans="1:9" s="13" customFormat="1" ht="15">
      <c r="A32" s="75" t="s">
        <v>84</v>
      </c>
      <c r="B32" s="76" t="s">
        <v>85</v>
      </c>
      <c r="C32" s="85"/>
      <c r="D32" s="46"/>
      <c r="E32" s="47"/>
      <c r="F32" s="47"/>
      <c r="I32" s="36"/>
    </row>
    <row r="33" spans="1:9" s="13" customFormat="1" ht="15">
      <c r="A33" s="75" t="s">
        <v>86</v>
      </c>
      <c r="B33" s="76" t="s">
        <v>87</v>
      </c>
      <c r="C33" s="85"/>
      <c r="D33" s="46"/>
      <c r="E33" s="47"/>
      <c r="F33" s="47"/>
      <c r="I33" s="36"/>
    </row>
    <row r="34" spans="1:9" s="13" customFormat="1" ht="15">
      <c r="A34" s="75" t="s">
        <v>59</v>
      </c>
      <c r="B34" s="76" t="s">
        <v>9</v>
      </c>
      <c r="C34" s="85"/>
      <c r="D34" s="46"/>
      <c r="E34" s="47"/>
      <c r="F34" s="47"/>
      <c r="I34" s="36"/>
    </row>
    <row r="35" spans="1:9" s="13" customFormat="1" ht="25.5">
      <c r="A35" s="75" t="s">
        <v>60</v>
      </c>
      <c r="B35" s="76" t="s">
        <v>10</v>
      </c>
      <c r="C35" s="85"/>
      <c r="D35" s="46"/>
      <c r="E35" s="47"/>
      <c r="F35" s="47"/>
      <c r="I35" s="36"/>
    </row>
    <row r="36" spans="1:9" s="13" customFormat="1" ht="15">
      <c r="A36" s="75" t="s">
        <v>61</v>
      </c>
      <c r="B36" s="76" t="s">
        <v>9</v>
      </c>
      <c r="C36" s="85"/>
      <c r="D36" s="46"/>
      <c r="E36" s="47"/>
      <c r="F36" s="47"/>
      <c r="I36" s="36"/>
    </row>
    <row r="37" spans="1:9" s="13" customFormat="1" ht="15">
      <c r="A37" s="75" t="s">
        <v>62</v>
      </c>
      <c r="B37" s="76" t="s">
        <v>9</v>
      </c>
      <c r="C37" s="85"/>
      <c r="D37" s="46"/>
      <c r="E37" s="47"/>
      <c r="F37" s="47"/>
      <c r="I37" s="36"/>
    </row>
    <row r="38" spans="1:9" s="13" customFormat="1" ht="25.5">
      <c r="A38" s="75" t="s">
        <v>63</v>
      </c>
      <c r="B38" s="76" t="s">
        <v>64</v>
      </c>
      <c r="C38" s="85"/>
      <c r="D38" s="46"/>
      <c r="E38" s="47"/>
      <c r="F38" s="47"/>
      <c r="I38" s="36"/>
    </row>
    <row r="39" spans="1:9" s="13" customFormat="1" ht="25.5">
      <c r="A39" s="75" t="s">
        <v>88</v>
      </c>
      <c r="B39" s="76" t="s">
        <v>10</v>
      </c>
      <c r="C39" s="85"/>
      <c r="D39" s="46"/>
      <c r="E39" s="47"/>
      <c r="F39" s="47"/>
      <c r="I39" s="36"/>
    </row>
    <row r="40" spans="1:9" s="13" customFormat="1" ht="25.5">
      <c r="A40" s="75" t="s">
        <v>89</v>
      </c>
      <c r="B40" s="76" t="s">
        <v>9</v>
      </c>
      <c r="C40" s="85"/>
      <c r="D40" s="46"/>
      <c r="E40" s="47"/>
      <c r="F40" s="47"/>
      <c r="I40" s="36"/>
    </row>
    <row r="41" spans="1:9" s="20" customFormat="1" ht="21.75" customHeight="1">
      <c r="A41" s="77" t="s">
        <v>11</v>
      </c>
      <c r="B41" s="60" t="s">
        <v>12</v>
      </c>
      <c r="C41" s="83" t="s">
        <v>128</v>
      </c>
      <c r="D41" s="46">
        <f>E41*G41</f>
        <v>30885.84</v>
      </c>
      <c r="E41" s="47">
        <f>F41*12</f>
        <v>10.8</v>
      </c>
      <c r="F41" s="47">
        <v>0.9</v>
      </c>
      <c r="G41" s="13">
        <v>2859.8</v>
      </c>
      <c r="H41" s="13">
        <v>1.07</v>
      </c>
      <c r="I41" s="36">
        <v>0.6</v>
      </c>
    </row>
    <row r="42" spans="1:9" s="13" customFormat="1" ht="17.25" customHeight="1">
      <c r="A42" s="77" t="s">
        <v>13</v>
      </c>
      <c r="B42" s="60" t="s">
        <v>14</v>
      </c>
      <c r="C42" s="83" t="s">
        <v>128</v>
      </c>
      <c r="D42" s="46">
        <f>E42*G42</f>
        <v>100550.57</v>
      </c>
      <c r="E42" s="47">
        <f>F42*12</f>
        <v>35.16</v>
      </c>
      <c r="F42" s="47">
        <v>2.93</v>
      </c>
      <c r="G42" s="13">
        <v>2859.8</v>
      </c>
      <c r="H42" s="13">
        <v>1.07</v>
      </c>
      <c r="I42" s="36">
        <v>1.94</v>
      </c>
    </row>
    <row r="43" spans="1:9" s="13" customFormat="1" ht="17.25" customHeight="1">
      <c r="A43" s="77" t="s">
        <v>90</v>
      </c>
      <c r="B43" s="60" t="s">
        <v>9</v>
      </c>
      <c r="C43" s="83" t="s">
        <v>132</v>
      </c>
      <c r="D43" s="46">
        <v>0</v>
      </c>
      <c r="E43" s="47">
        <f>D43/G43</f>
        <v>0</v>
      </c>
      <c r="F43" s="47">
        <f>E43/12</f>
        <v>0</v>
      </c>
      <c r="G43" s="13">
        <v>2859.8</v>
      </c>
      <c r="I43" s="36"/>
    </row>
    <row r="44" spans="1:9" s="13" customFormat="1" ht="17.25" customHeight="1">
      <c r="A44" s="75" t="s">
        <v>91</v>
      </c>
      <c r="B44" s="76" t="s">
        <v>20</v>
      </c>
      <c r="C44" s="83"/>
      <c r="D44" s="46"/>
      <c r="E44" s="47"/>
      <c r="F44" s="47"/>
      <c r="I44" s="36"/>
    </row>
    <row r="45" spans="1:9" s="13" customFormat="1" ht="17.25" customHeight="1">
      <c r="A45" s="75" t="s">
        <v>92</v>
      </c>
      <c r="B45" s="76" t="s">
        <v>15</v>
      </c>
      <c r="C45" s="83"/>
      <c r="D45" s="46"/>
      <c r="E45" s="47"/>
      <c r="F45" s="47"/>
      <c r="I45" s="36"/>
    </row>
    <row r="46" spans="1:9" s="13" customFormat="1" ht="17.25" customHeight="1">
      <c r="A46" s="75" t="s">
        <v>93</v>
      </c>
      <c r="B46" s="76" t="s">
        <v>94</v>
      </c>
      <c r="C46" s="83"/>
      <c r="D46" s="46"/>
      <c r="E46" s="47"/>
      <c r="F46" s="47"/>
      <c r="I46" s="36"/>
    </row>
    <row r="47" spans="1:9" s="13" customFormat="1" ht="17.25" customHeight="1">
      <c r="A47" s="75" t="s">
        <v>95</v>
      </c>
      <c r="B47" s="76" t="s">
        <v>96</v>
      </c>
      <c r="C47" s="83"/>
      <c r="D47" s="46"/>
      <c r="E47" s="47"/>
      <c r="F47" s="47"/>
      <c r="I47" s="36"/>
    </row>
    <row r="48" spans="1:9" s="13" customFormat="1" ht="17.25" customHeight="1">
      <c r="A48" s="75" t="s">
        <v>97</v>
      </c>
      <c r="B48" s="76" t="s">
        <v>94</v>
      </c>
      <c r="C48" s="83"/>
      <c r="D48" s="46"/>
      <c r="E48" s="47"/>
      <c r="F48" s="47"/>
      <c r="I48" s="36"/>
    </row>
    <row r="49" spans="1:9" s="19" customFormat="1" ht="38.25" customHeight="1">
      <c r="A49" s="77" t="s">
        <v>98</v>
      </c>
      <c r="B49" s="60" t="s">
        <v>7</v>
      </c>
      <c r="C49" s="83" t="s">
        <v>130</v>
      </c>
      <c r="D49" s="46">
        <v>2439.99</v>
      </c>
      <c r="E49" s="47">
        <f>D49/G49</f>
        <v>0.85</v>
      </c>
      <c r="F49" s="47">
        <f>D49/12/G49</f>
        <v>0.07</v>
      </c>
      <c r="G49" s="13">
        <v>2859.8</v>
      </c>
      <c r="H49" s="13">
        <v>1.07</v>
      </c>
      <c r="I49" s="36">
        <v>0.04</v>
      </c>
    </row>
    <row r="50" spans="1:9" s="19" customFormat="1" ht="33" customHeight="1">
      <c r="A50" s="77" t="s">
        <v>99</v>
      </c>
      <c r="B50" s="60" t="s">
        <v>7</v>
      </c>
      <c r="C50" s="83" t="s">
        <v>130</v>
      </c>
      <c r="D50" s="46">
        <v>15405.72</v>
      </c>
      <c r="E50" s="47">
        <f>D50/G50</f>
        <v>5.39</v>
      </c>
      <c r="F50" s="47">
        <f>D50/12/G50</f>
        <v>0.45</v>
      </c>
      <c r="G50" s="13">
        <v>2859.8</v>
      </c>
      <c r="H50" s="13">
        <v>1.07</v>
      </c>
      <c r="I50" s="36">
        <v>0.3</v>
      </c>
    </row>
    <row r="51" spans="1:9" s="19" customFormat="1" ht="30">
      <c r="A51" s="77" t="s">
        <v>21</v>
      </c>
      <c r="B51" s="60"/>
      <c r="C51" s="83" t="s">
        <v>133</v>
      </c>
      <c r="D51" s="46">
        <f>E51*G51</f>
        <v>7549.87</v>
      </c>
      <c r="E51" s="47">
        <f>F51*12</f>
        <v>2.64</v>
      </c>
      <c r="F51" s="47">
        <v>0.22</v>
      </c>
      <c r="G51" s="13">
        <v>2859.8</v>
      </c>
      <c r="H51" s="13">
        <v>1.07</v>
      </c>
      <c r="I51" s="36">
        <v>0.14</v>
      </c>
    </row>
    <row r="52" spans="1:9" s="19" customFormat="1" ht="25.5">
      <c r="A52" s="68" t="s">
        <v>100</v>
      </c>
      <c r="B52" s="69" t="s">
        <v>67</v>
      </c>
      <c r="C52" s="83"/>
      <c r="D52" s="46"/>
      <c r="E52" s="47"/>
      <c r="F52" s="47"/>
      <c r="G52" s="13"/>
      <c r="H52" s="13"/>
      <c r="I52" s="36"/>
    </row>
    <row r="53" spans="1:9" s="19" customFormat="1" ht="29.25" customHeight="1">
      <c r="A53" s="68" t="s">
        <v>101</v>
      </c>
      <c r="B53" s="69" t="s">
        <v>67</v>
      </c>
      <c r="C53" s="83"/>
      <c r="D53" s="46"/>
      <c r="E53" s="47"/>
      <c r="F53" s="47"/>
      <c r="G53" s="13"/>
      <c r="H53" s="13"/>
      <c r="I53" s="36"/>
    </row>
    <row r="54" spans="1:9" s="19" customFormat="1" ht="20.25" customHeight="1">
      <c r="A54" s="68" t="s">
        <v>102</v>
      </c>
      <c r="B54" s="69" t="s">
        <v>57</v>
      </c>
      <c r="C54" s="83"/>
      <c r="D54" s="46"/>
      <c r="E54" s="47"/>
      <c r="F54" s="47"/>
      <c r="G54" s="13"/>
      <c r="H54" s="13"/>
      <c r="I54" s="36"/>
    </row>
    <row r="55" spans="1:9" s="19" customFormat="1" ht="21.75" customHeight="1">
      <c r="A55" s="68" t="s">
        <v>103</v>
      </c>
      <c r="B55" s="69" t="s">
        <v>67</v>
      </c>
      <c r="C55" s="83"/>
      <c r="D55" s="46"/>
      <c r="E55" s="47"/>
      <c r="F55" s="47"/>
      <c r="G55" s="13"/>
      <c r="H55" s="13"/>
      <c r="I55" s="36"/>
    </row>
    <row r="56" spans="1:9" s="19" customFormat="1" ht="25.5">
      <c r="A56" s="68" t="s">
        <v>104</v>
      </c>
      <c r="B56" s="69" t="s">
        <v>67</v>
      </c>
      <c r="C56" s="83"/>
      <c r="D56" s="46"/>
      <c r="E56" s="47"/>
      <c r="F56" s="47"/>
      <c r="G56" s="13"/>
      <c r="H56" s="13"/>
      <c r="I56" s="36"/>
    </row>
    <row r="57" spans="1:9" s="19" customFormat="1" ht="18" customHeight="1">
      <c r="A57" s="68" t="s">
        <v>105</v>
      </c>
      <c r="B57" s="69" t="s">
        <v>67</v>
      </c>
      <c r="C57" s="83"/>
      <c r="D57" s="46"/>
      <c r="E57" s="47"/>
      <c r="F57" s="47"/>
      <c r="G57" s="13"/>
      <c r="H57" s="13"/>
      <c r="I57" s="36"/>
    </row>
    <row r="58" spans="1:9" s="19" customFormat="1" ht="25.5">
      <c r="A58" s="68" t="s">
        <v>106</v>
      </c>
      <c r="B58" s="69" t="s">
        <v>67</v>
      </c>
      <c r="C58" s="83"/>
      <c r="D58" s="46"/>
      <c r="E58" s="47"/>
      <c r="F58" s="47"/>
      <c r="G58" s="13"/>
      <c r="H58" s="13"/>
      <c r="I58" s="36"/>
    </row>
    <row r="59" spans="1:9" s="19" customFormat="1" ht="20.25" customHeight="1">
      <c r="A59" s="68" t="s">
        <v>107</v>
      </c>
      <c r="B59" s="69" t="s">
        <v>67</v>
      </c>
      <c r="C59" s="83"/>
      <c r="D59" s="46"/>
      <c r="E59" s="47"/>
      <c r="F59" s="47"/>
      <c r="G59" s="13"/>
      <c r="H59" s="13"/>
      <c r="I59" s="36"/>
    </row>
    <row r="60" spans="1:9" s="19" customFormat="1" ht="23.25" customHeight="1">
      <c r="A60" s="68" t="s">
        <v>108</v>
      </c>
      <c r="B60" s="69" t="s">
        <v>67</v>
      </c>
      <c r="C60" s="83"/>
      <c r="D60" s="46"/>
      <c r="E60" s="47"/>
      <c r="F60" s="47"/>
      <c r="G60" s="13"/>
      <c r="H60" s="13"/>
      <c r="I60" s="36"/>
    </row>
    <row r="61" spans="1:9" s="13" customFormat="1" ht="15">
      <c r="A61" s="77" t="s">
        <v>23</v>
      </c>
      <c r="B61" s="60" t="s">
        <v>24</v>
      </c>
      <c r="C61" s="83" t="s">
        <v>128</v>
      </c>
      <c r="D61" s="46">
        <f>E61*G61</f>
        <v>2745.41</v>
      </c>
      <c r="E61" s="47">
        <f>12*F61</f>
        <v>0.96</v>
      </c>
      <c r="F61" s="47">
        <v>0.08</v>
      </c>
      <c r="G61" s="13">
        <v>2859.8</v>
      </c>
      <c r="H61" s="13">
        <v>1.07</v>
      </c>
      <c r="I61" s="36">
        <v>0.03</v>
      </c>
    </row>
    <row r="62" spans="1:9" s="13" customFormat="1" ht="15">
      <c r="A62" s="77" t="s">
        <v>25</v>
      </c>
      <c r="B62" s="78" t="s">
        <v>26</v>
      </c>
      <c r="C62" s="83" t="s">
        <v>128</v>
      </c>
      <c r="D62" s="46">
        <f>E62*G62</f>
        <v>1715.88</v>
      </c>
      <c r="E62" s="47">
        <f>12*F62</f>
        <v>0.6</v>
      </c>
      <c r="F62" s="47">
        <v>0.05</v>
      </c>
      <c r="G62" s="13">
        <v>2859.8</v>
      </c>
      <c r="H62" s="13">
        <v>1.07</v>
      </c>
      <c r="I62" s="36">
        <v>0.02</v>
      </c>
    </row>
    <row r="63" spans="1:9" s="20" customFormat="1" ht="30">
      <c r="A63" s="77" t="s">
        <v>22</v>
      </c>
      <c r="B63" s="60"/>
      <c r="C63" s="60" t="s">
        <v>131</v>
      </c>
      <c r="D63" s="46">
        <v>3535</v>
      </c>
      <c r="E63" s="47">
        <f>D63/G63</f>
        <v>1.24</v>
      </c>
      <c r="F63" s="47">
        <f>E63/12</f>
        <v>0.1</v>
      </c>
      <c r="G63" s="13">
        <v>2859.8</v>
      </c>
      <c r="H63" s="13">
        <v>1.07</v>
      </c>
      <c r="I63" s="36">
        <v>0.03</v>
      </c>
    </row>
    <row r="64" spans="1:10" s="20" customFormat="1" ht="15">
      <c r="A64" s="77" t="s">
        <v>31</v>
      </c>
      <c r="B64" s="60"/>
      <c r="C64" s="74" t="s">
        <v>134</v>
      </c>
      <c r="D64" s="47">
        <f>D65+D66+D67+D68+D69+D70+D71+D72+D73+D74+D76+D77+D79++D78+D75</f>
        <v>35147.24</v>
      </c>
      <c r="E64" s="47">
        <f>D64/G64</f>
        <v>12.29</v>
      </c>
      <c r="F64" s="47">
        <f>D64/12/G64+0.01</f>
        <v>1.03</v>
      </c>
      <c r="G64" s="13">
        <v>2859.8</v>
      </c>
      <c r="H64" s="13">
        <v>1.07</v>
      </c>
      <c r="I64" s="36">
        <v>1.08</v>
      </c>
      <c r="J64" s="115">
        <f>E64/12</f>
        <v>1.02417</v>
      </c>
    </row>
    <row r="65" spans="1:10" s="19" customFormat="1" ht="18.75" customHeight="1">
      <c r="A65" s="65" t="s">
        <v>71</v>
      </c>
      <c r="B65" s="79" t="s">
        <v>15</v>
      </c>
      <c r="C65" s="86"/>
      <c r="D65" s="48">
        <v>873.77</v>
      </c>
      <c r="E65" s="49"/>
      <c r="F65" s="49"/>
      <c r="G65" s="13">
        <v>2859.8</v>
      </c>
      <c r="H65" s="13">
        <v>1.07</v>
      </c>
      <c r="I65" s="36">
        <v>0.01</v>
      </c>
      <c r="J65" s="20">
        <f aca="true" t="shared" si="0" ref="J65:J115">E65/12</f>
        <v>0</v>
      </c>
    </row>
    <row r="66" spans="1:10" s="19" customFormat="1" ht="15">
      <c r="A66" s="65" t="s">
        <v>16</v>
      </c>
      <c r="B66" s="79" t="s">
        <v>20</v>
      </c>
      <c r="C66" s="86"/>
      <c r="D66" s="48">
        <v>1097.78</v>
      </c>
      <c r="E66" s="49"/>
      <c r="F66" s="49"/>
      <c r="G66" s="13">
        <v>2859.8</v>
      </c>
      <c r="H66" s="13">
        <v>1.07</v>
      </c>
      <c r="I66" s="36">
        <v>0.02</v>
      </c>
      <c r="J66" s="20">
        <f t="shared" si="0"/>
        <v>0</v>
      </c>
    </row>
    <row r="67" spans="1:10" s="19" customFormat="1" ht="17.25" customHeight="1">
      <c r="A67" s="65" t="s">
        <v>69</v>
      </c>
      <c r="B67" s="66" t="s">
        <v>15</v>
      </c>
      <c r="C67" s="87"/>
      <c r="D67" s="111">
        <v>1956.15</v>
      </c>
      <c r="E67" s="49"/>
      <c r="F67" s="49"/>
      <c r="G67" s="13"/>
      <c r="H67" s="13"/>
      <c r="I67" s="36"/>
      <c r="J67" s="20">
        <f t="shared" si="0"/>
        <v>0</v>
      </c>
    </row>
    <row r="68" spans="1:10" s="113" customFormat="1" ht="18" customHeight="1">
      <c r="A68" s="68" t="s">
        <v>125</v>
      </c>
      <c r="B68" s="69" t="s">
        <v>50</v>
      </c>
      <c r="C68" s="69"/>
      <c r="D68" s="101">
        <v>0</v>
      </c>
      <c r="E68" s="49"/>
      <c r="F68" s="49"/>
      <c r="G68" s="70">
        <v>2859.8</v>
      </c>
      <c r="H68" s="70">
        <v>1.07</v>
      </c>
      <c r="I68" s="112">
        <v>0.52</v>
      </c>
      <c r="J68" s="20">
        <f t="shared" si="0"/>
        <v>0</v>
      </c>
    </row>
    <row r="69" spans="1:10" s="19" customFormat="1" ht="19.5" customHeight="1">
      <c r="A69" s="65" t="s">
        <v>46</v>
      </c>
      <c r="B69" s="79" t="s">
        <v>15</v>
      </c>
      <c r="C69" s="86"/>
      <c r="D69" s="48">
        <v>2092</v>
      </c>
      <c r="E69" s="49"/>
      <c r="F69" s="49"/>
      <c r="G69" s="13">
        <v>2859.8</v>
      </c>
      <c r="H69" s="13">
        <v>1.07</v>
      </c>
      <c r="I69" s="36">
        <v>0.04</v>
      </c>
      <c r="J69" s="20">
        <f t="shared" si="0"/>
        <v>0</v>
      </c>
    </row>
    <row r="70" spans="1:10" s="19" customFormat="1" ht="21.75" customHeight="1">
      <c r="A70" s="65" t="s">
        <v>17</v>
      </c>
      <c r="B70" s="79" t="s">
        <v>15</v>
      </c>
      <c r="C70" s="86"/>
      <c r="D70" s="48">
        <v>6995.08</v>
      </c>
      <c r="E70" s="49"/>
      <c r="F70" s="49"/>
      <c r="G70" s="13">
        <v>2859.8</v>
      </c>
      <c r="H70" s="13">
        <v>1.07</v>
      </c>
      <c r="I70" s="36">
        <v>0.14</v>
      </c>
      <c r="J70" s="20">
        <f t="shared" si="0"/>
        <v>0</v>
      </c>
    </row>
    <row r="71" spans="1:10" s="19" customFormat="1" ht="21" customHeight="1">
      <c r="A71" s="65" t="s">
        <v>18</v>
      </c>
      <c r="B71" s="79" t="s">
        <v>15</v>
      </c>
      <c r="C71" s="86"/>
      <c r="D71" s="48">
        <v>1097.78</v>
      </c>
      <c r="E71" s="49"/>
      <c r="F71" s="49"/>
      <c r="G71" s="13">
        <v>2859.8</v>
      </c>
      <c r="H71" s="13">
        <v>1.07</v>
      </c>
      <c r="I71" s="36">
        <v>0.02</v>
      </c>
      <c r="J71" s="20">
        <f t="shared" si="0"/>
        <v>0</v>
      </c>
    </row>
    <row r="72" spans="1:10" s="19" customFormat="1" ht="20.25" customHeight="1">
      <c r="A72" s="65" t="s">
        <v>43</v>
      </c>
      <c r="B72" s="79" t="s">
        <v>15</v>
      </c>
      <c r="C72" s="86"/>
      <c r="D72" s="48">
        <v>1045.98</v>
      </c>
      <c r="E72" s="49"/>
      <c r="F72" s="49"/>
      <c r="G72" s="13">
        <v>2859.8</v>
      </c>
      <c r="H72" s="13">
        <v>1.07</v>
      </c>
      <c r="I72" s="36">
        <v>0.02</v>
      </c>
      <c r="J72" s="20">
        <f t="shared" si="0"/>
        <v>0</v>
      </c>
    </row>
    <row r="73" spans="1:10" s="19" customFormat="1" ht="18" customHeight="1">
      <c r="A73" s="65" t="s">
        <v>44</v>
      </c>
      <c r="B73" s="79" t="s">
        <v>20</v>
      </c>
      <c r="C73" s="86"/>
      <c r="D73" s="48">
        <v>0</v>
      </c>
      <c r="E73" s="49"/>
      <c r="F73" s="49"/>
      <c r="G73" s="13">
        <v>2859.8</v>
      </c>
      <c r="H73" s="13">
        <v>1.07</v>
      </c>
      <c r="I73" s="36">
        <v>0.09</v>
      </c>
      <c r="J73" s="20">
        <f t="shared" si="0"/>
        <v>0</v>
      </c>
    </row>
    <row r="74" spans="1:10" s="19" customFormat="1" ht="25.5">
      <c r="A74" s="65" t="s">
        <v>19</v>
      </c>
      <c r="B74" s="79" t="s">
        <v>15</v>
      </c>
      <c r="C74" s="86"/>
      <c r="D74" s="48">
        <v>3239.28</v>
      </c>
      <c r="E74" s="49"/>
      <c r="F74" s="49"/>
      <c r="G74" s="13">
        <v>2859.8</v>
      </c>
      <c r="H74" s="13">
        <v>1.07</v>
      </c>
      <c r="I74" s="36">
        <v>0.06</v>
      </c>
      <c r="J74" s="20">
        <f t="shared" si="0"/>
        <v>0</v>
      </c>
    </row>
    <row r="75" spans="1:10" s="19" customFormat="1" ht="23.25" customHeight="1">
      <c r="A75" s="65" t="s">
        <v>157</v>
      </c>
      <c r="B75" s="66" t="s">
        <v>15</v>
      </c>
      <c r="C75" s="86"/>
      <c r="D75" s="48">
        <v>986.36</v>
      </c>
      <c r="E75" s="49"/>
      <c r="F75" s="49"/>
      <c r="G75" s="13"/>
      <c r="H75" s="13"/>
      <c r="I75" s="36"/>
      <c r="J75" s="20">
        <f t="shared" si="0"/>
        <v>0</v>
      </c>
    </row>
    <row r="76" spans="1:10" s="19" customFormat="1" ht="27.75" customHeight="1">
      <c r="A76" s="65" t="s">
        <v>72</v>
      </c>
      <c r="B76" s="79" t="s">
        <v>15</v>
      </c>
      <c r="C76" s="69"/>
      <c r="D76" s="48">
        <v>7720.66</v>
      </c>
      <c r="E76" s="49"/>
      <c r="F76" s="49"/>
      <c r="G76" s="13">
        <v>2859.8</v>
      </c>
      <c r="H76" s="13">
        <v>1.07</v>
      </c>
      <c r="I76" s="36">
        <v>0.01</v>
      </c>
      <c r="J76" s="20">
        <f t="shared" si="0"/>
        <v>0</v>
      </c>
    </row>
    <row r="77" spans="1:10" s="19" customFormat="1" ht="25.5">
      <c r="A77" s="65" t="s">
        <v>126</v>
      </c>
      <c r="B77" s="66" t="s">
        <v>50</v>
      </c>
      <c r="C77" s="69"/>
      <c r="D77" s="52">
        <v>0</v>
      </c>
      <c r="E77" s="50"/>
      <c r="F77" s="50"/>
      <c r="G77" s="13">
        <v>2859.8</v>
      </c>
      <c r="H77" s="13"/>
      <c r="I77" s="36"/>
      <c r="J77" s="20">
        <f t="shared" si="0"/>
        <v>0</v>
      </c>
    </row>
    <row r="78" spans="1:10" s="19" customFormat="1" ht="25.5">
      <c r="A78" s="65" t="s">
        <v>127</v>
      </c>
      <c r="B78" s="66" t="s">
        <v>50</v>
      </c>
      <c r="C78" s="69"/>
      <c r="D78" s="52">
        <v>0</v>
      </c>
      <c r="E78" s="50"/>
      <c r="F78" s="50"/>
      <c r="G78" s="13"/>
      <c r="H78" s="13"/>
      <c r="I78" s="36"/>
      <c r="J78" s="20">
        <f t="shared" si="0"/>
        <v>0</v>
      </c>
    </row>
    <row r="79" spans="1:10" s="19" customFormat="1" ht="24.75" customHeight="1">
      <c r="A79" s="65" t="s">
        <v>166</v>
      </c>
      <c r="B79" s="69" t="s">
        <v>15</v>
      </c>
      <c r="C79" s="60"/>
      <c r="D79" s="52">
        <v>8042.4</v>
      </c>
      <c r="E79" s="50"/>
      <c r="F79" s="50"/>
      <c r="G79" s="13">
        <v>2859.8</v>
      </c>
      <c r="H79" s="13"/>
      <c r="I79" s="36"/>
      <c r="J79" s="20">
        <f t="shared" si="0"/>
        <v>0</v>
      </c>
    </row>
    <row r="80" spans="1:10" s="20" customFormat="1" ht="30">
      <c r="A80" s="77" t="s">
        <v>36</v>
      </c>
      <c r="B80" s="60"/>
      <c r="C80" s="60" t="s">
        <v>135</v>
      </c>
      <c r="D80" s="47">
        <f>D81+D82+D83+D84+D85+D86+D87+D88+D89</f>
        <v>19646.58</v>
      </c>
      <c r="E80" s="47">
        <f>D80/G80</f>
        <v>6.87</v>
      </c>
      <c r="F80" s="47">
        <f>D80/12/G80</f>
        <v>0.57</v>
      </c>
      <c r="G80" s="13">
        <v>2859.8</v>
      </c>
      <c r="H80" s="13">
        <v>1.07</v>
      </c>
      <c r="I80" s="36">
        <v>0.64</v>
      </c>
      <c r="J80" s="20">
        <f t="shared" si="0"/>
        <v>0.5725</v>
      </c>
    </row>
    <row r="81" spans="1:10" s="19" customFormat="1" ht="24.75" customHeight="1">
      <c r="A81" s="65" t="s">
        <v>32</v>
      </c>
      <c r="B81" s="79" t="s">
        <v>47</v>
      </c>
      <c r="C81" s="86"/>
      <c r="D81" s="48">
        <v>3137.99</v>
      </c>
      <c r="E81" s="49"/>
      <c r="F81" s="49"/>
      <c r="G81" s="13"/>
      <c r="H81" s="13">
        <v>1.07</v>
      </c>
      <c r="I81" s="36">
        <v>0.06</v>
      </c>
      <c r="J81" s="20">
        <f t="shared" si="0"/>
        <v>0</v>
      </c>
    </row>
    <row r="82" spans="1:10" s="19" customFormat="1" ht="25.5">
      <c r="A82" s="65" t="s">
        <v>33</v>
      </c>
      <c r="B82" s="79" t="s">
        <v>39</v>
      </c>
      <c r="C82" s="86"/>
      <c r="D82" s="48">
        <v>2092.02</v>
      </c>
      <c r="E82" s="49"/>
      <c r="F82" s="49"/>
      <c r="G82" s="13"/>
      <c r="H82" s="13">
        <v>1.07</v>
      </c>
      <c r="I82" s="36">
        <v>0.04</v>
      </c>
      <c r="J82" s="20">
        <f t="shared" si="0"/>
        <v>0</v>
      </c>
    </row>
    <row r="83" spans="1:10" s="19" customFormat="1" ht="18.75" customHeight="1">
      <c r="A83" s="65" t="s">
        <v>51</v>
      </c>
      <c r="B83" s="79" t="s">
        <v>50</v>
      </c>
      <c r="C83" s="86"/>
      <c r="D83" s="48">
        <v>2195.49</v>
      </c>
      <c r="E83" s="49"/>
      <c r="F83" s="49"/>
      <c r="G83" s="13"/>
      <c r="H83" s="13">
        <v>1.07</v>
      </c>
      <c r="I83" s="36">
        <v>0.04</v>
      </c>
      <c r="J83" s="20">
        <f t="shared" si="0"/>
        <v>0</v>
      </c>
    </row>
    <row r="84" spans="1:10" s="19" customFormat="1" ht="25.5">
      <c r="A84" s="65" t="s">
        <v>48</v>
      </c>
      <c r="B84" s="79" t="s">
        <v>49</v>
      </c>
      <c r="C84" s="86"/>
      <c r="D84" s="48">
        <v>0</v>
      </c>
      <c r="E84" s="49"/>
      <c r="F84" s="49"/>
      <c r="G84" s="13"/>
      <c r="H84" s="13">
        <v>1.07</v>
      </c>
      <c r="I84" s="36">
        <v>0.04</v>
      </c>
      <c r="J84" s="20">
        <f t="shared" si="0"/>
        <v>0</v>
      </c>
    </row>
    <row r="85" spans="1:10" s="19" customFormat="1" ht="21" customHeight="1">
      <c r="A85" s="65" t="s">
        <v>45</v>
      </c>
      <c r="B85" s="79" t="s">
        <v>7</v>
      </c>
      <c r="C85" s="86"/>
      <c r="D85" s="48">
        <v>7440.48</v>
      </c>
      <c r="E85" s="49"/>
      <c r="F85" s="49"/>
      <c r="G85" s="13"/>
      <c r="H85" s="13">
        <v>1.07</v>
      </c>
      <c r="I85" s="36">
        <v>0.14</v>
      </c>
      <c r="J85" s="20">
        <f t="shared" si="0"/>
        <v>0</v>
      </c>
    </row>
    <row r="86" spans="1:10" s="19" customFormat="1" ht="28.5" customHeight="1">
      <c r="A86" s="65" t="s">
        <v>111</v>
      </c>
      <c r="B86" s="66" t="s">
        <v>15</v>
      </c>
      <c r="C86" s="86"/>
      <c r="D86" s="48">
        <v>4780.6</v>
      </c>
      <c r="E86" s="49"/>
      <c r="F86" s="49"/>
      <c r="G86" s="13"/>
      <c r="H86" s="13"/>
      <c r="I86" s="36"/>
      <c r="J86" s="20">
        <f t="shared" si="0"/>
        <v>0</v>
      </c>
    </row>
    <row r="87" spans="1:10" s="19" customFormat="1" ht="33" customHeight="1">
      <c r="A87" s="65" t="s">
        <v>109</v>
      </c>
      <c r="B87" s="66" t="s">
        <v>112</v>
      </c>
      <c r="C87" s="86"/>
      <c r="D87" s="48">
        <v>0</v>
      </c>
      <c r="E87" s="49"/>
      <c r="F87" s="49"/>
      <c r="G87" s="13"/>
      <c r="H87" s="13"/>
      <c r="I87" s="36"/>
      <c r="J87" s="20">
        <f t="shared" si="0"/>
        <v>0</v>
      </c>
    </row>
    <row r="88" spans="1:10" s="19" customFormat="1" ht="20.25" customHeight="1">
      <c r="A88" s="68" t="s">
        <v>113</v>
      </c>
      <c r="B88" s="66" t="s">
        <v>50</v>
      </c>
      <c r="C88" s="86"/>
      <c r="D88" s="48">
        <f>E88*G88</f>
        <v>0</v>
      </c>
      <c r="E88" s="49"/>
      <c r="F88" s="49"/>
      <c r="G88" s="13"/>
      <c r="H88" s="13">
        <v>1.07</v>
      </c>
      <c r="I88" s="36">
        <v>0</v>
      </c>
      <c r="J88" s="20">
        <f t="shared" si="0"/>
        <v>0</v>
      </c>
    </row>
    <row r="89" spans="1:10" s="19" customFormat="1" ht="26.25" customHeight="1">
      <c r="A89" s="65" t="s">
        <v>114</v>
      </c>
      <c r="B89" s="66" t="s">
        <v>15</v>
      </c>
      <c r="C89" s="86"/>
      <c r="D89" s="48">
        <f>E89*G89</f>
        <v>0</v>
      </c>
      <c r="E89" s="49"/>
      <c r="F89" s="49"/>
      <c r="G89" s="13"/>
      <c r="H89" s="13">
        <v>1.07</v>
      </c>
      <c r="I89" s="36">
        <v>0</v>
      </c>
      <c r="J89" s="20">
        <f t="shared" si="0"/>
        <v>0</v>
      </c>
    </row>
    <row r="90" spans="1:10" s="19" customFormat="1" ht="34.5" customHeight="1">
      <c r="A90" s="77" t="s">
        <v>115</v>
      </c>
      <c r="B90" s="79"/>
      <c r="C90" s="83" t="s">
        <v>136</v>
      </c>
      <c r="D90" s="46">
        <f>D91+D92+D93+D94</f>
        <v>0</v>
      </c>
      <c r="E90" s="47">
        <f>D90/G90</f>
        <v>0</v>
      </c>
      <c r="F90" s="47">
        <f>E90/12</f>
        <v>0</v>
      </c>
      <c r="G90" s="13">
        <v>2859.8</v>
      </c>
      <c r="H90" s="13"/>
      <c r="I90" s="36"/>
      <c r="J90" s="20">
        <f t="shared" si="0"/>
        <v>0</v>
      </c>
    </row>
    <row r="91" spans="1:10" s="19" customFormat="1" ht="20.25" customHeight="1">
      <c r="A91" s="65" t="s">
        <v>116</v>
      </c>
      <c r="B91" s="79" t="s">
        <v>15</v>
      </c>
      <c r="C91" s="90"/>
      <c r="D91" s="67">
        <v>0</v>
      </c>
      <c r="E91" s="50"/>
      <c r="F91" s="50"/>
      <c r="G91" s="13"/>
      <c r="H91" s="13"/>
      <c r="I91" s="36"/>
      <c r="J91" s="20">
        <f t="shared" si="0"/>
        <v>0</v>
      </c>
    </row>
    <row r="92" spans="1:10" s="19" customFormat="1" ht="21" customHeight="1">
      <c r="A92" s="68" t="s">
        <v>117</v>
      </c>
      <c r="B92" s="66" t="s">
        <v>50</v>
      </c>
      <c r="C92" s="90"/>
      <c r="D92" s="67">
        <v>0</v>
      </c>
      <c r="E92" s="50"/>
      <c r="F92" s="50"/>
      <c r="G92" s="13"/>
      <c r="H92" s="13"/>
      <c r="I92" s="36"/>
      <c r="J92" s="20">
        <f t="shared" si="0"/>
        <v>0</v>
      </c>
    </row>
    <row r="93" spans="1:10" s="19" customFormat="1" ht="21" customHeight="1">
      <c r="A93" s="65" t="s">
        <v>118</v>
      </c>
      <c r="B93" s="66" t="s">
        <v>112</v>
      </c>
      <c r="C93" s="90"/>
      <c r="D93" s="67">
        <v>0</v>
      </c>
      <c r="E93" s="50"/>
      <c r="F93" s="50"/>
      <c r="G93" s="13"/>
      <c r="H93" s="13"/>
      <c r="I93" s="36"/>
      <c r="J93" s="20">
        <f t="shared" si="0"/>
        <v>0</v>
      </c>
    </row>
    <row r="94" spans="1:10" s="19" customFormat="1" ht="30" customHeight="1">
      <c r="A94" s="65" t="s">
        <v>119</v>
      </c>
      <c r="B94" s="66" t="s">
        <v>50</v>
      </c>
      <c r="C94" s="90"/>
      <c r="D94" s="67">
        <v>0</v>
      </c>
      <c r="E94" s="50"/>
      <c r="F94" s="50"/>
      <c r="G94" s="13"/>
      <c r="H94" s="13"/>
      <c r="I94" s="36"/>
      <c r="J94" s="20">
        <f t="shared" si="0"/>
        <v>0</v>
      </c>
    </row>
    <row r="95" spans="1:10" s="19" customFormat="1" ht="18.75" customHeight="1">
      <c r="A95" s="77" t="s">
        <v>37</v>
      </c>
      <c r="B95" s="79"/>
      <c r="C95" s="74" t="s">
        <v>137</v>
      </c>
      <c r="D95" s="47">
        <f>D96+D97+D98++D99+D100+D101</f>
        <v>10083.43</v>
      </c>
      <c r="E95" s="47">
        <f>D95/G95</f>
        <v>3.53</v>
      </c>
      <c r="F95" s="47">
        <f>D95/12/G95+0.01</f>
        <v>0.3</v>
      </c>
      <c r="G95" s="13">
        <v>2859.8</v>
      </c>
      <c r="H95" s="13">
        <v>1.07</v>
      </c>
      <c r="I95" s="36">
        <v>0.33</v>
      </c>
      <c r="J95" s="20">
        <f t="shared" si="0"/>
        <v>0.294166666666667</v>
      </c>
    </row>
    <row r="96" spans="1:10" s="19" customFormat="1" ht="21" customHeight="1">
      <c r="A96" s="65" t="s">
        <v>34</v>
      </c>
      <c r="B96" s="79" t="s">
        <v>7</v>
      </c>
      <c r="C96" s="86"/>
      <c r="D96" s="48">
        <v>0</v>
      </c>
      <c r="E96" s="49"/>
      <c r="F96" s="49"/>
      <c r="G96" s="13">
        <v>2859.8</v>
      </c>
      <c r="H96" s="13">
        <v>1.07</v>
      </c>
      <c r="I96" s="36">
        <v>0.03</v>
      </c>
      <c r="J96" s="20">
        <f t="shared" si="0"/>
        <v>0</v>
      </c>
    </row>
    <row r="97" spans="1:10" s="19" customFormat="1" ht="49.5" customHeight="1">
      <c r="A97" s="65" t="s">
        <v>120</v>
      </c>
      <c r="B97" s="79" t="s">
        <v>15</v>
      </c>
      <c r="C97" s="86"/>
      <c r="D97" s="48">
        <v>8990.03</v>
      </c>
      <c r="E97" s="49"/>
      <c r="F97" s="49"/>
      <c r="G97" s="13">
        <v>2859.8</v>
      </c>
      <c r="H97" s="13">
        <v>1.07</v>
      </c>
      <c r="I97" s="36">
        <v>0.17</v>
      </c>
      <c r="J97" s="20">
        <f t="shared" si="0"/>
        <v>0</v>
      </c>
    </row>
    <row r="98" spans="1:10" s="19" customFormat="1" ht="43.5" customHeight="1">
      <c r="A98" s="65" t="s">
        <v>121</v>
      </c>
      <c r="B98" s="79" t="s">
        <v>15</v>
      </c>
      <c r="C98" s="86"/>
      <c r="D98" s="48">
        <v>1093.4</v>
      </c>
      <c r="E98" s="49"/>
      <c r="F98" s="49"/>
      <c r="G98" s="13">
        <v>2859.8</v>
      </c>
      <c r="H98" s="13">
        <v>1.07</v>
      </c>
      <c r="I98" s="36">
        <v>0.02</v>
      </c>
      <c r="J98" s="20">
        <f t="shared" si="0"/>
        <v>0</v>
      </c>
    </row>
    <row r="99" spans="1:10" s="19" customFormat="1" ht="27.75" customHeight="1">
      <c r="A99" s="65" t="s">
        <v>52</v>
      </c>
      <c r="B99" s="79" t="s">
        <v>10</v>
      </c>
      <c r="C99" s="86"/>
      <c r="D99" s="48">
        <v>0</v>
      </c>
      <c r="E99" s="49"/>
      <c r="F99" s="49"/>
      <c r="G99" s="13">
        <v>2859.8</v>
      </c>
      <c r="H99" s="13">
        <v>1.07</v>
      </c>
      <c r="I99" s="36">
        <v>0</v>
      </c>
      <c r="J99" s="20">
        <f t="shared" si="0"/>
        <v>0</v>
      </c>
    </row>
    <row r="100" spans="1:10" s="19" customFormat="1" ht="21.75" customHeight="1">
      <c r="A100" s="65" t="s">
        <v>40</v>
      </c>
      <c r="B100" s="66" t="s">
        <v>122</v>
      </c>
      <c r="C100" s="86"/>
      <c r="D100" s="48">
        <f>E100*G100</f>
        <v>0</v>
      </c>
      <c r="E100" s="49"/>
      <c r="F100" s="49"/>
      <c r="G100" s="13">
        <v>2859.8</v>
      </c>
      <c r="H100" s="13">
        <v>1.07</v>
      </c>
      <c r="I100" s="36">
        <v>0</v>
      </c>
      <c r="J100" s="20">
        <f t="shared" si="0"/>
        <v>0</v>
      </c>
    </row>
    <row r="101" spans="1:10" s="19" customFormat="1" ht="62.25" customHeight="1">
      <c r="A101" s="65" t="s">
        <v>123</v>
      </c>
      <c r="B101" s="66" t="s">
        <v>67</v>
      </c>
      <c r="C101" s="86"/>
      <c r="D101" s="48">
        <f>E101*G101</f>
        <v>0</v>
      </c>
      <c r="E101" s="49"/>
      <c r="F101" s="49"/>
      <c r="G101" s="13">
        <v>2859.8</v>
      </c>
      <c r="H101" s="13">
        <v>1.07</v>
      </c>
      <c r="I101" s="36">
        <v>0</v>
      </c>
      <c r="J101" s="20">
        <f t="shared" si="0"/>
        <v>0</v>
      </c>
    </row>
    <row r="102" spans="1:10" s="19" customFormat="1" ht="15">
      <c r="A102" s="77" t="s">
        <v>38</v>
      </c>
      <c r="B102" s="79"/>
      <c r="C102" s="74" t="s">
        <v>138</v>
      </c>
      <c r="D102" s="47">
        <f>D103</f>
        <v>1311.87</v>
      </c>
      <c r="E102" s="47">
        <f>D102/G102</f>
        <v>0.46</v>
      </c>
      <c r="F102" s="47">
        <f>D102/12/G102</f>
        <v>0.04</v>
      </c>
      <c r="G102" s="13">
        <v>2859.8</v>
      </c>
      <c r="H102" s="13">
        <v>1.07</v>
      </c>
      <c r="I102" s="36">
        <v>0.13</v>
      </c>
      <c r="J102" s="20">
        <f t="shared" si="0"/>
        <v>0.0383333333333333</v>
      </c>
    </row>
    <row r="103" spans="1:10" s="19" customFormat="1" ht="15">
      <c r="A103" s="65" t="s">
        <v>35</v>
      </c>
      <c r="B103" s="79" t="s">
        <v>15</v>
      </c>
      <c r="C103" s="86"/>
      <c r="D103" s="48">
        <v>1311.87</v>
      </c>
      <c r="E103" s="49"/>
      <c r="F103" s="49"/>
      <c r="G103" s="13">
        <v>2859.8</v>
      </c>
      <c r="H103" s="13">
        <v>1.07</v>
      </c>
      <c r="I103" s="36">
        <v>0.02</v>
      </c>
      <c r="J103" s="20">
        <f t="shared" si="0"/>
        <v>0</v>
      </c>
    </row>
    <row r="104" spans="1:10" s="13" customFormat="1" ht="15">
      <c r="A104" s="77" t="s">
        <v>42</v>
      </c>
      <c r="B104" s="60"/>
      <c r="C104" s="74" t="s">
        <v>139</v>
      </c>
      <c r="D104" s="47">
        <f>D105+D106</f>
        <v>15600</v>
      </c>
      <c r="E104" s="47">
        <f>D104/G104</f>
        <v>5.45</v>
      </c>
      <c r="F104" s="47">
        <f>D104/12/G104</f>
        <v>0.45</v>
      </c>
      <c r="G104" s="13">
        <v>2859.8</v>
      </c>
      <c r="H104" s="13">
        <v>1.07</v>
      </c>
      <c r="I104" s="36">
        <v>0.04</v>
      </c>
      <c r="J104" s="20">
        <f t="shared" si="0"/>
        <v>0.454166666666667</v>
      </c>
    </row>
    <row r="105" spans="1:10" s="19" customFormat="1" ht="44.25" customHeight="1">
      <c r="A105" s="68" t="s">
        <v>124</v>
      </c>
      <c r="B105" s="66" t="s">
        <v>20</v>
      </c>
      <c r="C105" s="87"/>
      <c r="D105" s="48">
        <v>15600</v>
      </c>
      <c r="E105" s="49"/>
      <c r="F105" s="49"/>
      <c r="G105" s="13">
        <v>2859.8</v>
      </c>
      <c r="H105" s="13">
        <v>1.07</v>
      </c>
      <c r="I105" s="36">
        <v>0.04</v>
      </c>
      <c r="J105" s="20">
        <f t="shared" si="0"/>
        <v>0</v>
      </c>
    </row>
    <row r="106" spans="1:10" s="19" customFormat="1" ht="23.25" customHeight="1">
      <c r="A106" s="68" t="s">
        <v>158</v>
      </c>
      <c r="B106" s="66" t="s">
        <v>67</v>
      </c>
      <c r="C106" s="87"/>
      <c r="D106" s="48">
        <v>0</v>
      </c>
      <c r="E106" s="49"/>
      <c r="F106" s="49"/>
      <c r="G106" s="13">
        <v>2859.8</v>
      </c>
      <c r="H106" s="13">
        <v>1.07</v>
      </c>
      <c r="I106" s="36">
        <v>0</v>
      </c>
      <c r="J106" s="20">
        <f t="shared" si="0"/>
        <v>0</v>
      </c>
    </row>
    <row r="107" spans="1:10" s="13" customFormat="1" ht="15">
      <c r="A107" s="77" t="s">
        <v>41</v>
      </c>
      <c r="B107" s="60"/>
      <c r="C107" s="74" t="s">
        <v>140</v>
      </c>
      <c r="D107" s="47">
        <f>D108+D109</f>
        <v>0</v>
      </c>
      <c r="E107" s="47">
        <f>D107/G107</f>
        <v>0</v>
      </c>
      <c r="F107" s="47">
        <f>D107/12/G107</f>
        <v>0</v>
      </c>
      <c r="G107" s="13">
        <v>2859.8</v>
      </c>
      <c r="H107" s="13">
        <v>1.07</v>
      </c>
      <c r="I107" s="36">
        <v>0.12</v>
      </c>
      <c r="J107" s="20">
        <f t="shared" si="0"/>
        <v>0</v>
      </c>
    </row>
    <row r="108" spans="1:10" s="19" customFormat="1" ht="15">
      <c r="A108" s="65" t="s">
        <v>70</v>
      </c>
      <c r="B108" s="79" t="s">
        <v>47</v>
      </c>
      <c r="C108" s="86"/>
      <c r="D108" s="48">
        <v>0</v>
      </c>
      <c r="E108" s="49"/>
      <c r="F108" s="49"/>
      <c r="G108" s="13">
        <v>2859.8</v>
      </c>
      <c r="H108" s="13">
        <v>1.07</v>
      </c>
      <c r="I108" s="36">
        <v>0.12</v>
      </c>
      <c r="J108" s="20">
        <f t="shared" si="0"/>
        <v>0</v>
      </c>
    </row>
    <row r="109" spans="1:10" s="30" customFormat="1" ht="15.75" thickBot="1">
      <c r="A109" s="65" t="s">
        <v>54</v>
      </c>
      <c r="B109" s="80" t="s">
        <v>47</v>
      </c>
      <c r="C109" s="88"/>
      <c r="D109" s="48">
        <v>0</v>
      </c>
      <c r="E109" s="49"/>
      <c r="F109" s="51"/>
      <c r="G109" s="13">
        <v>2859.8</v>
      </c>
      <c r="H109" s="13">
        <v>1.07</v>
      </c>
      <c r="I109" s="36">
        <v>0</v>
      </c>
      <c r="J109" s="20">
        <f t="shared" si="0"/>
        <v>0</v>
      </c>
    </row>
    <row r="110" spans="1:10" s="13" customFormat="1" ht="129.75">
      <c r="A110" s="105" t="s">
        <v>167</v>
      </c>
      <c r="B110" s="78" t="s">
        <v>10</v>
      </c>
      <c r="C110" s="106"/>
      <c r="D110" s="121">
        <f>E110*G110</f>
        <v>171588</v>
      </c>
      <c r="E110" s="107">
        <f>12*F110</f>
        <v>60</v>
      </c>
      <c r="F110" s="107">
        <v>5</v>
      </c>
      <c r="G110" s="13">
        <v>2859.8</v>
      </c>
      <c r="H110" s="13">
        <v>1.07</v>
      </c>
      <c r="I110" s="36">
        <v>0.3</v>
      </c>
      <c r="J110" s="20">
        <f t="shared" si="0"/>
        <v>5</v>
      </c>
    </row>
    <row r="111" spans="1:10" s="13" customFormat="1" ht="18.75">
      <c r="A111" s="110" t="s">
        <v>160</v>
      </c>
      <c r="B111" s="60" t="s">
        <v>7</v>
      </c>
      <c r="C111" s="60"/>
      <c r="D111" s="92">
        <f>2963.56+2910.67</f>
        <v>5874.23</v>
      </c>
      <c r="E111" s="92">
        <f>D111/G111</f>
        <v>2.05</v>
      </c>
      <c r="F111" s="92">
        <f>E111/12</f>
        <v>0.17</v>
      </c>
      <c r="G111" s="13">
        <v>2859.8</v>
      </c>
      <c r="I111" s="36"/>
      <c r="J111" s="20">
        <f t="shared" si="0"/>
        <v>0.170833333333333</v>
      </c>
    </row>
    <row r="112" spans="1:10" s="13" customFormat="1" ht="18.75">
      <c r="A112" s="110" t="s">
        <v>161</v>
      </c>
      <c r="B112" s="60" t="s">
        <v>7</v>
      </c>
      <c r="C112" s="60"/>
      <c r="D112" s="92">
        <f>(2963.56+22816.26+6727.06)</f>
        <v>32506.88</v>
      </c>
      <c r="E112" s="92">
        <f>D112/G112</f>
        <v>11.37</v>
      </c>
      <c r="F112" s="92">
        <f>E112/12</f>
        <v>0.95</v>
      </c>
      <c r="G112" s="13">
        <v>2859.8</v>
      </c>
      <c r="I112" s="36"/>
      <c r="J112" s="20">
        <f t="shared" si="0"/>
        <v>0.9475</v>
      </c>
    </row>
    <row r="113" spans="1:10" s="13" customFormat="1" ht="18.75">
      <c r="A113" s="110" t="s">
        <v>162</v>
      </c>
      <c r="B113" s="60" t="s">
        <v>7</v>
      </c>
      <c r="C113" s="60"/>
      <c r="D113" s="92">
        <v>20498.35</v>
      </c>
      <c r="E113" s="92">
        <f>D113/G113</f>
        <v>7.17</v>
      </c>
      <c r="F113" s="92">
        <f>E113/12</f>
        <v>0.6</v>
      </c>
      <c r="G113" s="13">
        <v>2859.8</v>
      </c>
      <c r="I113" s="36"/>
      <c r="J113" s="20">
        <f t="shared" si="0"/>
        <v>0.5975</v>
      </c>
    </row>
    <row r="114" spans="1:10" s="13" customFormat="1" ht="18.75">
      <c r="A114" s="110" t="s">
        <v>163</v>
      </c>
      <c r="B114" s="60" t="s">
        <v>7</v>
      </c>
      <c r="C114" s="60"/>
      <c r="D114" s="92">
        <v>9065.36</v>
      </c>
      <c r="E114" s="92">
        <f>D114/G114</f>
        <v>3.17</v>
      </c>
      <c r="F114" s="92">
        <f>E114/12</f>
        <v>0.26</v>
      </c>
      <c r="G114" s="13">
        <v>2859.8</v>
      </c>
      <c r="I114" s="36"/>
      <c r="J114" s="20">
        <f t="shared" si="0"/>
        <v>0.264166666666667</v>
      </c>
    </row>
    <row r="115" spans="1:10" s="29" customFormat="1" ht="19.5" thickBot="1">
      <c r="A115" s="108" t="s">
        <v>66</v>
      </c>
      <c r="B115" s="109" t="s">
        <v>9</v>
      </c>
      <c r="C115" s="91"/>
      <c r="D115" s="53">
        <f>E115*G115</f>
        <v>70694.26</v>
      </c>
      <c r="E115" s="53">
        <f>F115*12</f>
        <v>24.72</v>
      </c>
      <c r="F115" s="54">
        <v>2.06</v>
      </c>
      <c r="G115" s="13">
        <v>2859.8</v>
      </c>
      <c r="I115" s="38"/>
      <c r="J115" s="20">
        <f t="shared" si="0"/>
        <v>2.06</v>
      </c>
    </row>
    <row r="116" spans="1:9" s="13" customFormat="1" ht="19.5" thickBot="1">
      <c r="A116" s="21" t="s">
        <v>29</v>
      </c>
      <c r="B116" s="12"/>
      <c r="C116" s="89"/>
      <c r="D116" s="114">
        <f>D16+D30+D41+D42+D49+D50+D51+D61+D62+D63+D64+D80+D95+D102+D104+D107+D110+D115+D90+D43+D114+D113+D112+D111</f>
        <v>816628.72</v>
      </c>
      <c r="E116" s="114">
        <f>E16+E30+E41+E42+E49+E50+E51+E61+E62+E63+E64+E80+E95+E102+E104+E107+E110+E115+E90+E43+E114+E113+E112+E111</f>
        <v>285.56</v>
      </c>
      <c r="F116" s="114">
        <f>F16+F30+F41+F42+F49+F50+F51+F61+F62+F63+F64+F80+F95+F102+F104+F107+F110+F115+F90+F43+F114+F113+F112+F111</f>
        <v>23.8</v>
      </c>
      <c r="G116" s="13">
        <v>2859.8</v>
      </c>
      <c r="I116" s="36"/>
    </row>
    <row r="117" spans="1:9" s="3" customFormat="1" ht="13.5" thickBot="1">
      <c r="A117" s="23"/>
      <c r="D117" s="55"/>
      <c r="E117" s="55"/>
      <c r="F117" s="55"/>
      <c r="I117" s="40"/>
    </row>
    <row r="118" spans="1:8" s="96" customFormat="1" ht="38.25" thickBot="1">
      <c r="A118" s="33" t="s">
        <v>144</v>
      </c>
      <c r="B118" s="93"/>
      <c r="C118" s="94"/>
      <c r="D118" s="95">
        <v>0</v>
      </c>
      <c r="E118" s="95">
        <v>0</v>
      </c>
      <c r="F118" s="95">
        <v>0</v>
      </c>
      <c r="G118" s="96">
        <v>2859.8</v>
      </c>
      <c r="H118" s="97"/>
    </row>
    <row r="119" spans="1:9" s="71" customFormat="1" ht="20.25" customHeight="1" thickBot="1">
      <c r="A119" s="81"/>
      <c r="B119" s="82"/>
      <c r="C119" s="82"/>
      <c r="D119" s="103"/>
      <c r="E119" s="103"/>
      <c r="F119" s="103"/>
      <c r="G119" s="70"/>
      <c r="I119" s="72"/>
    </row>
    <row r="120" spans="1:9" s="22" customFormat="1" ht="20.25" thickBot="1">
      <c r="A120" s="116" t="s">
        <v>164</v>
      </c>
      <c r="B120" s="99"/>
      <c r="C120" s="99"/>
      <c r="D120" s="104">
        <f>D116+D118</f>
        <v>816628.72</v>
      </c>
      <c r="E120" s="104">
        <f>E116+E118</f>
        <v>285.56</v>
      </c>
      <c r="F120" s="104">
        <f>F116+F118</f>
        <v>23.8</v>
      </c>
      <c r="I120" s="39"/>
    </row>
    <row r="121" spans="1:9" s="3" customFormat="1" ht="14.25">
      <c r="A121" s="117"/>
      <c r="I121" s="40"/>
    </row>
    <row r="122" spans="1:9" s="3" customFormat="1" ht="24" customHeight="1">
      <c r="A122" s="77" t="s">
        <v>90</v>
      </c>
      <c r="B122" s="60" t="s">
        <v>9</v>
      </c>
      <c r="C122" s="60" t="s">
        <v>132</v>
      </c>
      <c r="D122" s="92">
        <f>161295.08*1.086</f>
        <v>175166.46</v>
      </c>
      <c r="E122" s="92">
        <f>D122/G122</f>
        <v>61.25</v>
      </c>
      <c r="F122" s="92">
        <f>E122/12</f>
        <v>5.1</v>
      </c>
      <c r="G122" s="3">
        <v>2859.8</v>
      </c>
      <c r="I122" s="40"/>
    </row>
    <row r="123" spans="1:9" s="3" customFormat="1" ht="14.25">
      <c r="A123" s="117"/>
      <c r="I123" s="40"/>
    </row>
    <row r="124" spans="1:9" s="3" customFormat="1" ht="13.5" thickBot="1">
      <c r="A124" s="118"/>
      <c r="I124" s="40"/>
    </row>
    <row r="125" spans="1:9" s="3" customFormat="1" ht="20.25" thickBot="1">
      <c r="A125" s="116" t="s">
        <v>165</v>
      </c>
      <c r="B125" s="119"/>
      <c r="C125" s="119"/>
      <c r="D125" s="120">
        <f>D120+D122</f>
        <v>991795.18</v>
      </c>
      <c r="E125" s="120">
        <f>E120+E122</f>
        <v>346.81</v>
      </c>
      <c r="F125" s="120">
        <f>F120+F122</f>
        <v>28.9</v>
      </c>
      <c r="I125" s="40"/>
    </row>
    <row r="126" spans="1:9" s="3" customFormat="1" ht="12.75">
      <c r="A126" s="23"/>
      <c r="I126" s="40"/>
    </row>
    <row r="127" spans="1:9" s="3" customFormat="1" ht="12.75">
      <c r="A127" s="23"/>
      <c r="I127" s="40"/>
    </row>
    <row r="128" spans="1:9" s="3" customFormat="1" ht="12.75">
      <c r="A128" s="23"/>
      <c r="I128" s="40"/>
    </row>
    <row r="129" spans="1:9" s="26" customFormat="1" ht="18.75">
      <c r="A129" s="24"/>
      <c r="B129" s="25"/>
      <c r="C129" s="25"/>
      <c r="D129" s="4"/>
      <c r="E129" s="4"/>
      <c r="F129" s="4"/>
      <c r="I129" s="41"/>
    </row>
    <row r="130" spans="1:9" s="22" customFormat="1" ht="19.5">
      <c r="A130" s="27"/>
      <c r="B130" s="28"/>
      <c r="C130" s="28"/>
      <c r="D130" s="5"/>
      <c r="E130" s="5"/>
      <c r="F130" s="5"/>
      <c r="I130" s="39"/>
    </row>
    <row r="131" spans="1:9" s="3" customFormat="1" ht="14.25">
      <c r="A131" s="130" t="s">
        <v>27</v>
      </c>
      <c r="B131" s="130"/>
      <c r="C131" s="130"/>
      <c r="D131" s="130"/>
      <c r="I131" s="40"/>
    </row>
    <row r="132" s="3" customFormat="1" ht="12.75">
      <c r="I132" s="40"/>
    </row>
    <row r="133" spans="1:9" s="3" customFormat="1" ht="12.75">
      <c r="A133" s="23" t="s">
        <v>28</v>
      </c>
      <c r="I133" s="40"/>
    </row>
    <row r="134" s="3" customFormat="1" ht="12.75">
      <c r="I134" s="40"/>
    </row>
    <row r="135" s="3" customFormat="1" ht="12.75">
      <c r="I135" s="40"/>
    </row>
    <row r="136" s="3" customFormat="1" ht="12.75">
      <c r="I136" s="40"/>
    </row>
    <row r="137" s="3" customFormat="1" ht="12.75">
      <c r="I137" s="40"/>
    </row>
    <row r="138" s="3" customFormat="1" ht="12.75">
      <c r="I138" s="40"/>
    </row>
    <row r="139" s="3" customFormat="1" ht="12.75">
      <c r="I139" s="40"/>
    </row>
    <row r="140" s="3" customFormat="1" ht="12.75">
      <c r="I140" s="40"/>
    </row>
    <row r="141" s="3" customFormat="1" ht="12.75">
      <c r="I141" s="40"/>
    </row>
    <row r="142" s="3" customFormat="1" ht="12.75">
      <c r="I142" s="40"/>
    </row>
    <row r="143" s="3" customFormat="1" ht="12.75">
      <c r="I143" s="40"/>
    </row>
    <row r="144" s="3" customFormat="1" ht="12.75">
      <c r="I144" s="40"/>
    </row>
    <row r="145" s="3" customFormat="1" ht="12.75">
      <c r="I145" s="40"/>
    </row>
    <row r="146" s="3" customFormat="1" ht="12.75">
      <c r="I146" s="40"/>
    </row>
    <row r="147" s="3" customFormat="1" ht="12.75">
      <c r="I147" s="40"/>
    </row>
    <row r="148" s="3" customFormat="1" ht="12.75">
      <c r="I148" s="40"/>
    </row>
    <row r="149" s="3" customFormat="1" ht="12.75">
      <c r="I149" s="40"/>
    </row>
    <row r="150" s="3" customFormat="1" ht="12.75">
      <c r="I150" s="40"/>
    </row>
    <row r="151" s="3" customFormat="1" ht="12.75">
      <c r="I151" s="40"/>
    </row>
  </sheetData>
  <sheetProtection/>
  <mergeCells count="12">
    <mergeCell ref="A1:F1"/>
    <mergeCell ref="B2:F2"/>
    <mergeCell ref="B3:F3"/>
    <mergeCell ref="B4:F4"/>
    <mergeCell ref="A6:F6"/>
    <mergeCell ref="A8:F8"/>
    <mergeCell ref="A9:F9"/>
    <mergeCell ref="A10:F10"/>
    <mergeCell ref="A11:F11"/>
    <mergeCell ref="A12:F12"/>
    <mergeCell ref="A15:F15"/>
    <mergeCell ref="A131:D131"/>
  </mergeCells>
  <printOptions horizontalCentered="1"/>
  <pageMargins left="0.2" right="0.2" top="0.1968503937007874" bottom="0.2" header="0.2" footer="0.2"/>
  <pageSetup horizontalDpi="600" verticalDpi="600" orientation="portrait" paperSize="9" scale="62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47"/>
  <sheetViews>
    <sheetView tabSelected="1" zoomScalePageLayoutView="0" workbookViewId="0" topLeftCell="A110">
      <selection activeCell="C145" sqref="C145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6.00390625" style="6" customWidth="1"/>
    <col min="4" max="4" width="21.625" style="6" customWidth="1"/>
    <col min="5" max="5" width="13.875" style="6" customWidth="1"/>
    <col min="6" max="6" width="20.875" style="6" customWidth="1"/>
    <col min="7" max="7" width="15.375" style="6" customWidth="1"/>
    <col min="8" max="8" width="15.375" style="6" hidden="1" customWidth="1"/>
    <col min="9" max="9" width="15.375" style="34" hidden="1" customWidth="1"/>
    <col min="10" max="12" width="15.375" style="6" customWidth="1"/>
    <col min="13" max="16384" width="9.125" style="6" customWidth="1"/>
  </cols>
  <sheetData>
    <row r="1" spans="1:6" ht="16.5" customHeight="1">
      <c r="A1" s="132" t="s">
        <v>141</v>
      </c>
      <c r="B1" s="133"/>
      <c r="C1" s="133"/>
      <c r="D1" s="133"/>
      <c r="E1" s="133"/>
      <c r="F1" s="133"/>
    </row>
    <row r="2" spans="1:6" ht="21.75" customHeight="1">
      <c r="A2" s="45" t="s">
        <v>153</v>
      </c>
      <c r="B2" s="134"/>
      <c r="C2" s="134"/>
      <c r="D2" s="134"/>
      <c r="E2" s="133"/>
      <c r="F2" s="133"/>
    </row>
    <row r="3" spans="2:6" ht="14.25" customHeight="1">
      <c r="B3" s="134" t="s">
        <v>0</v>
      </c>
      <c r="C3" s="134"/>
      <c r="D3" s="134"/>
      <c r="E3" s="133"/>
      <c r="F3" s="133"/>
    </row>
    <row r="4" spans="2:6" ht="14.25" customHeight="1">
      <c r="B4" s="134" t="s">
        <v>142</v>
      </c>
      <c r="C4" s="134"/>
      <c r="D4" s="134"/>
      <c r="E4" s="133"/>
      <c r="F4" s="133"/>
    </row>
    <row r="5" spans="2:6" ht="14.25" customHeight="1">
      <c r="B5" s="44"/>
      <c r="C5" s="44"/>
      <c r="D5" s="44"/>
      <c r="E5" s="43"/>
      <c r="F5" s="43"/>
    </row>
    <row r="6" spans="1:6" s="42" customFormat="1" ht="33" customHeight="1">
      <c r="A6" s="137"/>
      <c r="B6" s="138"/>
      <c r="C6" s="138"/>
      <c r="D6" s="138"/>
      <c r="E6" s="138"/>
      <c r="F6" s="138"/>
    </row>
    <row r="7" spans="2:7" ht="35.25" customHeight="1" hidden="1">
      <c r="B7" s="1"/>
      <c r="C7" s="1"/>
      <c r="D7" s="1"/>
      <c r="E7" s="1"/>
      <c r="F7" s="1"/>
      <c r="G7" s="1"/>
    </row>
    <row r="8" spans="1:7" ht="19.5" customHeight="1">
      <c r="A8" s="131" t="s">
        <v>154</v>
      </c>
      <c r="B8" s="131"/>
      <c r="C8" s="131"/>
      <c r="D8" s="131"/>
      <c r="E8" s="131"/>
      <c r="F8" s="131"/>
      <c r="G8" s="1"/>
    </row>
    <row r="9" spans="1:9" s="7" customFormat="1" ht="22.5" customHeight="1">
      <c r="A9" s="135" t="s">
        <v>1</v>
      </c>
      <c r="B9" s="135"/>
      <c r="C9" s="135"/>
      <c r="D9" s="135"/>
      <c r="E9" s="136"/>
      <c r="F9" s="136"/>
      <c r="I9" s="35"/>
    </row>
    <row r="10" spans="1:6" s="8" customFormat="1" ht="18.75" customHeight="1">
      <c r="A10" s="135" t="s">
        <v>74</v>
      </c>
      <c r="B10" s="135"/>
      <c r="C10" s="135"/>
      <c r="D10" s="135"/>
      <c r="E10" s="136"/>
      <c r="F10" s="136"/>
    </row>
    <row r="11" spans="1:6" s="9" customFormat="1" ht="17.25" customHeight="1">
      <c r="A11" s="122" t="s">
        <v>53</v>
      </c>
      <c r="B11" s="122"/>
      <c r="C11" s="122"/>
      <c r="D11" s="122"/>
      <c r="E11" s="123"/>
      <c r="F11" s="123"/>
    </row>
    <row r="12" spans="1:6" s="8" customFormat="1" ht="30" customHeight="1" thickBot="1">
      <c r="A12" s="124" t="s">
        <v>55</v>
      </c>
      <c r="B12" s="124"/>
      <c r="C12" s="124"/>
      <c r="D12" s="124"/>
      <c r="E12" s="125"/>
      <c r="F12" s="125"/>
    </row>
    <row r="13" spans="1:9" s="13" customFormat="1" ht="139.5" customHeight="1" thickBot="1">
      <c r="A13" s="10" t="s">
        <v>2</v>
      </c>
      <c r="B13" s="11" t="s">
        <v>3</v>
      </c>
      <c r="C13" s="11" t="s">
        <v>75</v>
      </c>
      <c r="D13" s="12" t="s">
        <v>30</v>
      </c>
      <c r="E13" s="12" t="s">
        <v>4</v>
      </c>
      <c r="F13" s="2" t="s">
        <v>5</v>
      </c>
      <c r="I13" s="36"/>
    </row>
    <row r="14" spans="1:9" s="19" customFormat="1" ht="12.75">
      <c r="A14" s="14">
        <v>1</v>
      </c>
      <c r="B14" s="15">
        <v>2</v>
      </c>
      <c r="C14" s="16"/>
      <c r="D14" s="16"/>
      <c r="E14" s="17">
        <v>3</v>
      </c>
      <c r="F14" s="18">
        <v>4</v>
      </c>
      <c r="I14" s="37"/>
    </row>
    <row r="15" spans="1:9" s="19" customFormat="1" ht="49.5" customHeight="1">
      <c r="A15" s="126" t="s">
        <v>6</v>
      </c>
      <c r="B15" s="127"/>
      <c r="C15" s="127"/>
      <c r="D15" s="127"/>
      <c r="E15" s="128"/>
      <c r="F15" s="129"/>
      <c r="I15" s="37"/>
    </row>
    <row r="16" spans="1:9" s="13" customFormat="1" ht="18" customHeight="1">
      <c r="A16" s="59" t="s">
        <v>76</v>
      </c>
      <c r="B16" s="60" t="s">
        <v>7</v>
      </c>
      <c r="C16" s="83" t="s">
        <v>128</v>
      </c>
      <c r="D16" s="46">
        <f>E16*G16</f>
        <v>123886.54</v>
      </c>
      <c r="E16" s="47">
        <f>F16*12</f>
        <v>43.32</v>
      </c>
      <c r="F16" s="47">
        <f>F27+F29</f>
        <v>3.61</v>
      </c>
      <c r="G16" s="13">
        <v>2859.8</v>
      </c>
      <c r="H16" s="13">
        <v>1.07</v>
      </c>
      <c r="I16" s="36">
        <v>2.24</v>
      </c>
    </row>
    <row r="17" spans="1:9" s="13" customFormat="1" ht="24.75" customHeight="1">
      <c r="A17" s="75" t="s">
        <v>56</v>
      </c>
      <c r="B17" s="76" t="s">
        <v>57</v>
      </c>
      <c r="C17" s="83"/>
      <c r="D17" s="46"/>
      <c r="E17" s="47"/>
      <c r="F17" s="47"/>
      <c r="I17" s="36"/>
    </row>
    <row r="18" spans="1:9" s="13" customFormat="1" ht="20.25" customHeight="1">
      <c r="A18" s="75" t="s">
        <v>58</v>
      </c>
      <c r="B18" s="76" t="s">
        <v>57</v>
      </c>
      <c r="C18" s="83"/>
      <c r="D18" s="46"/>
      <c r="E18" s="47"/>
      <c r="F18" s="47"/>
      <c r="I18" s="36"/>
    </row>
    <row r="19" spans="1:9" s="13" customFormat="1" ht="119.25" customHeight="1">
      <c r="A19" s="75" t="s">
        <v>77</v>
      </c>
      <c r="B19" s="76" t="s">
        <v>20</v>
      </c>
      <c r="C19" s="83"/>
      <c r="D19" s="46"/>
      <c r="E19" s="47"/>
      <c r="F19" s="47"/>
      <c r="I19" s="36"/>
    </row>
    <row r="20" spans="1:9" s="13" customFormat="1" ht="20.25" customHeight="1">
      <c r="A20" s="75" t="s">
        <v>78</v>
      </c>
      <c r="B20" s="76" t="s">
        <v>57</v>
      </c>
      <c r="C20" s="83"/>
      <c r="D20" s="46"/>
      <c r="E20" s="47"/>
      <c r="F20" s="47"/>
      <c r="I20" s="36"/>
    </row>
    <row r="21" spans="1:9" s="13" customFormat="1" ht="15">
      <c r="A21" s="75" t="s">
        <v>79</v>
      </c>
      <c r="B21" s="76" t="s">
        <v>57</v>
      </c>
      <c r="C21" s="83"/>
      <c r="D21" s="46"/>
      <c r="E21" s="47"/>
      <c r="F21" s="47"/>
      <c r="I21" s="36"/>
    </row>
    <row r="22" spans="1:9" s="13" customFormat="1" ht="27" customHeight="1">
      <c r="A22" s="75" t="s">
        <v>80</v>
      </c>
      <c r="B22" s="76" t="s">
        <v>10</v>
      </c>
      <c r="C22" s="84"/>
      <c r="D22" s="61"/>
      <c r="E22" s="56"/>
      <c r="F22" s="56"/>
      <c r="I22" s="36"/>
    </row>
    <row r="23" spans="1:9" s="13" customFormat="1" ht="15">
      <c r="A23" s="75" t="s">
        <v>81</v>
      </c>
      <c r="B23" s="76" t="s">
        <v>12</v>
      </c>
      <c r="C23" s="84"/>
      <c r="D23" s="61"/>
      <c r="E23" s="56"/>
      <c r="F23" s="56"/>
      <c r="I23" s="36"/>
    </row>
    <row r="24" spans="1:9" s="13" customFormat="1" ht="15">
      <c r="A24" s="75" t="s">
        <v>155</v>
      </c>
      <c r="B24" s="76" t="s">
        <v>57</v>
      </c>
      <c r="C24" s="84"/>
      <c r="D24" s="61"/>
      <c r="E24" s="56"/>
      <c r="F24" s="56"/>
      <c r="I24" s="36"/>
    </row>
    <row r="25" spans="1:9" s="13" customFormat="1" ht="15">
      <c r="A25" s="75" t="s">
        <v>156</v>
      </c>
      <c r="B25" s="76" t="s">
        <v>57</v>
      </c>
      <c r="C25" s="84"/>
      <c r="D25" s="61"/>
      <c r="E25" s="56"/>
      <c r="F25" s="56"/>
      <c r="I25" s="36"/>
    </row>
    <row r="26" spans="1:9" s="13" customFormat="1" ht="15">
      <c r="A26" s="75" t="s">
        <v>82</v>
      </c>
      <c r="B26" s="76" t="s">
        <v>15</v>
      </c>
      <c r="C26" s="84"/>
      <c r="D26" s="61"/>
      <c r="E26" s="56"/>
      <c r="F26" s="56"/>
      <c r="I26" s="36"/>
    </row>
    <row r="27" spans="1:9" s="13" customFormat="1" ht="15">
      <c r="A27" s="62" t="s">
        <v>29</v>
      </c>
      <c r="B27" s="63"/>
      <c r="C27" s="84"/>
      <c r="D27" s="61"/>
      <c r="E27" s="56"/>
      <c r="F27" s="47">
        <v>3.61</v>
      </c>
      <c r="G27" s="13">
        <v>2859.8</v>
      </c>
      <c r="I27" s="36"/>
    </row>
    <row r="28" spans="1:9" s="13" customFormat="1" ht="21" customHeight="1">
      <c r="A28" s="64" t="s">
        <v>68</v>
      </c>
      <c r="B28" s="63" t="s">
        <v>57</v>
      </c>
      <c r="C28" s="84"/>
      <c r="D28" s="61"/>
      <c r="E28" s="56"/>
      <c r="F28" s="56">
        <v>0</v>
      </c>
      <c r="G28" s="13">
        <v>2859.8</v>
      </c>
      <c r="I28" s="36"/>
    </row>
    <row r="29" spans="1:9" s="13" customFormat="1" ht="21" customHeight="1">
      <c r="A29" s="62" t="s">
        <v>29</v>
      </c>
      <c r="B29" s="63"/>
      <c r="C29" s="84"/>
      <c r="D29" s="61"/>
      <c r="E29" s="56"/>
      <c r="F29" s="47">
        <f>F28</f>
        <v>0</v>
      </c>
      <c r="I29" s="36"/>
    </row>
    <row r="30" spans="1:9" s="13" customFormat="1" ht="30">
      <c r="A30" s="59" t="s">
        <v>8</v>
      </c>
      <c r="B30" s="74" t="s">
        <v>9</v>
      </c>
      <c r="C30" s="83" t="s">
        <v>129</v>
      </c>
      <c r="D30" s="46">
        <f>E30*G30</f>
        <v>135897.7</v>
      </c>
      <c r="E30" s="47">
        <f>F30*12</f>
        <v>47.52</v>
      </c>
      <c r="F30" s="47">
        <v>3.96</v>
      </c>
      <c r="G30" s="13">
        <v>2859.8</v>
      </c>
      <c r="H30" s="13">
        <v>1.07</v>
      </c>
      <c r="I30" s="36">
        <v>2.63</v>
      </c>
    </row>
    <row r="31" spans="1:9" s="13" customFormat="1" ht="15">
      <c r="A31" s="75" t="s">
        <v>83</v>
      </c>
      <c r="B31" s="76" t="s">
        <v>9</v>
      </c>
      <c r="C31" s="85"/>
      <c r="D31" s="46"/>
      <c r="E31" s="47"/>
      <c r="F31" s="47"/>
      <c r="I31" s="36"/>
    </row>
    <row r="32" spans="1:9" s="13" customFormat="1" ht="15">
      <c r="A32" s="75" t="s">
        <v>84</v>
      </c>
      <c r="B32" s="76" t="s">
        <v>85</v>
      </c>
      <c r="C32" s="85"/>
      <c r="D32" s="46"/>
      <c r="E32" s="47"/>
      <c r="F32" s="47"/>
      <c r="I32" s="36"/>
    </row>
    <row r="33" spans="1:9" s="13" customFormat="1" ht="15">
      <c r="A33" s="75" t="s">
        <v>86</v>
      </c>
      <c r="B33" s="76" t="s">
        <v>87</v>
      </c>
      <c r="C33" s="85"/>
      <c r="D33" s="46"/>
      <c r="E33" s="47"/>
      <c r="F33" s="47"/>
      <c r="I33" s="36"/>
    </row>
    <row r="34" spans="1:9" s="13" customFormat="1" ht="15">
      <c r="A34" s="75" t="s">
        <v>59</v>
      </c>
      <c r="B34" s="76" t="s">
        <v>9</v>
      </c>
      <c r="C34" s="85"/>
      <c r="D34" s="46"/>
      <c r="E34" s="47"/>
      <c r="F34" s="47"/>
      <c r="I34" s="36"/>
    </row>
    <row r="35" spans="1:9" s="13" customFormat="1" ht="25.5">
      <c r="A35" s="75" t="s">
        <v>60</v>
      </c>
      <c r="B35" s="76" t="s">
        <v>10</v>
      </c>
      <c r="C35" s="85"/>
      <c r="D35" s="46"/>
      <c r="E35" s="47"/>
      <c r="F35" s="47"/>
      <c r="I35" s="36"/>
    </row>
    <row r="36" spans="1:9" s="13" customFormat="1" ht="15">
      <c r="A36" s="75" t="s">
        <v>61</v>
      </c>
      <c r="B36" s="76" t="s">
        <v>9</v>
      </c>
      <c r="C36" s="85"/>
      <c r="D36" s="46"/>
      <c r="E36" s="47"/>
      <c r="F36" s="47"/>
      <c r="I36" s="36"/>
    </row>
    <row r="37" spans="1:9" s="13" customFormat="1" ht="15">
      <c r="A37" s="75" t="s">
        <v>62</v>
      </c>
      <c r="B37" s="76" t="s">
        <v>9</v>
      </c>
      <c r="C37" s="85"/>
      <c r="D37" s="46"/>
      <c r="E37" s="47"/>
      <c r="F37" s="47"/>
      <c r="I37" s="36"/>
    </row>
    <row r="38" spans="1:9" s="13" customFormat="1" ht="25.5">
      <c r="A38" s="75" t="s">
        <v>63</v>
      </c>
      <c r="B38" s="76" t="s">
        <v>64</v>
      </c>
      <c r="C38" s="85"/>
      <c r="D38" s="46"/>
      <c r="E38" s="47"/>
      <c r="F38" s="47"/>
      <c r="I38" s="36"/>
    </row>
    <row r="39" spans="1:9" s="13" customFormat="1" ht="25.5">
      <c r="A39" s="75" t="s">
        <v>88</v>
      </c>
      <c r="B39" s="76" t="s">
        <v>10</v>
      </c>
      <c r="C39" s="85"/>
      <c r="D39" s="46"/>
      <c r="E39" s="47"/>
      <c r="F39" s="47"/>
      <c r="I39" s="36"/>
    </row>
    <row r="40" spans="1:9" s="13" customFormat="1" ht="25.5">
      <c r="A40" s="75" t="s">
        <v>89</v>
      </c>
      <c r="B40" s="76" t="s">
        <v>9</v>
      </c>
      <c r="C40" s="85"/>
      <c r="D40" s="46"/>
      <c r="E40" s="47"/>
      <c r="F40" s="47"/>
      <c r="I40" s="36"/>
    </row>
    <row r="41" spans="1:9" s="20" customFormat="1" ht="21.75" customHeight="1">
      <c r="A41" s="77" t="s">
        <v>11</v>
      </c>
      <c r="B41" s="60" t="s">
        <v>12</v>
      </c>
      <c r="C41" s="83" t="s">
        <v>128</v>
      </c>
      <c r="D41" s="46">
        <f>E41*G41</f>
        <v>30885.84</v>
      </c>
      <c r="E41" s="47">
        <f>F41*12</f>
        <v>10.8</v>
      </c>
      <c r="F41" s="47">
        <v>0.9</v>
      </c>
      <c r="G41" s="13">
        <v>2859.8</v>
      </c>
      <c r="H41" s="13">
        <v>1.07</v>
      </c>
      <c r="I41" s="36">
        <v>0.6</v>
      </c>
    </row>
    <row r="42" spans="1:9" s="13" customFormat="1" ht="17.25" customHeight="1">
      <c r="A42" s="77" t="s">
        <v>13</v>
      </c>
      <c r="B42" s="60" t="s">
        <v>14</v>
      </c>
      <c r="C42" s="83" t="s">
        <v>128</v>
      </c>
      <c r="D42" s="46">
        <f>E42*G42</f>
        <v>100550.57</v>
      </c>
      <c r="E42" s="47">
        <f>F42*12</f>
        <v>35.16</v>
      </c>
      <c r="F42" s="47">
        <v>2.93</v>
      </c>
      <c r="G42" s="13">
        <v>2859.8</v>
      </c>
      <c r="H42" s="13">
        <v>1.07</v>
      </c>
      <c r="I42" s="36">
        <v>1.94</v>
      </c>
    </row>
    <row r="43" spans="1:9" s="13" customFormat="1" ht="17.25" customHeight="1">
      <c r="A43" s="77" t="s">
        <v>90</v>
      </c>
      <c r="B43" s="60" t="s">
        <v>9</v>
      </c>
      <c r="C43" s="83" t="s">
        <v>132</v>
      </c>
      <c r="D43" s="46">
        <v>0</v>
      </c>
      <c r="E43" s="47">
        <f>D43/G43</f>
        <v>0</v>
      </c>
      <c r="F43" s="47">
        <f>E43/12</f>
        <v>0</v>
      </c>
      <c r="G43" s="13">
        <v>2859.8</v>
      </c>
      <c r="I43" s="36"/>
    </row>
    <row r="44" spans="1:9" s="13" customFormat="1" ht="17.25" customHeight="1">
      <c r="A44" s="75" t="s">
        <v>91</v>
      </c>
      <c r="B44" s="76" t="s">
        <v>20</v>
      </c>
      <c r="C44" s="83"/>
      <c r="D44" s="46"/>
      <c r="E44" s="47"/>
      <c r="F44" s="47"/>
      <c r="I44" s="36"/>
    </row>
    <row r="45" spans="1:9" s="13" customFormat="1" ht="17.25" customHeight="1">
      <c r="A45" s="75" t="s">
        <v>92</v>
      </c>
      <c r="B45" s="76" t="s">
        <v>15</v>
      </c>
      <c r="C45" s="83"/>
      <c r="D45" s="46"/>
      <c r="E45" s="47"/>
      <c r="F45" s="47"/>
      <c r="I45" s="36"/>
    </row>
    <row r="46" spans="1:9" s="13" customFormat="1" ht="17.25" customHeight="1">
      <c r="A46" s="75" t="s">
        <v>93</v>
      </c>
      <c r="B46" s="76" t="s">
        <v>94</v>
      </c>
      <c r="C46" s="83"/>
      <c r="D46" s="46"/>
      <c r="E46" s="47"/>
      <c r="F46" s="47"/>
      <c r="I46" s="36"/>
    </row>
    <row r="47" spans="1:9" s="13" customFormat="1" ht="17.25" customHeight="1">
      <c r="A47" s="75" t="s">
        <v>95</v>
      </c>
      <c r="B47" s="76" t="s">
        <v>96</v>
      </c>
      <c r="C47" s="83"/>
      <c r="D47" s="46"/>
      <c r="E47" s="47"/>
      <c r="F47" s="47"/>
      <c r="I47" s="36"/>
    </row>
    <row r="48" spans="1:9" s="13" customFormat="1" ht="17.25" customHeight="1">
      <c r="A48" s="75" t="s">
        <v>97</v>
      </c>
      <c r="B48" s="76" t="s">
        <v>94</v>
      </c>
      <c r="C48" s="83"/>
      <c r="D48" s="46"/>
      <c r="E48" s="47"/>
      <c r="F48" s="47"/>
      <c r="I48" s="36"/>
    </row>
    <row r="49" spans="1:9" s="19" customFormat="1" ht="38.25" customHeight="1">
      <c r="A49" s="77" t="s">
        <v>98</v>
      </c>
      <c r="B49" s="60" t="s">
        <v>7</v>
      </c>
      <c r="C49" s="83" t="s">
        <v>130</v>
      </c>
      <c r="D49" s="46">
        <v>2439.99</v>
      </c>
      <c r="E49" s="47">
        <f>D49/G49</f>
        <v>0.85</v>
      </c>
      <c r="F49" s="47">
        <f>D49/12/G49</f>
        <v>0.07</v>
      </c>
      <c r="G49" s="13">
        <v>2859.8</v>
      </c>
      <c r="H49" s="13">
        <v>1.07</v>
      </c>
      <c r="I49" s="36">
        <v>0.04</v>
      </c>
    </row>
    <row r="50" spans="1:9" s="19" customFormat="1" ht="33" customHeight="1">
      <c r="A50" s="77" t="s">
        <v>99</v>
      </c>
      <c r="B50" s="60" t="s">
        <v>7</v>
      </c>
      <c r="C50" s="83" t="s">
        <v>130</v>
      </c>
      <c r="D50" s="46">
        <v>15405.72</v>
      </c>
      <c r="E50" s="47">
        <f>D50/G50</f>
        <v>5.39</v>
      </c>
      <c r="F50" s="47">
        <f>D50/12/G50</f>
        <v>0.45</v>
      </c>
      <c r="G50" s="13">
        <v>2859.8</v>
      </c>
      <c r="H50" s="13">
        <v>1.07</v>
      </c>
      <c r="I50" s="36">
        <v>0.3</v>
      </c>
    </row>
    <row r="51" spans="1:9" s="19" customFormat="1" ht="30">
      <c r="A51" s="77" t="s">
        <v>21</v>
      </c>
      <c r="B51" s="60"/>
      <c r="C51" s="83" t="s">
        <v>133</v>
      </c>
      <c r="D51" s="46">
        <f>E51*G51</f>
        <v>7549.87</v>
      </c>
      <c r="E51" s="47">
        <f>F51*12</f>
        <v>2.64</v>
      </c>
      <c r="F51" s="47">
        <v>0.22</v>
      </c>
      <c r="G51" s="13">
        <v>2859.8</v>
      </c>
      <c r="H51" s="13">
        <v>1.07</v>
      </c>
      <c r="I51" s="36">
        <v>0.14</v>
      </c>
    </row>
    <row r="52" spans="1:9" s="19" customFormat="1" ht="25.5">
      <c r="A52" s="68" t="s">
        <v>100</v>
      </c>
      <c r="B52" s="69" t="s">
        <v>67</v>
      </c>
      <c r="C52" s="83"/>
      <c r="D52" s="46"/>
      <c r="E52" s="47"/>
      <c r="F52" s="47"/>
      <c r="G52" s="13"/>
      <c r="H52" s="13"/>
      <c r="I52" s="36"/>
    </row>
    <row r="53" spans="1:9" s="19" customFormat="1" ht="29.25" customHeight="1">
      <c r="A53" s="68" t="s">
        <v>101</v>
      </c>
      <c r="B53" s="69" t="s">
        <v>67</v>
      </c>
      <c r="C53" s="83"/>
      <c r="D53" s="46"/>
      <c r="E53" s="47"/>
      <c r="F53" s="47"/>
      <c r="G53" s="13"/>
      <c r="H53" s="13"/>
      <c r="I53" s="36"/>
    </row>
    <row r="54" spans="1:9" s="19" customFormat="1" ht="20.25" customHeight="1">
      <c r="A54" s="68" t="s">
        <v>102</v>
      </c>
      <c r="B54" s="69" t="s">
        <v>57</v>
      </c>
      <c r="C54" s="83"/>
      <c r="D54" s="46"/>
      <c r="E54" s="47"/>
      <c r="F54" s="47"/>
      <c r="G54" s="13"/>
      <c r="H54" s="13"/>
      <c r="I54" s="36"/>
    </row>
    <row r="55" spans="1:9" s="19" customFormat="1" ht="21.75" customHeight="1">
      <c r="A55" s="68" t="s">
        <v>103</v>
      </c>
      <c r="B55" s="69" t="s">
        <v>67</v>
      </c>
      <c r="C55" s="83"/>
      <c r="D55" s="46"/>
      <c r="E55" s="47"/>
      <c r="F55" s="47"/>
      <c r="G55" s="13"/>
      <c r="H55" s="13"/>
      <c r="I55" s="36"/>
    </row>
    <row r="56" spans="1:9" s="19" customFormat="1" ht="25.5">
      <c r="A56" s="68" t="s">
        <v>104</v>
      </c>
      <c r="B56" s="69" t="s">
        <v>67</v>
      </c>
      <c r="C56" s="83"/>
      <c r="D56" s="46"/>
      <c r="E56" s="47"/>
      <c r="F56" s="47"/>
      <c r="G56" s="13"/>
      <c r="H56" s="13"/>
      <c r="I56" s="36"/>
    </row>
    <row r="57" spans="1:9" s="19" customFormat="1" ht="18" customHeight="1">
      <c r="A57" s="68" t="s">
        <v>105</v>
      </c>
      <c r="B57" s="69" t="s">
        <v>67</v>
      </c>
      <c r="C57" s="83"/>
      <c r="D57" s="46"/>
      <c r="E57" s="47"/>
      <c r="F57" s="47"/>
      <c r="G57" s="13"/>
      <c r="H57" s="13"/>
      <c r="I57" s="36"/>
    </row>
    <row r="58" spans="1:9" s="19" customFormat="1" ht="25.5">
      <c r="A58" s="68" t="s">
        <v>106</v>
      </c>
      <c r="B58" s="69" t="s">
        <v>67</v>
      </c>
      <c r="C58" s="83"/>
      <c r="D58" s="46"/>
      <c r="E58" s="47"/>
      <c r="F58" s="47"/>
      <c r="G58" s="13"/>
      <c r="H58" s="13"/>
      <c r="I58" s="36"/>
    </row>
    <row r="59" spans="1:9" s="19" customFormat="1" ht="20.25" customHeight="1">
      <c r="A59" s="68" t="s">
        <v>107</v>
      </c>
      <c r="B59" s="69" t="s">
        <v>67</v>
      </c>
      <c r="C59" s="83"/>
      <c r="D59" s="46"/>
      <c r="E59" s="47"/>
      <c r="F59" s="47"/>
      <c r="G59" s="13"/>
      <c r="H59" s="13"/>
      <c r="I59" s="36"/>
    </row>
    <row r="60" spans="1:9" s="19" customFormat="1" ht="23.25" customHeight="1">
      <c r="A60" s="68" t="s">
        <v>108</v>
      </c>
      <c r="B60" s="69" t="s">
        <v>67</v>
      </c>
      <c r="C60" s="83"/>
      <c r="D60" s="46"/>
      <c r="E60" s="47"/>
      <c r="F60" s="47"/>
      <c r="G60" s="13"/>
      <c r="H60" s="13"/>
      <c r="I60" s="36"/>
    </row>
    <row r="61" spans="1:9" s="13" customFormat="1" ht="15">
      <c r="A61" s="77" t="s">
        <v>23</v>
      </c>
      <c r="B61" s="60" t="s">
        <v>24</v>
      </c>
      <c r="C61" s="83" t="s">
        <v>128</v>
      </c>
      <c r="D61" s="46">
        <f>E61*G61</f>
        <v>2745.41</v>
      </c>
      <c r="E61" s="47">
        <f>12*F61</f>
        <v>0.96</v>
      </c>
      <c r="F61" s="47">
        <v>0.08</v>
      </c>
      <c r="G61" s="13">
        <v>2859.8</v>
      </c>
      <c r="H61" s="13">
        <v>1.07</v>
      </c>
      <c r="I61" s="36">
        <v>0.03</v>
      </c>
    </row>
    <row r="62" spans="1:9" s="13" customFormat="1" ht="15">
      <c r="A62" s="77" t="s">
        <v>25</v>
      </c>
      <c r="B62" s="78" t="s">
        <v>26</v>
      </c>
      <c r="C62" s="83" t="s">
        <v>128</v>
      </c>
      <c r="D62" s="46">
        <f>E62*G62</f>
        <v>1715.88</v>
      </c>
      <c r="E62" s="47">
        <f>12*F62</f>
        <v>0.6</v>
      </c>
      <c r="F62" s="47">
        <v>0.05</v>
      </c>
      <c r="G62" s="13">
        <v>2859.8</v>
      </c>
      <c r="H62" s="13">
        <v>1.07</v>
      </c>
      <c r="I62" s="36">
        <v>0.02</v>
      </c>
    </row>
    <row r="63" spans="1:9" s="20" customFormat="1" ht="30">
      <c r="A63" s="77" t="s">
        <v>22</v>
      </c>
      <c r="B63" s="60"/>
      <c r="C63" s="60" t="s">
        <v>131</v>
      </c>
      <c r="D63" s="46">
        <v>3535</v>
      </c>
      <c r="E63" s="47">
        <f>D63/G63</f>
        <v>1.24</v>
      </c>
      <c r="F63" s="47">
        <f>E63/12</f>
        <v>0.1</v>
      </c>
      <c r="G63" s="13">
        <v>2859.8</v>
      </c>
      <c r="H63" s="13">
        <v>1.07</v>
      </c>
      <c r="I63" s="36">
        <v>0.03</v>
      </c>
    </row>
    <row r="64" spans="1:10" s="20" customFormat="1" ht="15">
      <c r="A64" s="77" t="s">
        <v>31</v>
      </c>
      <c r="B64" s="60"/>
      <c r="C64" s="74" t="s">
        <v>134</v>
      </c>
      <c r="D64" s="47">
        <f>D65+D66+D67+D68+D69+D70+D71+D72+D73+D74+D76+D77+D79++D78+D75</f>
        <v>35147.24</v>
      </c>
      <c r="E64" s="47">
        <f>D64/G64</f>
        <v>12.29</v>
      </c>
      <c r="F64" s="47">
        <f>D64/12/G64+0.01</f>
        <v>1.03</v>
      </c>
      <c r="G64" s="13">
        <v>2859.8</v>
      </c>
      <c r="H64" s="13">
        <v>1.07</v>
      </c>
      <c r="I64" s="36">
        <v>1.08</v>
      </c>
      <c r="J64" s="115">
        <f>E64/12</f>
        <v>1.02417</v>
      </c>
    </row>
    <row r="65" spans="1:10" s="19" customFormat="1" ht="18.75" customHeight="1">
      <c r="A65" s="65" t="s">
        <v>71</v>
      </c>
      <c r="B65" s="79" t="s">
        <v>15</v>
      </c>
      <c r="C65" s="86"/>
      <c r="D65" s="48">
        <v>873.77</v>
      </c>
      <c r="E65" s="49"/>
      <c r="F65" s="49"/>
      <c r="G65" s="13">
        <v>2859.8</v>
      </c>
      <c r="H65" s="13">
        <v>1.07</v>
      </c>
      <c r="I65" s="36">
        <v>0.01</v>
      </c>
      <c r="J65" s="20">
        <f aca="true" t="shared" si="0" ref="J65:J115">E65/12</f>
        <v>0</v>
      </c>
    </row>
    <row r="66" spans="1:10" s="19" customFormat="1" ht="15">
      <c r="A66" s="65" t="s">
        <v>16</v>
      </c>
      <c r="B66" s="79" t="s">
        <v>20</v>
      </c>
      <c r="C66" s="86"/>
      <c r="D66" s="48">
        <v>1097.78</v>
      </c>
      <c r="E66" s="49"/>
      <c r="F66" s="49"/>
      <c r="G66" s="13">
        <v>2859.8</v>
      </c>
      <c r="H66" s="13">
        <v>1.07</v>
      </c>
      <c r="I66" s="36">
        <v>0.02</v>
      </c>
      <c r="J66" s="20">
        <f t="shared" si="0"/>
        <v>0</v>
      </c>
    </row>
    <row r="67" spans="1:10" s="19" customFormat="1" ht="17.25" customHeight="1">
      <c r="A67" s="65" t="s">
        <v>69</v>
      </c>
      <c r="B67" s="66" t="s">
        <v>15</v>
      </c>
      <c r="C67" s="87"/>
      <c r="D67" s="111">
        <v>1956.15</v>
      </c>
      <c r="E67" s="49"/>
      <c r="F67" s="49"/>
      <c r="G67" s="13"/>
      <c r="H67" s="13"/>
      <c r="I67" s="36"/>
      <c r="J67" s="20">
        <f t="shared" si="0"/>
        <v>0</v>
      </c>
    </row>
    <row r="68" spans="1:10" s="113" customFormat="1" ht="18" customHeight="1">
      <c r="A68" s="68" t="s">
        <v>125</v>
      </c>
      <c r="B68" s="69" t="s">
        <v>50</v>
      </c>
      <c r="C68" s="69"/>
      <c r="D68" s="101">
        <v>0</v>
      </c>
      <c r="E68" s="49"/>
      <c r="F68" s="49"/>
      <c r="G68" s="70">
        <v>2859.8</v>
      </c>
      <c r="H68" s="70">
        <v>1.07</v>
      </c>
      <c r="I68" s="112">
        <v>0.52</v>
      </c>
      <c r="J68" s="20">
        <f t="shared" si="0"/>
        <v>0</v>
      </c>
    </row>
    <row r="69" spans="1:10" s="19" customFormat="1" ht="19.5" customHeight="1">
      <c r="A69" s="65" t="s">
        <v>46</v>
      </c>
      <c r="B69" s="79" t="s">
        <v>15</v>
      </c>
      <c r="C69" s="86"/>
      <c r="D69" s="48">
        <v>2092</v>
      </c>
      <c r="E69" s="49"/>
      <c r="F69" s="49"/>
      <c r="G69" s="13">
        <v>2859.8</v>
      </c>
      <c r="H69" s="13">
        <v>1.07</v>
      </c>
      <c r="I69" s="36">
        <v>0.04</v>
      </c>
      <c r="J69" s="20">
        <f t="shared" si="0"/>
        <v>0</v>
      </c>
    </row>
    <row r="70" spans="1:10" s="19" customFormat="1" ht="21.75" customHeight="1">
      <c r="A70" s="65" t="s">
        <v>17</v>
      </c>
      <c r="B70" s="79" t="s">
        <v>15</v>
      </c>
      <c r="C70" s="86"/>
      <c r="D70" s="48">
        <v>6995.08</v>
      </c>
      <c r="E70" s="49"/>
      <c r="F70" s="49"/>
      <c r="G70" s="13">
        <v>2859.8</v>
      </c>
      <c r="H70" s="13">
        <v>1.07</v>
      </c>
      <c r="I70" s="36">
        <v>0.14</v>
      </c>
      <c r="J70" s="20">
        <f t="shared" si="0"/>
        <v>0</v>
      </c>
    </row>
    <row r="71" spans="1:10" s="19" customFormat="1" ht="21" customHeight="1">
      <c r="A71" s="65" t="s">
        <v>18</v>
      </c>
      <c r="B71" s="79" t="s">
        <v>15</v>
      </c>
      <c r="C71" s="86"/>
      <c r="D71" s="48">
        <v>1097.78</v>
      </c>
      <c r="E71" s="49"/>
      <c r="F71" s="49"/>
      <c r="G71" s="13">
        <v>2859.8</v>
      </c>
      <c r="H71" s="13">
        <v>1.07</v>
      </c>
      <c r="I71" s="36">
        <v>0.02</v>
      </c>
      <c r="J71" s="20">
        <f t="shared" si="0"/>
        <v>0</v>
      </c>
    </row>
    <row r="72" spans="1:10" s="19" customFormat="1" ht="20.25" customHeight="1">
      <c r="A72" s="65" t="s">
        <v>43</v>
      </c>
      <c r="B72" s="79" t="s">
        <v>15</v>
      </c>
      <c r="C72" s="86"/>
      <c r="D72" s="48">
        <v>1045.98</v>
      </c>
      <c r="E72" s="49"/>
      <c r="F72" s="49"/>
      <c r="G72" s="13">
        <v>2859.8</v>
      </c>
      <c r="H72" s="13">
        <v>1.07</v>
      </c>
      <c r="I72" s="36">
        <v>0.02</v>
      </c>
      <c r="J72" s="20">
        <f t="shared" si="0"/>
        <v>0</v>
      </c>
    </row>
    <row r="73" spans="1:10" s="19" customFormat="1" ht="18" customHeight="1">
      <c r="A73" s="65" t="s">
        <v>44</v>
      </c>
      <c r="B73" s="79" t="s">
        <v>20</v>
      </c>
      <c r="C73" s="86"/>
      <c r="D73" s="48">
        <v>0</v>
      </c>
      <c r="E73" s="49"/>
      <c r="F73" s="49"/>
      <c r="G73" s="13">
        <v>2859.8</v>
      </c>
      <c r="H73" s="13">
        <v>1.07</v>
      </c>
      <c r="I73" s="36">
        <v>0.09</v>
      </c>
      <c r="J73" s="20">
        <f t="shared" si="0"/>
        <v>0</v>
      </c>
    </row>
    <row r="74" spans="1:10" s="19" customFormat="1" ht="25.5">
      <c r="A74" s="65" t="s">
        <v>19</v>
      </c>
      <c r="B74" s="79" t="s">
        <v>15</v>
      </c>
      <c r="C74" s="86"/>
      <c r="D74" s="48">
        <v>3239.28</v>
      </c>
      <c r="E74" s="49"/>
      <c r="F74" s="49"/>
      <c r="G74" s="13">
        <v>2859.8</v>
      </c>
      <c r="H74" s="13">
        <v>1.07</v>
      </c>
      <c r="I74" s="36">
        <v>0.06</v>
      </c>
      <c r="J74" s="20">
        <f t="shared" si="0"/>
        <v>0</v>
      </c>
    </row>
    <row r="75" spans="1:10" s="19" customFormat="1" ht="23.25" customHeight="1">
      <c r="A75" s="65" t="s">
        <v>157</v>
      </c>
      <c r="B75" s="66" t="s">
        <v>15</v>
      </c>
      <c r="C75" s="86"/>
      <c r="D75" s="48">
        <v>986.36</v>
      </c>
      <c r="E75" s="49"/>
      <c r="F75" s="49"/>
      <c r="G75" s="13"/>
      <c r="H75" s="13"/>
      <c r="I75" s="36"/>
      <c r="J75" s="20">
        <f t="shared" si="0"/>
        <v>0</v>
      </c>
    </row>
    <row r="76" spans="1:10" s="19" customFormat="1" ht="27.75" customHeight="1">
      <c r="A76" s="65" t="s">
        <v>72</v>
      </c>
      <c r="B76" s="79" t="s">
        <v>15</v>
      </c>
      <c r="C76" s="69"/>
      <c r="D76" s="48">
        <v>7720.66</v>
      </c>
      <c r="E76" s="49"/>
      <c r="F76" s="49"/>
      <c r="G76" s="13">
        <v>2859.8</v>
      </c>
      <c r="H76" s="13">
        <v>1.07</v>
      </c>
      <c r="I76" s="36">
        <v>0.01</v>
      </c>
      <c r="J76" s="20">
        <f t="shared" si="0"/>
        <v>0</v>
      </c>
    </row>
    <row r="77" spans="1:10" s="19" customFormat="1" ht="25.5">
      <c r="A77" s="65" t="s">
        <v>126</v>
      </c>
      <c r="B77" s="66" t="s">
        <v>50</v>
      </c>
      <c r="C77" s="69"/>
      <c r="D77" s="52">
        <v>0</v>
      </c>
      <c r="E77" s="50"/>
      <c r="F77" s="50"/>
      <c r="G77" s="13">
        <v>2859.8</v>
      </c>
      <c r="H77" s="13"/>
      <c r="I77" s="36"/>
      <c r="J77" s="20">
        <f t="shared" si="0"/>
        <v>0</v>
      </c>
    </row>
    <row r="78" spans="1:10" s="19" customFormat="1" ht="25.5">
      <c r="A78" s="65" t="s">
        <v>127</v>
      </c>
      <c r="B78" s="66" t="s">
        <v>50</v>
      </c>
      <c r="C78" s="69"/>
      <c r="D78" s="52">
        <v>0</v>
      </c>
      <c r="E78" s="50"/>
      <c r="F78" s="50"/>
      <c r="G78" s="13"/>
      <c r="H78" s="13"/>
      <c r="I78" s="36"/>
      <c r="J78" s="20">
        <f t="shared" si="0"/>
        <v>0</v>
      </c>
    </row>
    <row r="79" spans="1:10" s="19" customFormat="1" ht="24.75" customHeight="1">
      <c r="A79" s="65" t="s">
        <v>166</v>
      </c>
      <c r="B79" s="69" t="s">
        <v>15</v>
      </c>
      <c r="C79" s="60"/>
      <c r="D79" s="52">
        <v>8042.4</v>
      </c>
      <c r="E79" s="50"/>
      <c r="F79" s="50"/>
      <c r="G79" s="13">
        <v>2859.8</v>
      </c>
      <c r="H79" s="13"/>
      <c r="I79" s="36"/>
      <c r="J79" s="20">
        <f t="shared" si="0"/>
        <v>0</v>
      </c>
    </row>
    <row r="80" spans="1:10" s="20" customFormat="1" ht="30">
      <c r="A80" s="77" t="s">
        <v>36</v>
      </c>
      <c r="B80" s="60"/>
      <c r="C80" s="60" t="s">
        <v>135</v>
      </c>
      <c r="D80" s="47">
        <f>D81+D82+D83+D84+D85+D86+D87+D88+D89</f>
        <v>19646.58</v>
      </c>
      <c r="E80" s="47">
        <f>D80/G80</f>
        <v>6.87</v>
      </c>
      <c r="F80" s="47">
        <f>D80/12/G80</f>
        <v>0.57</v>
      </c>
      <c r="G80" s="13">
        <v>2859.8</v>
      </c>
      <c r="H80" s="13">
        <v>1.07</v>
      </c>
      <c r="I80" s="36">
        <v>0.64</v>
      </c>
      <c r="J80" s="20">
        <f t="shared" si="0"/>
        <v>0.5725</v>
      </c>
    </row>
    <row r="81" spans="1:10" s="19" customFormat="1" ht="24.75" customHeight="1">
      <c r="A81" s="65" t="s">
        <v>32</v>
      </c>
      <c r="B81" s="79" t="s">
        <v>47</v>
      </c>
      <c r="C81" s="86"/>
      <c r="D81" s="48">
        <v>3137.99</v>
      </c>
      <c r="E81" s="49"/>
      <c r="F81" s="49"/>
      <c r="G81" s="13"/>
      <c r="H81" s="13">
        <v>1.07</v>
      </c>
      <c r="I81" s="36">
        <v>0.06</v>
      </c>
      <c r="J81" s="20">
        <f t="shared" si="0"/>
        <v>0</v>
      </c>
    </row>
    <row r="82" spans="1:10" s="19" customFormat="1" ht="25.5">
      <c r="A82" s="65" t="s">
        <v>33</v>
      </c>
      <c r="B82" s="79" t="s">
        <v>39</v>
      </c>
      <c r="C82" s="86"/>
      <c r="D82" s="48">
        <v>2092.02</v>
      </c>
      <c r="E82" s="49"/>
      <c r="F82" s="49"/>
      <c r="G82" s="13"/>
      <c r="H82" s="13">
        <v>1.07</v>
      </c>
      <c r="I82" s="36">
        <v>0.04</v>
      </c>
      <c r="J82" s="20">
        <f t="shared" si="0"/>
        <v>0</v>
      </c>
    </row>
    <row r="83" spans="1:10" s="19" customFormat="1" ht="18.75" customHeight="1">
      <c r="A83" s="65" t="s">
        <v>51</v>
      </c>
      <c r="B83" s="79" t="s">
        <v>50</v>
      </c>
      <c r="C83" s="86"/>
      <c r="D83" s="48">
        <v>2195.49</v>
      </c>
      <c r="E83" s="49"/>
      <c r="F83" s="49"/>
      <c r="G83" s="13"/>
      <c r="H83" s="13">
        <v>1.07</v>
      </c>
      <c r="I83" s="36">
        <v>0.04</v>
      </c>
      <c r="J83" s="20">
        <f t="shared" si="0"/>
        <v>0</v>
      </c>
    </row>
    <row r="84" spans="1:10" s="19" customFormat="1" ht="25.5">
      <c r="A84" s="65" t="s">
        <v>48</v>
      </c>
      <c r="B84" s="79" t="s">
        <v>49</v>
      </c>
      <c r="C84" s="86"/>
      <c r="D84" s="48">
        <v>0</v>
      </c>
      <c r="E84" s="49"/>
      <c r="F84" s="49"/>
      <c r="G84" s="13"/>
      <c r="H84" s="13">
        <v>1.07</v>
      </c>
      <c r="I84" s="36">
        <v>0.04</v>
      </c>
      <c r="J84" s="20">
        <f t="shared" si="0"/>
        <v>0</v>
      </c>
    </row>
    <row r="85" spans="1:10" s="19" customFormat="1" ht="21" customHeight="1">
      <c r="A85" s="65" t="s">
        <v>45</v>
      </c>
      <c r="B85" s="79" t="s">
        <v>7</v>
      </c>
      <c r="C85" s="86"/>
      <c r="D85" s="48">
        <v>7440.48</v>
      </c>
      <c r="E85" s="49"/>
      <c r="F85" s="49"/>
      <c r="G85" s="13"/>
      <c r="H85" s="13">
        <v>1.07</v>
      </c>
      <c r="I85" s="36">
        <v>0.14</v>
      </c>
      <c r="J85" s="20">
        <f t="shared" si="0"/>
        <v>0</v>
      </c>
    </row>
    <row r="86" spans="1:10" s="19" customFormat="1" ht="28.5" customHeight="1">
      <c r="A86" s="65" t="s">
        <v>111</v>
      </c>
      <c r="B86" s="66" t="s">
        <v>15</v>
      </c>
      <c r="C86" s="86"/>
      <c r="D86" s="48">
        <v>4780.6</v>
      </c>
      <c r="E86" s="49"/>
      <c r="F86" s="49"/>
      <c r="G86" s="13"/>
      <c r="H86" s="13"/>
      <c r="I86" s="36"/>
      <c r="J86" s="20">
        <f t="shared" si="0"/>
        <v>0</v>
      </c>
    </row>
    <row r="87" spans="1:10" s="19" customFormat="1" ht="33" customHeight="1">
      <c r="A87" s="65" t="s">
        <v>109</v>
      </c>
      <c r="B87" s="66" t="s">
        <v>112</v>
      </c>
      <c r="C87" s="86"/>
      <c r="D87" s="48">
        <v>0</v>
      </c>
      <c r="E87" s="49"/>
      <c r="F87" s="49"/>
      <c r="G87" s="13"/>
      <c r="H87" s="13"/>
      <c r="I87" s="36"/>
      <c r="J87" s="20">
        <f t="shared" si="0"/>
        <v>0</v>
      </c>
    </row>
    <row r="88" spans="1:10" s="19" customFormat="1" ht="20.25" customHeight="1">
      <c r="A88" s="68" t="s">
        <v>113</v>
      </c>
      <c r="B88" s="66" t="s">
        <v>50</v>
      </c>
      <c r="C88" s="86"/>
      <c r="D88" s="48">
        <f>E88*G88</f>
        <v>0</v>
      </c>
      <c r="E88" s="49"/>
      <c r="F88" s="49"/>
      <c r="G88" s="13"/>
      <c r="H88" s="13">
        <v>1.07</v>
      </c>
      <c r="I88" s="36">
        <v>0</v>
      </c>
      <c r="J88" s="20">
        <f t="shared" si="0"/>
        <v>0</v>
      </c>
    </row>
    <row r="89" spans="1:10" s="19" customFormat="1" ht="26.25" customHeight="1">
      <c r="A89" s="65" t="s">
        <v>114</v>
      </c>
      <c r="B89" s="66" t="s">
        <v>15</v>
      </c>
      <c r="C89" s="86"/>
      <c r="D89" s="48">
        <f>E89*G89</f>
        <v>0</v>
      </c>
      <c r="E89" s="49"/>
      <c r="F89" s="49"/>
      <c r="G89" s="13"/>
      <c r="H89" s="13">
        <v>1.07</v>
      </c>
      <c r="I89" s="36">
        <v>0</v>
      </c>
      <c r="J89" s="20">
        <f t="shared" si="0"/>
        <v>0</v>
      </c>
    </row>
    <row r="90" spans="1:10" s="19" customFormat="1" ht="34.5" customHeight="1">
      <c r="A90" s="77" t="s">
        <v>115</v>
      </c>
      <c r="B90" s="79"/>
      <c r="C90" s="83" t="s">
        <v>136</v>
      </c>
      <c r="D90" s="46">
        <f>D91+D92+D93+D94</f>
        <v>0</v>
      </c>
      <c r="E90" s="47">
        <f>D90/G90</f>
        <v>0</v>
      </c>
      <c r="F90" s="47">
        <f>E90/12</f>
        <v>0</v>
      </c>
      <c r="G90" s="13">
        <v>2859.8</v>
      </c>
      <c r="H90" s="13"/>
      <c r="I90" s="36"/>
      <c r="J90" s="20">
        <f t="shared" si="0"/>
        <v>0</v>
      </c>
    </row>
    <row r="91" spans="1:10" s="19" customFormat="1" ht="20.25" customHeight="1">
      <c r="A91" s="65" t="s">
        <v>116</v>
      </c>
      <c r="B91" s="79" t="s">
        <v>15</v>
      </c>
      <c r="C91" s="90"/>
      <c r="D91" s="67">
        <v>0</v>
      </c>
      <c r="E91" s="50"/>
      <c r="F91" s="50"/>
      <c r="G91" s="13"/>
      <c r="H91" s="13"/>
      <c r="I91" s="36"/>
      <c r="J91" s="20">
        <f t="shared" si="0"/>
        <v>0</v>
      </c>
    </row>
    <row r="92" spans="1:10" s="19" customFormat="1" ht="21" customHeight="1">
      <c r="A92" s="68" t="s">
        <v>117</v>
      </c>
      <c r="B92" s="66" t="s">
        <v>50</v>
      </c>
      <c r="C92" s="90"/>
      <c r="D92" s="67">
        <v>0</v>
      </c>
      <c r="E92" s="50"/>
      <c r="F92" s="50"/>
      <c r="G92" s="13"/>
      <c r="H92" s="13"/>
      <c r="I92" s="36"/>
      <c r="J92" s="20">
        <f t="shared" si="0"/>
        <v>0</v>
      </c>
    </row>
    <row r="93" spans="1:10" s="19" customFormat="1" ht="21" customHeight="1">
      <c r="A93" s="65" t="s">
        <v>118</v>
      </c>
      <c r="B93" s="66" t="s">
        <v>112</v>
      </c>
      <c r="C93" s="90"/>
      <c r="D93" s="67">
        <v>0</v>
      </c>
      <c r="E93" s="50"/>
      <c r="F93" s="50"/>
      <c r="G93" s="13"/>
      <c r="H93" s="13"/>
      <c r="I93" s="36"/>
      <c r="J93" s="20">
        <f t="shared" si="0"/>
        <v>0</v>
      </c>
    </row>
    <row r="94" spans="1:10" s="19" customFormat="1" ht="30" customHeight="1">
      <c r="A94" s="65" t="s">
        <v>119</v>
      </c>
      <c r="B94" s="66" t="s">
        <v>50</v>
      </c>
      <c r="C94" s="90"/>
      <c r="D94" s="67">
        <v>0</v>
      </c>
      <c r="E94" s="50"/>
      <c r="F94" s="50"/>
      <c r="G94" s="13"/>
      <c r="H94" s="13"/>
      <c r="I94" s="36"/>
      <c r="J94" s="20">
        <f t="shared" si="0"/>
        <v>0</v>
      </c>
    </row>
    <row r="95" spans="1:10" s="19" customFormat="1" ht="18.75" customHeight="1">
      <c r="A95" s="77" t="s">
        <v>37</v>
      </c>
      <c r="B95" s="79"/>
      <c r="C95" s="74" t="s">
        <v>137</v>
      </c>
      <c r="D95" s="47">
        <f>D96+D97+D98++D99+D100+D101</f>
        <v>10083.43</v>
      </c>
      <c r="E95" s="47">
        <f>D95/G95</f>
        <v>3.53</v>
      </c>
      <c r="F95" s="47">
        <f>D95/12/G95+0.01</f>
        <v>0.3</v>
      </c>
      <c r="G95" s="13">
        <v>2859.8</v>
      </c>
      <c r="H95" s="13">
        <v>1.07</v>
      </c>
      <c r="I95" s="36">
        <v>0.33</v>
      </c>
      <c r="J95" s="20">
        <f t="shared" si="0"/>
        <v>0.294166666666667</v>
      </c>
    </row>
    <row r="96" spans="1:10" s="19" customFormat="1" ht="21" customHeight="1">
      <c r="A96" s="65" t="s">
        <v>34</v>
      </c>
      <c r="B96" s="79" t="s">
        <v>7</v>
      </c>
      <c r="C96" s="86"/>
      <c r="D96" s="48">
        <v>0</v>
      </c>
      <c r="E96" s="49"/>
      <c r="F96" s="49"/>
      <c r="G96" s="13">
        <v>2859.8</v>
      </c>
      <c r="H96" s="13">
        <v>1.07</v>
      </c>
      <c r="I96" s="36">
        <v>0.03</v>
      </c>
      <c r="J96" s="20">
        <f t="shared" si="0"/>
        <v>0</v>
      </c>
    </row>
    <row r="97" spans="1:10" s="19" customFormat="1" ht="49.5" customHeight="1">
      <c r="A97" s="65" t="s">
        <v>120</v>
      </c>
      <c r="B97" s="79" t="s">
        <v>15</v>
      </c>
      <c r="C97" s="86"/>
      <c r="D97" s="48">
        <v>8990.03</v>
      </c>
      <c r="E97" s="49"/>
      <c r="F97" s="49"/>
      <c r="G97" s="13">
        <v>2859.8</v>
      </c>
      <c r="H97" s="13">
        <v>1.07</v>
      </c>
      <c r="I97" s="36">
        <v>0.17</v>
      </c>
      <c r="J97" s="20">
        <f t="shared" si="0"/>
        <v>0</v>
      </c>
    </row>
    <row r="98" spans="1:10" s="19" customFormat="1" ht="43.5" customHeight="1">
      <c r="A98" s="65" t="s">
        <v>121</v>
      </c>
      <c r="B98" s="79" t="s">
        <v>15</v>
      </c>
      <c r="C98" s="86"/>
      <c r="D98" s="48">
        <v>1093.4</v>
      </c>
      <c r="E98" s="49"/>
      <c r="F98" s="49"/>
      <c r="G98" s="13">
        <v>2859.8</v>
      </c>
      <c r="H98" s="13">
        <v>1.07</v>
      </c>
      <c r="I98" s="36">
        <v>0.02</v>
      </c>
      <c r="J98" s="20">
        <f t="shared" si="0"/>
        <v>0</v>
      </c>
    </row>
    <row r="99" spans="1:10" s="19" customFormat="1" ht="27.75" customHeight="1">
      <c r="A99" s="65" t="s">
        <v>52</v>
      </c>
      <c r="B99" s="79" t="s">
        <v>10</v>
      </c>
      <c r="C99" s="86"/>
      <c r="D99" s="48">
        <v>0</v>
      </c>
      <c r="E99" s="49"/>
      <c r="F99" s="49"/>
      <c r="G99" s="13">
        <v>2859.8</v>
      </c>
      <c r="H99" s="13">
        <v>1.07</v>
      </c>
      <c r="I99" s="36">
        <v>0</v>
      </c>
      <c r="J99" s="20">
        <f t="shared" si="0"/>
        <v>0</v>
      </c>
    </row>
    <row r="100" spans="1:10" s="19" customFormat="1" ht="21.75" customHeight="1">
      <c r="A100" s="65" t="s">
        <v>40</v>
      </c>
      <c r="B100" s="66" t="s">
        <v>122</v>
      </c>
      <c r="C100" s="86"/>
      <c r="D100" s="48">
        <f>E100*G100</f>
        <v>0</v>
      </c>
      <c r="E100" s="49"/>
      <c r="F100" s="49"/>
      <c r="G100" s="13">
        <v>2859.8</v>
      </c>
      <c r="H100" s="13">
        <v>1.07</v>
      </c>
      <c r="I100" s="36">
        <v>0</v>
      </c>
      <c r="J100" s="20">
        <f t="shared" si="0"/>
        <v>0</v>
      </c>
    </row>
    <row r="101" spans="1:10" s="19" customFormat="1" ht="62.25" customHeight="1">
      <c r="A101" s="65" t="s">
        <v>123</v>
      </c>
      <c r="B101" s="66" t="s">
        <v>67</v>
      </c>
      <c r="C101" s="86"/>
      <c r="D101" s="48">
        <f>E101*G101</f>
        <v>0</v>
      </c>
      <c r="E101" s="49"/>
      <c r="F101" s="49"/>
      <c r="G101" s="13">
        <v>2859.8</v>
      </c>
      <c r="H101" s="13">
        <v>1.07</v>
      </c>
      <c r="I101" s="36">
        <v>0</v>
      </c>
      <c r="J101" s="20">
        <f t="shared" si="0"/>
        <v>0</v>
      </c>
    </row>
    <row r="102" spans="1:10" s="19" customFormat="1" ht="15">
      <c r="A102" s="77" t="s">
        <v>38</v>
      </c>
      <c r="B102" s="79"/>
      <c r="C102" s="74" t="s">
        <v>138</v>
      </c>
      <c r="D102" s="47">
        <f>D103</f>
        <v>1311.87</v>
      </c>
      <c r="E102" s="47">
        <f>D102/G102</f>
        <v>0.46</v>
      </c>
      <c r="F102" s="47">
        <f>D102/12/G102</f>
        <v>0.04</v>
      </c>
      <c r="G102" s="13">
        <v>2859.8</v>
      </c>
      <c r="H102" s="13">
        <v>1.07</v>
      </c>
      <c r="I102" s="36">
        <v>0.13</v>
      </c>
      <c r="J102" s="20">
        <f t="shared" si="0"/>
        <v>0.0383333333333333</v>
      </c>
    </row>
    <row r="103" spans="1:10" s="19" customFormat="1" ht="15">
      <c r="A103" s="65" t="s">
        <v>35</v>
      </c>
      <c r="B103" s="79" t="s">
        <v>15</v>
      </c>
      <c r="C103" s="86"/>
      <c r="D103" s="48">
        <v>1311.87</v>
      </c>
      <c r="E103" s="49"/>
      <c r="F103" s="49"/>
      <c r="G103" s="13">
        <v>2859.8</v>
      </c>
      <c r="H103" s="13">
        <v>1.07</v>
      </c>
      <c r="I103" s="36">
        <v>0.02</v>
      </c>
      <c r="J103" s="20">
        <f t="shared" si="0"/>
        <v>0</v>
      </c>
    </row>
    <row r="104" spans="1:10" s="13" customFormat="1" ht="15">
      <c r="A104" s="77" t="s">
        <v>42</v>
      </c>
      <c r="B104" s="60"/>
      <c r="C104" s="74" t="s">
        <v>139</v>
      </c>
      <c r="D104" s="47">
        <f>D105+D106</f>
        <v>15600</v>
      </c>
      <c r="E104" s="47">
        <f>D104/G104</f>
        <v>5.45</v>
      </c>
      <c r="F104" s="47">
        <f>D104/12/G104</f>
        <v>0.45</v>
      </c>
      <c r="G104" s="13">
        <v>2859.8</v>
      </c>
      <c r="H104" s="13">
        <v>1.07</v>
      </c>
      <c r="I104" s="36">
        <v>0.04</v>
      </c>
      <c r="J104" s="20">
        <f t="shared" si="0"/>
        <v>0.454166666666667</v>
      </c>
    </row>
    <row r="105" spans="1:10" s="19" customFormat="1" ht="44.25" customHeight="1">
      <c r="A105" s="68" t="s">
        <v>124</v>
      </c>
      <c r="B105" s="66" t="s">
        <v>20</v>
      </c>
      <c r="C105" s="87"/>
      <c r="D105" s="48">
        <v>15600</v>
      </c>
      <c r="E105" s="49"/>
      <c r="F105" s="49"/>
      <c r="G105" s="13">
        <v>2859.8</v>
      </c>
      <c r="H105" s="13">
        <v>1.07</v>
      </c>
      <c r="I105" s="36">
        <v>0.04</v>
      </c>
      <c r="J105" s="20">
        <f t="shared" si="0"/>
        <v>0</v>
      </c>
    </row>
    <row r="106" spans="1:10" s="19" customFormat="1" ht="23.25" customHeight="1">
      <c r="A106" s="68" t="s">
        <v>158</v>
      </c>
      <c r="B106" s="66" t="s">
        <v>67</v>
      </c>
      <c r="C106" s="87"/>
      <c r="D106" s="48">
        <v>0</v>
      </c>
      <c r="E106" s="49"/>
      <c r="F106" s="49"/>
      <c r="G106" s="13">
        <v>2859.8</v>
      </c>
      <c r="H106" s="13">
        <v>1.07</v>
      </c>
      <c r="I106" s="36">
        <v>0</v>
      </c>
      <c r="J106" s="20">
        <f t="shared" si="0"/>
        <v>0</v>
      </c>
    </row>
    <row r="107" spans="1:10" s="13" customFormat="1" ht="15">
      <c r="A107" s="77" t="s">
        <v>41</v>
      </c>
      <c r="B107" s="60"/>
      <c r="C107" s="74" t="s">
        <v>140</v>
      </c>
      <c r="D107" s="47">
        <f>D108+D109</f>
        <v>0</v>
      </c>
      <c r="E107" s="47">
        <f>D107/G107</f>
        <v>0</v>
      </c>
      <c r="F107" s="47">
        <f>D107/12/G107</f>
        <v>0</v>
      </c>
      <c r="G107" s="13">
        <v>2859.8</v>
      </c>
      <c r="H107" s="13">
        <v>1.07</v>
      </c>
      <c r="I107" s="36">
        <v>0.12</v>
      </c>
      <c r="J107" s="20">
        <f t="shared" si="0"/>
        <v>0</v>
      </c>
    </row>
    <row r="108" spans="1:10" s="19" customFormat="1" ht="15">
      <c r="A108" s="65" t="s">
        <v>70</v>
      </c>
      <c r="B108" s="79" t="s">
        <v>47</v>
      </c>
      <c r="C108" s="86"/>
      <c r="D108" s="48">
        <v>0</v>
      </c>
      <c r="E108" s="49"/>
      <c r="F108" s="49"/>
      <c r="G108" s="13">
        <v>2859.8</v>
      </c>
      <c r="H108" s="13">
        <v>1.07</v>
      </c>
      <c r="I108" s="36">
        <v>0.12</v>
      </c>
      <c r="J108" s="20">
        <f t="shared" si="0"/>
        <v>0</v>
      </c>
    </row>
    <row r="109" spans="1:10" s="30" customFormat="1" ht="15.75" thickBot="1">
      <c r="A109" s="65" t="s">
        <v>54</v>
      </c>
      <c r="B109" s="80" t="s">
        <v>47</v>
      </c>
      <c r="C109" s="88"/>
      <c r="D109" s="48">
        <v>0</v>
      </c>
      <c r="E109" s="49"/>
      <c r="F109" s="51"/>
      <c r="G109" s="13">
        <v>2859.8</v>
      </c>
      <c r="H109" s="13">
        <v>1.07</v>
      </c>
      <c r="I109" s="36">
        <v>0</v>
      </c>
      <c r="J109" s="20">
        <f t="shared" si="0"/>
        <v>0</v>
      </c>
    </row>
    <row r="110" spans="1:10" s="13" customFormat="1" ht="129.75">
      <c r="A110" s="105" t="s">
        <v>167</v>
      </c>
      <c r="B110" s="78" t="s">
        <v>10</v>
      </c>
      <c r="C110" s="106"/>
      <c r="D110" s="121">
        <v>190428.05</v>
      </c>
      <c r="E110" s="107">
        <f>D110/G110</f>
        <v>66.59</v>
      </c>
      <c r="F110" s="107">
        <f>E110/12</f>
        <v>5.55</v>
      </c>
      <c r="G110" s="13">
        <v>2859.8</v>
      </c>
      <c r="H110" s="13">
        <v>1.07</v>
      </c>
      <c r="I110" s="36">
        <v>0.3</v>
      </c>
      <c r="J110" s="20">
        <f t="shared" si="0"/>
        <v>5.54916666666667</v>
      </c>
    </row>
    <row r="111" spans="1:10" s="13" customFormat="1" ht="18.75">
      <c r="A111" s="110" t="s">
        <v>160</v>
      </c>
      <c r="B111" s="60" t="s">
        <v>7</v>
      </c>
      <c r="C111" s="60"/>
      <c r="D111" s="92">
        <f>2963.56+2910.67</f>
        <v>5874.23</v>
      </c>
      <c r="E111" s="92">
        <f>D111/G111</f>
        <v>2.05</v>
      </c>
      <c r="F111" s="92">
        <f>E111/12</f>
        <v>0.17</v>
      </c>
      <c r="G111" s="13">
        <v>2859.8</v>
      </c>
      <c r="I111" s="36"/>
      <c r="J111" s="20">
        <f t="shared" si="0"/>
        <v>0.170833333333333</v>
      </c>
    </row>
    <row r="112" spans="1:10" s="13" customFormat="1" ht="18.75">
      <c r="A112" s="110" t="s">
        <v>161</v>
      </c>
      <c r="B112" s="60" t="s">
        <v>7</v>
      </c>
      <c r="C112" s="60"/>
      <c r="D112" s="92">
        <f>(2963.56+3976.21+6727.06)</f>
        <v>13666.83</v>
      </c>
      <c r="E112" s="92">
        <f>D112/G112</f>
        <v>4.78</v>
      </c>
      <c r="F112" s="92">
        <f>E112/12</f>
        <v>0.4</v>
      </c>
      <c r="G112" s="13">
        <v>2859.8</v>
      </c>
      <c r="I112" s="36"/>
      <c r="J112" s="20">
        <f t="shared" si="0"/>
        <v>0.398333333333333</v>
      </c>
    </row>
    <row r="113" spans="1:10" s="13" customFormat="1" ht="18.75">
      <c r="A113" s="110" t="s">
        <v>162</v>
      </c>
      <c r="B113" s="60" t="s">
        <v>7</v>
      </c>
      <c r="C113" s="60"/>
      <c r="D113" s="92">
        <v>20498.35</v>
      </c>
      <c r="E113" s="92">
        <f>D113/G113</f>
        <v>7.17</v>
      </c>
      <c r="F113" s="92">
        <f>E113/12</f>
        <v>0.6</v>
      </c>
      <c r="G113" s="13">
        <v>2859.8</v>
      </c>
      <c r="I113" s="36"/>
      <c r="J113" s="20">
        <f t="shared" si="0"/>
        <v>0.5975</v>
      </c>
    </row>
    <row r="114" spans="1:10" s="13" customFormat="1" ht="18.75">
      <c r="A114" s="110" t="s">
        <v>163</v>
      </c>
      <c r="B114" s="60" t="s">
        <v>7</v>
      </c>
      <c r="C114" s="60"/>
      <c r="D114" s="92">
        <v>9065.36</v>
      </c>
      <c r="E114" s="92">
        <f>D114/G114</f>
        <v>3.17</v>
      </c>
      <c r="F114" s="92">
        <f>E114/12</f>
        <v>0.26</v>
      </c>
      <c r="G114" s="13">
        <v>2859.8</v>
      </c>
      <c r="I114" s="36"/>
      <c r="J114" s="20">
        <f t="shared" si="0"/>
        <v>0.264166666666667</v>
      </c>
    </row>
    <row r="115" spans="1:10" s="29" customFormat="1" ht="19.5" thickBot="1">
      <c r="A115" s="108" t="s">
        <v>66</v>
      </c>
      <c r="B115" s="109" t="s">
        <v>9</v>
      </c>
      <c r="C115" s="91"/>
      <c r="D115" s="53">
        <f>E115*G115</f>
        <v>70694.26</v>
      </c>
      <c r="E115" s="53">
        <f>F115*12</f>
        <v>24.72</v>
      </c>
      <c r="F115" s="54">
        <v>2.06</v>
      </c>
      <c r="G115" s="13">
        <v>2859.8</v>
      </c>
      <c r="I115" s="38"/>
      <c r="J115" s="20">
        <f t="shared" si="0"/>
        <v>2.06</v>
      </c>
    </row>
    <row r="116" spans="1:9" s="13" customFormat="1" ht="19.5" thickBot="1">
      <c r="A116" s="21" t="s">
        <v>29</v>
      </c>
      <c r="B116" s="12"/>
      <c r="C116" s="89"/>
      <c r="D116" s="114">
        <f>D16+D30+D41+D42+D49+D50+D51+D61+D62+D63+D64+D80+D95+D102+D104+D107+D110+D115+D90+D43+D114+D113+D112+D111</f>
        <v>816628.72</v>
      </c>
      <c r="E116" s="114">
        <f>E16+E30+E41+E42+E49+E50+E51+E61+E62+E63+E64+E80+E95+E102+E104+E107+E110+E115+E90+E43+E114+E113+E112+E111</f>
        <v>285.56</v>
      </c>
      <c r="F116" s="114">
        <f>F16+F30+F41+F42+F49+F50+F51+F61+F62+F63+F64+F80+F95+F102+F104+F107+F110+F115+F90+F43+F114+F113+F112+F111</f>
        <v>23.8</v>
      </c>
      <c r="G116" s="13">
        <v>2859.8</v>
      </c>
      <c r="I116" s="36"/>
    </row>
    <row r="117" spans="1:9" s="3" customFormat="1" ht="13.5" thickBot="1">
      <c r="A117" s="23"/>
      <c r="D117" s="55"/>
      <c r="E117" s="55"/>
      <c r="F117" s="55"/>
      <c r="I117" s="40"/>
    </row>
    <row r="118" spans="1:8" s="96" customFormat="1" ht="38.25" thickBot="1">
      <c r="A118" s="33" t="s">
        <v>144</v>
      </c>
      <c r="B118" s="93"/>
      <c r="C118" s="94"/>
      <c r="D118" s="95">
        <v>0</v>
      </c>
      <c r="E118" s="95">
        <v>0</v>
      </c>
      <c r="F118" s="95">
        <v>0</v>
      </c>
      <c r="G118" s="96">
        <v>2859.8</v>
      </c>
      <c r="H118" s="97"/>
    </row>
    <row r="119" spans="1:9" s="71" customFormat="1" ht="20.25" customHeight="1" thickBot="1">
      <c r="A119" s="81"/>
      <c r="B119" s="82"/>
      <c r="C119" s="82"/>
      <c r="D119" s="103"/>
      <c r="E119" s="103"/>
      <c r="F119" s="103"/>
      <c r="G119" s="70"/>
      <c r="I119" s="72"/>
    </row>
    <row r="120" spans="1:9" s="22" customFormat="1" ht="20.25" thickBot="1">
      <c r="A120" s="116" t="s">
        <v>164</v>
      </c>
      <c r="B120" s="99"/>
      <c r="C120" s="99"/>
      <c r="D120" s="104">
        <f>D116+D118</f>
        <v>816628.72</v>
      </c>
      <c r="E120" s="104">
        <f>E116+E118</f>
        <v>285.56</v>
      </c>
      <c r="F120" s="104">
        <f>F116+F118</f>
        <v>23.8</v>
      </c>
      <c r="I120" s="39"/>
    </row>
    <row r="121" spans="1:9" s="3" customFormat="1" ht="14.25">
      <c r="A121" s="117"/>
      <c r="I121" s="40"/>
    </row>
    <row r="122" spans="1:9" s="3" customFormat="1" ht="12.75">
      <c r="A122" s="23"/>
      <c r="I122" s="40"/>
    </row>
    <row r="123" spans="1:9" s="3" customFormat="1" ht="12.75">
      <c r="A123" s="23"/>
      <c r="I123" s="40"/>
    </row>
    <row r="124" spans="1:9" s="3" customFormat="1" ht="12.75">
      <c r="A124" s="23"/>
      <c r="I124" s="40"/>
    </row>
    <row r="125" spans="1:9" s="26" customFormat="1" ht="18.75">
      <c r="A125" s="24"/>
      <c r="B125" s="25"/>
      <c r="C125" s="25"/>
      <c r="D125" s="4"/>
      <c r="E125" s="4"/>
      <c r="F125" s="4"/>
      <c r="I125" s="41"/>
    </row>
    <row r="126" spans="1:9" s="22" customFormat="1" ht="19.5">
      <c r="A126" s="27"/>
      <c r="B126" s="28"/>
      <c r="C126" s="28"/>
      <c r="D126" s="5"/>
      <c r="E126" s="5"/>
      <c r="F126" s="5"/>
      <c r="I126" s="39"/>
    </row>
    <row r="127" spans="1:9" s="3" customFormat="1" ht="14.25">
      <c r="A127" s="130" t="s">
        <v>27</v>
      </c>
      <c r="B127" s="130"/>
      <c r="C127" s="130"/>
      <c r="D127" s="130"/>
      <c r="I127" s="40"/>
    </row>
    <row r="128" s="3" customFormat="1" ht="12.75">
      <c r="I128" s="40"/>
    </row>
    <row r="129" spans="1:9" s="3" customFormat="1" ht="12.75">
      <c r="A129" s="23" t="s">
        <v>28</v>
      </c>
      <c r="I129" s="40"/>
    </row>
    <row r="130" s="3" customFormat="1" ht="12.75">
      <c r="I130" s="40"/>
    </row>
    <row r="131" s="3" customFormat="1" ht="12.75">
      <c r="I131" s="40"/>
    </row>
    <row r="132" s="3" customFormat="1" ht="12.75">
      <c r="I132" s="40"/>
    </row>
    <row r="133" s="3" customFormat="1" ht="12.75">
      <c r="I133" s="40"/>
    </row>
    <row r="134" s="3" customFormat="1" ht="12.75">
      <c r="I134" s="40"/>
    </row>
    <row r="135" s="3" customFormat="1" ht="12.75">
      <c r="I135" s="40"/>
    </row>
    <row r="136" s="3" customFormat="1" ht="12.75">
      <c r="I136" s="40"/>
    </row>
    <row r="137" s="3" customFormat="1" ht="12.75">
      <c r="I137" s="40"/>
    </row>
    <row r="138" s="3" customFormat="1" ht="12.75">
      <c r="I138" s="40"/>
    </row>
    <row r="139" s="3" customFormat="1" ht="12.75">
      <c r="I139" s="40"/>
    </row>
    <row r="140" s="3" customFormat="1" ht="12.75">
      <c r="I140" s="40"/>
    </row>
    <row r="141" s="3" customFormat="1" ht="12.75">
      <c r="I141" s="40"/>
    </row>
    <row r="142" s="3" customFormat="1" ht="12.75">
      <c r="I142" s="40"/>
    </row>
    <row r="143" s="3" customFormat="1" ht="12.75">
      <c r="I143" s="40"/>
    </row>
    <row r="144" s="3" customFormat="1" ht="12.75">
      <c r="I144" s="40"/>
    </row>
    <row r="145" s="3" customFormat="1" ht="12.75">
      <c r="I145" s="40"/>
    </row>
    <row r="146" s="3" customFormat="1" ht="12.75">
      <c r="I146" s="40"/>
    </row>
    <row r="147" s="3" customFormat="1" ht="12.75">
      <c r="I147" s="40"/>
    </row>
  </sheetData>
  <sheetProtection/>
  <mergeCells count="12">
    <mergeCell ref="A9:F9"/>
    <mergeCell ref="A10:F10"/>
    <mergeCell ref="A11:F11"/>
    <mergeCell ref="A12:F12"/>
    <mergeCell ref="A15:F15"/>
    <mergeCell ref="A127:D127"/>
    <mergeCell ref="A1:F1"/>
    <mergeCell ref="B2:F2"/>
    <mergeCell ref="B3:F3"/>
    <mergeCell ref="B4:F4"/>
    <mergeCell ref="A6:F6"/>
    <mergeCell ref="A8:F8"/>
  </mergeCells>
  <printOptions horizontalCentered="1"/>
  <pageMargins left="0.2" right="0.2" top="0.1968503937007874" bottom="0.2" header="0.2" footer="0.2"/>
  <pageSetup horizontalDpi="600" verticalDpi="600" orientation="portrait" paperSize="9" scale="6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2017-04-14T06:55:51Z</cp:lastPrinted>
  <dcterms:created xsi:type="dcterms:W3CDTF">2010-04-02T14:46:04Z</dcterms:created>
  <dcterms:modified xsi:type="dcterms:W3CDTF">2017-04-14T06:59:31Z</dcterms:modified>
  <cp:category/>
  <cp:version/>
  <cp:contentType/>
  <cp:contentStatus/>
</cp:coreProperties>
</file>