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2"/>
  </bookViews>
  <sheets>
    <sheet name="проект 290 Пост 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голосованию'!$A$1:$F$153</definedName>
    <definedName name="_xlnm.Print_Area" localSheetId="1">'по заявлению'!$A$1:$F$155</definedName>
    <definedName name="_xlnm.Print_Area" localSheetId="0">'проект 290 Пост '!$A$1:$F$165</definedName>
  </definedNames>
  <calcPr fullCalcOnLoad="1" fullPrecision="0"/>
</workbook>
</file>

<file path=xl/sharedStrings.xml><?xml version="1.0" encoding="utf-8"?>
<sst xmlns="http://schemas.openxmlformats.org/spreadsheetml/2006/main" count="809" uniqueCount="197">
  <si>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</si>
  <si>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</si>
  <si>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</si>
  <si>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</si>
  <si>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</si>
  <si>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</si>
  <si>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</si>
  <si>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</si>
  <si>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</si>
  <si>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</si>
  <si>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</si>
  <si>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</si>
  <si>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</si>
  <si>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</si>
  <si>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</si>
  <si>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</si>
  <si>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</si>
  <si>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</si>
  <si>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</si>
  <si>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</si>
  <si>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</si>
  <si>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</si>
  <si>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</si>
  <si>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</si>
  <si>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</si>
  <si>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</si>
  <si>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</si>
  <si>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</si>
  <si>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</si>
  <si>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</si>
  <si>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</si>
  <si>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</si>
  <si>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ежедневно с 06.00 - 23.00час.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</si>
  <si>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</si>
  <si>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</si>
  <si>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</si>
  <si>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</si>
  <si>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</si>
  <si>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</si>
  <si>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</si>
  <si>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</si>
  <si>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</si>
  <si>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</si>
  <si>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</si>
  <si>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</si>
  <si>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</si>
  <si>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</si>
  <si>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</si>
  <si>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</si>
  <si>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</si>
  <si>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</si>
  <si>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</si>
  <si>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</si>
  <si>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</si>
  <si>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</si>
  <si>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</si>
  <si>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</si>
  <si>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общедомового уличного освещения</t>
  </si>
  <si>
    <t>Погашение задолженности прошлых периодов</t>
  </si>
  <si>
    <t>ВСЕГО :</t>
  </si>
  <si>
    <t>ремонт кровли</t>
  </si>
  <si>
    <t>ремонт стеновых панельных швов</t>
  </si>
  <si>
    <t>ремонт входов в подвал</t>
  </si>
  <si>
    <t>ремонт изоляции трубопроводов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</si>
  <si>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</si>
  <si>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</si>
  <si>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замена секций бойлера 1шт.</t>
  </si>
  <si>
    <t>ремонт секций бойлера 2шт.</t>
  </si>
  <si>
    <t>Дополнительные работы (текущий ремонт), в т.ч.: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</si>
  <si>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</si>
  <si>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</si>
  <si>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</si>
  <si>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</si>
  <si>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</si>
  <si>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</si>
  <si>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</si>
  <si>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</si>
  <si>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</si>
  <si>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</si>
  <si>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замена насоса гвс / резерв /</t>
  </si>
  <si>
    <t>Санобработка  мусорокамер (согласно СанПиН 2.1.2.2645 -010 утвержденного Постановлением Главного госуд.сан.врача от 10.06.2010 г. № 64)</t>
  </si>
  <si>
    <t>подключение системы отопления с регулировкой</t>
  </si>
  <si>
    <t>замена насоса хвс / резерв /</t>
  </si>
  <si>
    <t>Сбор, вывоз и утилизация ТБО, руб/м2</t>
  </si>
  <si>
    <t>ремонт освещения в подвале</t>
  </si>
  <si>
    <t>ремонт освещения подходов к машинному отделению лифта</t>
  </si>
  <si>
    <t>1 раз в 3 года</t>
  </si>
  <si>
    <t>учет работ по капремонту</t>
  </si>
  <si>
    <t>установка датчиков движения на площадках этажных 27 шт.</t>
  </si>
  <si>
    <t>гидравлическое испытание элеваторных узлов и запорной арматуры</t>
  </si>
  <si>
    <t>Итого</t>
  </si>
  <si>
    <t>Управление многоквартирным домом, всего в т.ч.</t>
  </si>
  <si>
    <t>очистка  водоприемных воронок</t>
  </si>
  <si>
    <t>2016 -2017 гг.</t>
  </si>
  <si>
    <t xml:space="preserve">Проект </t>
  </si>
  <si>
    <t>(стоимость услуг  увеличена на 10 % в соответствии с уровнем инфляции 2015 г.)</t>
  </si>
  <si>
    <t>объем работ</t>
  </si>
  <si>
    <t>по адресу: ул. Набережная, д.52-3 (S жилые + нежилые = 2024,6м2, S придом. тер.= 672,65 м2)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</si>
  <si>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</si>
  <si>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</si>
  <si>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</si>
  <si>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</si>
  <si>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</si>
  <si>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</si>
  <si>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</si>
  <si>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</si>
  <si>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</si>
  <si>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</si>
  <si>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</si>
  <si>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</si>
  <si>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</si>
  <si>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</si>
  <si>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Обслуживание  мусоропроводов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</si>
  <si>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</si>
  <si>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</si>
  <si>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</si>
  <si>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</si>
  <si>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</si>
  <si>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</si>
  <si>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</si>
  <si>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</si>
  <si>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лифтов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</si>
  <si>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</si>
  <si>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</si>
  <si>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</si>
  <si>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</si>
  <si>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</si>
  <si>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Обязательное страхование лифтов ФЗ № 225 от 27.07.2010 г.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</si>
  <si>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</si>
  <si>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</si>
  <si>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</si>
  <si>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Поверка общедомовых приборов учета холодного водоснабжения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</si>
  <si>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</si>
  <si>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</si>
  <si>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</si>
  <si>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</si>
  <si>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</si>
  <si>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</si>
  <si>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</si>
  <si>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</si>
  <si>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</si>
  <si>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смена задвижек на СТС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</si>
  <si>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</si>
  <si>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</si>
  <si>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работа по очистке водяного подогревателя для удаления накипи-коррозийных отложений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</si>
  <si>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</si>
  <si>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</si>
  <si>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</si>
  <si>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</si>
  <si>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 xml:space="preserve"> 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</si>
  <si>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</si>
  <si>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</si>
  <si>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замена трансформатора тока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</si>
  <si>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</si>
  <si>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</si>
  <si>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</si>
  <si>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672,65 м2</t>
  </si>
  <si>
    <t>2024,6 м2</t>
  </si>
  <si>
    <t>1 ствол</t>
  </si>
  <si>
    <t>1 шт</t>
  </si>
  <si>
    <t>Поверка общедомовых приборов учета теплоснабжения</t>
  </si>
  <si>
    <t>2 пробы</t>
  </si>
  <si>
    <t xml:space="preserve">отключение системы отопления </t>
  </si>
  <si>
    <t>ремонт отмостки 61 м2</t>
  </si>
  <si>
    <t>ремонт межпанельных швов 100 м.п.</t>
  </si>
  <si>
    <t>окраска металлического дверного блока (вход в подъезд)</t>
  </si>
  <si>
    <t>установка обратного клапана на ввод ХВС на ВВП диам.50 мм - 1 шт.</t>
  </si>
  <si>
    <t>установка фильтра на общ.ввод ХВс на ВВП диам.50 мм - 1 шт.</t>
  </si>
  <si>
    <t>установка обратного клапана на ввод ХВС диам.50 мм - 1 шт.</t>
  </si>
  <si>
    <t>установка фильтра  на общ.  ввод ХВС  диам.50 мм - 1 шт.</t>
  </si>
  <si>
    <t>изоляция трубопровода СТС  покрытием "Корунд" 46 м.п.</t>
  </si>
  <si>
    <t>наладка тепловых узлов</t>
  </si>
  <si>
    <t>установка датчиков движения в тамбурах  2  шт.</t>
  </si>
  <si>
    <t>установка секций ВВП на ГВС - 2 шт.</t>
  </si>
  <si>
    <t xml:space="preserve"> замена неисправных контрольно-измерительных прибоов (манометров, термометров и т.д) на элеваторных узлах 4 шт.</t>
  </si>
  <si>
    <t xml:space="preserve"> замена неисправных контрольно-измерительных прибоов (манометров, термометров и т.д) на вводе  2 шт.</t>
  </si>
  <si>
    <t>установка электронного регулятора температуры на ВВП</t>
  </si>
  <si>
    <t>погодное регулирование системы отопления (ориентировочная стоимость)</t>
  </si>
  <si>
    <t>Приложение № 3</t>
  </si>
  <si>
    <t xml:space="preserve">от _____________ 2016 г 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</si>
  <si>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</si>
  <si>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</si>
  <si>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270,5 м2</t>
  </si>
  <si>
    <t>1 лифт</t>
  </si>
  <si>
    <t>224 м</t>
  </si>
  <si>
    <t>308,1 м2</t>
  </si>
  <si>
    <t>728 м</t>
  </si>
  <si>
    <t>266 м</t>
  </si>
  <si>
    <t>165 м</t>
  </si>
  <si>
    <t>319 м</t>
  </si>
  <si>
    <t>160 м</t>
  </si>
  <si>
    <t>24 канала</t>
  </si>
  <si>
    <t>322,36 м2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</si>
  <si>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на ГВС, устранение неплотностей в вентиляционных каналах и шахтах, устранение засоров в каналах, пылеудаление и дезинфекция вентканалов, очистка от снега и наледи подъездных козырьков)</t>
    </r>
  </si>
  <si>
    <t>ремонт межпанельных швов 50 м.п.</t>
  </si>
  <si>
    <t>ВСЕГО (без содержания лемтничных клеток)</t>
  </si>
  <si>
    <t>ВСЕГО (с  содержанием лестничных клеток)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</si>
</sst>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9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1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left" vertical="center" wrapText="1"/>
    </xf>
    <xf numFmtId="0" fontId="19" fillId="24" borderId="21" xfId="0" applyFont="1" applyFill="1" applyBorder="1" applyAlignment="1">
      <alignment horizontal="left" vertical="center" wrapText="1"/>
    </xf>
    <xf numFmtId="0" fontId="25" fillId="24" borderId="22" xfId="0" applyFont="1" applyFill="1" applyBorder="1" applyAlignment="1">
      <alignment horizontal="left" vertical="center" wrapText="1"/>
    </xf>
    <xf numFmtId="0" fontId="25" fillId="24" borderId="23" xfId="0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20" fillId="25" borderId="0" xfId="0" applyFont="1" applyFill="1" applyAlignment="1">
      <alignment horizontal="center"/>
    </xf>
    <xf numFmtId="2" fontId="18" fillId="26" borderId="24" xfId="0" applyNumberFormat="1" applyFont="1" applyFill="1" applyBorder="1" applyAlignment="1">
      <alignment horizontal="center" vertical="center" wrapText="1"/>
    </xf>
    <xf numFmtId="2" fontId="18" fillId="26" borderId="25" xfId="0" applyNumberFormat="1" applyFont="1" applyFill="1" applyBorder="1" applyAlignment="1">
      <alignment horizontal="center" vertical="center" wrapText="1"/>
    </xf>
    <xf numFmtId="2" fontId="25" fillId="26" borderId="25" xfId="0" applyNumberFormat="1" applyFont="1" applyFill="1" applyBorder="1" applyAlignment="1">
      <alignment horizontal="center" vertical="center" wrapText="1"/>
    </xf>
    <xf numFmtId="2" fontId="25" fillId="26" borderId="26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18" fillId="26" borderId="18" xfId="0" applyNumberFormat="1" applyFont="1" applyFill="1" applyBorder="1" applyAlignment="1">
      <alignment horizontal="center" vertical="center" wrapText="1"/>
    </xf>
    <xf numFmtId="2" fontId="0" fillId="26" borderId="27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 wrapText="1"/>
    </xf>
    <xf numFmtId="2" fontId="0" fillId="26" borderId="25" xfId="0" applyNumberFormat="1" applyFont="1" applyFill="1" applyBorder="1" applyAlignment="1">
      <alignment horizontal="center" vertical="center" wrapText="1"/>
    </xf>
    <xf numFmtId="2" fontId="19" fillId="26" borderId="10" xfId="0" applyNumberFormat="1" applyFont="1" applyFill="1" applyBorder="1" applyAlignment="1">
      <alignment horizontal="center"/>
    </xf>
    <xf numFmtId="2" fontId="18" fillId="26" borderId="12" xfId="0" applyNumberFormat="1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2" fontId="25" fillId="26" borderId="23" xfId="0" applyNumberFormat="1" applyFont="1" applyFill="1" applyBorder="1" applyAlignment="1">
      <alignment horizontal="center" vertical="center" wrapText="1"/>
    </xf>
    <xf numFmtId="2" fontId="18" fillId="26" borderId="19" xfId="0" applyNumberFormat="1" applyFont="1" applyFill="1" applyBorder="1" applyAlignment="1">
      <alignment horizontal="center" vertical="center" wrapText="1"/>
    </xf>
    <xf numFmtId="2" fontId="18" fillId="26" borderId="28" xfId="0" applyNumberFormat="1" applyFont="1" applyFill="1" applyBorder="1" applyAlignment="1">
      <alignment horizontal="center" vertical="center" wrapText="1"/>
    </xf>
    <xf numFmtId="2" fontId="19" fillId="26" borderId="28" xfId="0" applyNumberFormat="1" applyFont="1" applyFill="1" applyBorder="1" applyAlignment="1">
      <alignment horizontal="center" vertical="center" wrapText="1"/>
    </xf>
    <xf numFmtId="0" fontId="18" fillId="26" borderId="29" xfId="0" applyFont="1" applyFill="1" applyBorder="1" applyAlignment="1">
      <alignment horizontal="center" vertical="center"/>
    </xf>
    <xf numFmtId="0" fontId="18" fillId="26" borderId="12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18" fillId="26" borderId="12" xfId="0" applyNumberFormat="1" applyFont="1" applyFill="1" applyBorder="1" applyAlignment="1">
      <alignment horizontal="center" vertical="center"/>
    </xf>
    <xf numFmtId="0" fontId="18" fillId="26" borderId="0" xfId="0" applyFont="1" applyFill="1" applyAlignment="1">
      <alignment horizontal="center" vertical="center" wrapText="1"/>
    </xf>
    <xf numFmtId="0" fontId="18" fillId="26" borderId="22" xfId="0" applyFont="1" applyFill="1" applyBorder="1" applyAlignment="1">
      <alignment horizontal="left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left" vertical="center" wrapText="1"/>
    </xf>
    <xf numFmtId="0" fontId="0" fillId="26" borderId="23" xfId="0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 wrapText="1"/>
    </xf>
    <xf numFmtId="0" fontId="25" fillId="26" borderId="22" xfId="0" applyFont="1" applyFill="1" applyBorder="1" applyAlignment="1">
      <alignment horizontal="left" vertical="center" wrapText="1"/>
    </xf>
    <xf numFmtId="0" fontId="25" fillId="26" borderId="23" xfId="0" applyFont="1" applyFill="1" applyBorder="1" applyAlignment="1">
      <alignment horizontal="center" vertical="center" wrapText="1"/>
    </xf>
    <xf numFmtId="2" fontId="19" fillId="26" borderId="23" xfId="0" applyNumberFormat="1" applyFont="1" applyFill="1" applyBorder="1" applyAlignment="1">
      <alignment horizontal="center"/>
    </xf>
    <xf numFmtId="2" fontId="18" fillId="26" borderId="0" xfId="0" applyNumberFormat="1" applyFont="1" applyFill="1" applyAlignment="1">
      <alignment horizontal="center" vertical="center" wrapText="1"/>
    </xf>
    <xf numFmtId="0" fontId="25" fillId="26" borderId="23" xfId="0" applyFont="1" applyFill="1" applyBorder="1" applyAlignment="1">
      <alignment horizontal="left" vertical="center" wrapText="1"/>
    </xf>
    <xf numFmtId="0" fontId="18" fillId="26" borderId="21" xfId="0" applyFont="1" applyFill="1" applyBorder="1" applyAlignment="1">
      <alignment horizontal="left" vertical="center" wrapText="1"/>
    </xf>
    <xf numFmtId="0" fontId="18" fillId="26" borderId="25" xfId="0" applyFont="1" applyFill="1" applyBorder="1" applyAlignment="1">
      <alignment horizontal="center" vertical="center" wrapText="1"/>
    </xf>
    <xf numFmtId="0" fontId="24" fillId="26" borderId="23" xfId="0" applyFont="1" applyFill="1" applyBorder="1" applyAlignment="1">
      <alignment horizontal="center" vertical="center" wrapText="1"/>
    </xf>
    <xf numFmtId="0" fontId="19" fillId="26" borderId="22" xfId="0" applyFont="1" applyFill="1" applyBorder="1" applyAlignment="1">
      <alignment horizontal="left" vertical="center" wrapText="1"/>
    </xf>
    <xf numFmtId="0" fontId="0" fillId="24" borderId="23" xfId="0" applyFill="1" applyBorder="1" applyAlignment="1">
      <alignment horizontal="left" vertical="center"/>
    </xf>
    <xf numFmtId="0" fontId="0" fillId="24" borderId="23" xfId="0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4" fontId="25" fillId="26" borderId="21" xfId="0" applyNumberFormat="1" applyFont="1" applyFill="1" applyBorder="1" applyAlignment="1">
      <alignment horizontal="left" vertical="center" wrapText="1"/>
    </xf>
    <xf numFmtId="4" fontId="25" fillId="26" borderId="25" xfId="0" applyNumberFormat="1" applyFont="1" applyFill="1" applyBorder="1" applyAlignment="1">
      <alignment horizontal="center" vertical="center" wrapText="1"/>
    </xf>
    <xf numFmtId="4" fontId="18" fillId="26" borderId="21" xfId="0" applyNumberFormat="1" applyFont="1" applyFill="1" applyBorder="1" applyAlignment="1">
      <alignment horizontal="left" vertical="center" wrapText="1"/>
    </xf>
    <xf numFmtId="0" fontId="27" fillId="26" borderId="23" xfId="0" applyFont="1" applyFill="1" applyBorder="1" applyAlignment="1">
      <alignment horizontal="center" vertical="center" wrapText="1"/>
    </xf>
    <xf numFmtId="0" fontId="18" fillId="26" borderId="18" xfId="0" applyFont="1" applyFill="1" applyBorder="1" applyAlignment="1">
      <alignment horizontal="center" vertical="center" wrapText="1"/>
    </xf>
    <xf numFmtId="2" fontId="0" fillId="26" borderId="24" xfId="0" applyNumberFormat="1" applyFont="1" applyFill="1" applyBorder="1" applyAlignment="1">
      <alignment horizontal="center" vertical="center" wrapText="1"/>
    </xf>
    <xf numFmtId="2" fontId="25" fillId="26" borderId="24" xfId="0" applyNumberFormat="1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/>
    </xf>
    <xf numFmtId="2" fontId="18" fillId="26" borderId="0" xfId="0" applyNumberFormat="1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left" vertical="center"/>
    </xf>
    <xf numFmtId="0" fontId="18" fillId="24" borderId="23" xfId="0" applyFont="1" applyFill="1" applyBorder="1" applyAlignment="1">
      <alignment horizontal="center" vertical="center"/>
    </xf>
    <xf numFmtId="2" fontId="18" fillId="26" borderId="23" xfId="0" applyNumberFormat="1" applyFont="1" applyFill="1" applyBorder="1" applyAlignment="1">
      <alignment horizontal="center" vertical="center"/>
    </xf>
    <xf numFmtId="0" fontId="18" fillId="26" borderId="23" xfId="0" applyFont="1" applyFill="1" applyBorder="1" applyAlignment="1">
      <alignment horizontal="left" vertical="center" wrapText="1"/>
    </xf>
    <xf numFmtId="0" fontId="21" fillId="26" borderId="0" xfId="0" applyFont="1" applyFill="1" applyAlignment="1">
      <alignment horizontal="left" vertical="center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30" xfId="0" applyNumberFormat="1" applyFont="1" applyFill="1" applyBorder="1" applyAlignment="1">
      <alignment horizontal="center" vertical="center" wrapText="1"/>
    </xf>
    <xf numFmtId="0" fontId="0" fillId="26" borderId="30" xfId="0" applyFill="1" applyBorder="1" applyAlignment="1">
      <alignment horizontal="center" vertical="center" wrapText="1"/>
    </xf>
    <xf numFmtId="0" fontId="19" fillId="26" borderId="31" xfId="0" applyFont="1" applyFill="1" applyBorder="1" applyAlignment="1">
      <alignment horizontal="center" vertical="center" wrapText="1"/>
    </xf>
    <xf numFmtId="0" fontId="19" fillId="26" borderId="32" xfId="0" applyFont="1" applyFill="1" applyBorder="1" applyAlignment="1">
      <alignment horizontal="center" vertical="center" wrapText="1"/>
    </xf>
    <xf numFmtId="0" fontId="0" fillId="26" borderId="32" xfId="0" applyFill="1" applyBorder="1" applyAlignment="1">
      <alignment horizontal="center" vertical="center" wrapText="1"/>
    </xf>
    <xf numFmtId="0" fontId="0" fillId="26" borderId="33" xfId="0" applyFill="1" applyBorder="1" applyAlignment="1">
      <alignment horizontal="center" vertical="center" wrapText="1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26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zoomScale="80" zoomScaleNormal="80" zoomScalePageLayoutView="0" workbookViewId="0" topLeftCell="A101">
      <selection activeCell="C119" sqref="C119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customWidth="1"/>
    <col min="4" max="4" width="14.87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40" hidden="1" customWidth="1"/>
    <col min="9" max="12" width="15.375" style="5" customWidth="1"/>
    <col min="13" max="16384" width="9.125" style="5" customWidth="1"/>
  </cols>
  <sheetData>
    <row r="1" spans="1:6" ht="16.5" customHeight="1">
      <c r="A1" s="113" t="s">
        <v>178</v>
      </c>
      <c r="B1" s="114"/>
      <c r="C1" s="114"/>
      <c r="D1" s="114"/>
      <c r="E1" s="114"/>
      <c r="F1" s="114"/>
    </row>
    <row r="2" spans="1:6" ht="24" customHeight="1">
      <c r="A2" s="48" t="s">
        <v>93</v>
      </c>
      <c r="B2" s="115"/>
      <c r="C2" s="115"/>
      <c r="D2" s="115"/>
      <c r="E2" s="114"/>
      <c r="F2" s="114"/>
    </row>
    <row r="3" spans="2:6" ht="14.25" customHeight="1">
      <c r="B3" s="115" t="s">
        <v>0</v>
      </c>
      <c r="C3" s="115"/>
      <c r="D3" s="115"/>
      <c r="E3" s="114"/>
      <c r="F3" s="114"/>
    </row>
    <row r="4" spans="2:6" ht="14.25" customHeight="1">
      <c r="B4" s="115" t="s">
        <v>179</v>
      </c>
      <c r="C4" s="115"/>
      <c r="D4" s="115"/>
      <c r="E4" s="114"/>
      <c r="F4" s="114"/>
    </row>
    <row r="5" spans="1:6" s="47" customFormat="1" ht="39.75" customHeight="1">
      <c r="A5" s="116" t="s">
        <v>94</v>
      </c>
      <c r="B5" s="117"/>
      <c r="C5" s="117"/>
      <c r="D5" s="117"/>
      <c r="E5" s="117"/>
      <c r="F5" s="117"/>
    </row>
    <row r="6" spans="1:6" s="47" customFormat="1" ht="21.75" customHeight="1">
      <c r="A6" s="118" t="s">
        <v>95</v>
      </c>
      <c r="B6" s="118"/>
      <c r="C6" s="118"/>
      <c r="D6" s="118"/>
      <c r="E6" s="118"/>
      <c r="F6" s="118"/>
    </row>
    <row r="7" spans="2:7" ht="35.25" customHeight="1" hidden="1">
      <c r="B7" s="1"/>
      <c r="C7" s="1"/>
      <c r="D7" s="1"/>
      <c r="E7" s="1"/>
      <c r="F7" s="1"/>
      <c r="G7" s="1"/>
    </row>
    <row r="8" spans="1:8" s="7" customFormat="1" ht="22.5" customHeight="1">
      <c r="A8" s="103" t="s">
        <v>1</v>
      </c>
      <c r="B8" s="103"/>
      <c r="C8" s="103"/>
      <c r="D8" s="103"/>
      <c r="E8" s="104"/>
      <c r="F8" s="104"/>
      <c r="H8" s="41"/>
    </row>
    <row r="9" spans="1:6" s="8" customFormat="1" ht="18.75" customHeight="1">
      <c r="A9" s="103" t="s">
        <v>97</v>
      </c>
      <c r="B9" s="103"/>
      <c r="C9" s="103"/>
      <c r="D9" s="103"/>
      <c r="E9" s="104"/>
      <c r="F9" s="104"/>
    </row>
    <row r="10" spans="1:6" s="9" customFormat="1" ht="17.25" customHeight="1">
      <c r="A10" s="105" t="s">
        <v>31</v>
      </c>
      <c r="B10" s="105"/>
      <c r="C10" s="105"/>
      <c r="D10" s="105"/>
      <c r="E10" s="106"/>
      <c r="F10" s="106"/>
    </row>
    <row r="11" spans="1:6" s="8" customFormat="1" ht="30" customHeight="1" thickBot="1">
      <c r="A11" s="107" t="s">
        <v>65</v>
      </c>
      <c r="B11" s="107"/>
      <c r="C11" s="107"/>
      <c r="D11" s="107"/>
      <c r="E11" s="108"/>
      <c r="F11" s="108"/>
    </row>
    <row r="12" spans="1:8" s="13" customFormat="1" ht="139.5" customHeight="1" thickBot="1">
      <c r="A12" s="10" t="s">
        <v>2</v>
      </c>
      <c r="B12" s="11" t="s">
        <v>3</v>
      </c>
      <c r="C12" s="12" t="s">
        <v>96</v>
      </c>
      <c r="D12" s="12" t="s">
        <v>35</v>
      </c>
      <c r="E12" s="12" t="s">
        <v>4</v>
      </c>
      <c r="F12" s="2" t="s">
        <v>5</v>
      </c>
      <c r="H12" s="42"/>
    </row>
    <row r="13" spans="1:8" s="19" customFormat="1" ht="12.75">
      <c r="A13" s="14">
        <v>1</v>
      </c>
      <c r="B13" s="15">
        <v>2</v>
      </c>
      <c r="C13" s="15">
        <v>3</v>
      </c>
      <c r="D13" s="16"/>
      <c r="E13" s="17">
        <v>3</v>
      </c>
      <c r="F13" s="18">
        <v>4</v>
      </c>
      <c r="H13" s="43"/>
    </row>
    <row r="14" spans="1:8" s="19" customFormat="1" ht="49.5" customHeight="1">
      <c r="A14" s="109" t="s">
        <v>6</v>
      </c>
      <c r="B14" s="110"/>
      <c r="C14" s="110"/>
      <c r="D14" s="110"/>
      <c r="E14" s="111"/>
      <c r="F14" s="112"/>
      <c r="H14" s="43"/>
    </row>
    <row r="15" spans="1:8" s="13" customFormat="1" ht="18" customHeight="1">
      <c r="A15" s="81" t="s">
        <v>91</v>
      </c>
      <c r="B15" s="72" t="s">
        <v>7</v>
      </c>
      <c r="C15" s="50" t="s">
        <v>157</v>
      </c>
      <c r="D15" s="49">
        <f>E15*G15</f>
        <v>81631.87</v>
      </c>
      <c r="E15" s="50">
        <f>F15*12</f>
        <v>40.32</v>
      </c>
      <c r="F15" s="50">
        <f>F25+F27</f>
        <v>3.36</v>
      </c>
      <c r="G15" s="13">
        <v>2024.6</v>
      </c>
      <c r="H15" s="42">
        <v>2.24</v>
      </c>
    </row>
    <row r="16" spans="1:8" s="13" customFormat="1" ht="24.75" customHeight="1">
      <c r="A16" s="88" t="s">
        <v>70</v>
      </c>
      <c r="B16" s="89" t="s">
        <v>71</v>
      </c>
      <c r="C16" s="50"/>
      <c r="D16" s="49"/>
      <c r="E16" s="50"/>
      <c r="F16" s="50"/>
      <c r="H16" s="42"/>
    </row>
    <row r="17" spans="1:8" s="13" customFormat="1" ht="18.75" customHeight="1">
      <c r="A17" s="88" t="s">
        <v>72</v>
      </c>
      <c r="B17" s="89" t="s">
        <v>71</v>
      </c>
      <c r="C17" s="50"/>
      <c r="D17" s="49"/>
      <c r="E17" s="50"/>
      <c r="F17" s="50"/>
      <c r="H17" s="42"/>
    </row>
    <row r="18" spans="1:8" s="13" customFormat="1" ht="120" customHeight="1">
      <c r="A18" s="88" t="s">
        <v>98</v>
      </c>
      <c r="B18" s="89" t="s">
        <v>20</v>
      </c>
      <c r="C18" s="50"/>
      <c r="D18" s="49"/>
      <c r="E18" s="50"/>
      <c r="F18" s="50"/>
      <c r="H18" s="42"/>
    </row>
    <row r="19" spans="1:8" s="13" customFormat="1" ht="15">
      <c r="A19" s="88" t="s">
        <v>99</v>
      </c>
      <c r="B19" s="89" t="s">
        <v>71</v>
      </c>
      <c r="C19" s="50"/>
      <c r="D19" s="49"/>
      <c r="E19" s="50"/>
      <c r="F19" s="50"/>
      <c r="H19" s="42"/>
    </row>
    <row r="20" spans="1:8" s="13" customFormat="1" ht="15">
      <c r="A20" s="88" t="s">
        <v>100</v>
      </c>
      <c r="B20" s="89" t="s">
        <v>71</v>
      </c>
      <c r="C20" s="50"/>
      <c r="D20" s="49"/>
      <c r="E20" s="50"/>
      <c r="F20" s="50"/>
      <c r="H20" s="42"/>
    </row>
    <row r="21" spans="1:8" s="13" customFormat="1" ht="30" customHeight="1">
      <c r="A21" s="88" t="s">
        <v>101</v>
      </c>
      <c r="B21" s="89" t="s">
        <v>10</v>
      </c>
      <c r="C21" s="50"/>
      <c r="D21" s="49"/>
      <c r="E21" s="50"/>
      <c r="F21" s="50"/>
      <c r="H21" s="42"/>
    </row>
    <row r="22" spans="1:8" s="13" customFormat="1" ht="15">
      <c r="A22" s="88" t="s">
        <v>102</v>
      </c>
      <c r="B22" s="89" t="s">
        <v>12</v>
      </c>
      <c r="C22" s="50"/>
      <c r="D22" s="49"/>
      <c r="E22" s="50"/>
      <c r="F22" s="50"/>
      <c r="H22" s="42"/>
    </row>
    <row r="23" spans="1:8" s="13" customFormat="1" ht="15">
      <c r="A23" s="88" t="s">
        <v>103</v>
      </c>
      <c r="B23" s="89" t="s">
        <v>71</v>
      </c>
      <c r="C23" s="50"/>
      <c r="D23" s="49"/>
      <c r="E23" s="50"/>
      <c r="F23" s="50"/>
      <c r="H23" s="42"/>
    </row>
    <row r="24" spans="1:8" s="13" customFormat="1" ht="15">
      <c r="A24" s="88" t="s">
        <v>104</v>
      </c>
      <c r="B24" s="89" t="s">
        <v>15</v>
      </c>
      <c r="C24" s="50"/>
      <c r="D24" s="49"/>
      <c r="E24" s="50"/>
      <c r="F24" s="50"/>
      <c r="H24" s="42"/>
    </row>
    <row r="25" spans="1:8" s="13" customFormat="1" ht="15">
      <c r="A25" s="90" t="s">
        <v>90</v>
      </c>
      <c r="B25" s="89"/>
      <c r="C25" s="50"/>
      <c r="D25" s="49"/>
      <c r="E25" s="50"/>
      <c r="F25" s="50">
        <v>3.24</v>
      </c>
      <c r="H25" s="42"/>
    </row>
    <row r="26" spans="1:8" s="13" customFormat="1" ht="15">
      <c r="A26" s="88" t="s">
        <v>87</v>
      </c>
      <c r="B26" s="89" t="s">
        <v>71</v>
      </c>
      <c r="C26" s="50"/>
      <c r="D26" s="49"/>
      <c r="E26" s="50"/>
      <c r="F26" s="51">
        <v>0.12</v>
      </c>
      <c r="H26" s="42"/>
    </row>
    <row r="27" spans="1:8" s="13" customFormat="1" ht="15">
      <c r="A27" s="90" t="s">
        <v>90</v>
      </c>
      <c r="B27" s="89"/>
      <c r="C27" s="50"/>
      <c r="D27" s="49"/>
      <c r="E27" s="50"/>
      <c r="F27" s="50">
        <f>F26</f>
        <v>0.12</v>
      </c>
      <c r="H27" s="42"/>
    </row>
    <row r="28" spans="1:9" s="13" customFormat="1" ht="30">
      <c r="A28" s="81" t="s">
        <v>8</v>
      </c>
      <c r="B28" s="82" t="s">
        <v>9</v>
      </c>
      <c r="C28" s="50" t="s">
        <v>156</v>
      </c>
      <c r="D28" s="49">
        <f>E28*G28</f>
        <v>32555.57</v>
      </c>
      <c r="E28" s="50">
        <f>F28*12</f>
        <v>16.08</v>
      </c>
      <c r="F28" s="50">
        <v>1.34</v>
      </c>
      <c r="G28" s="13">
        <v>2024.6</v>
      </c>
      <c r="H28" s="42">
        <v>0.96</v>
      </c>
      <c r="I28" s="13">
        <f>E28/12</f>
        <v>1.34</v>
      </c>
    </row>
    <row r="29" spans="1:9" s="13" customFormat="1" ht="15">
      <c r="A29" s="88" t="s">
        <v>105</v>
      </c>
      <c r="B29" s="89" t="s">
        <v>9</v>
      </c>
      <c r="C29" s="50"/>
      <c r="D29" s="49"/>
      <c r="E29" s="50"/>
      <c r="F29" s="50"/>
      <c r="H29" s="42"/>
      <c r="I29" s="13">
        <f aca="true" t="shared" si="0" ref="I29:I91">E29/12</f>
        <v>0</v>
      </c>
    </row>
    <row r="30" spans="1:9" s="13" customFormat="1" ht="15">
      <c r="A30" s="88" t="s">
        <v>106</v>
      </c>
      <c r="B30" s="89" t="s">
        <v>107</v>
      </c>
      <c r="C30" s="50"/>
      <c r="D30" s="49"/>
      <c r="E30" s="50"/>
      <c r="F30" s="50"/>
      <c r="H30" s="42"/>
      <c r="I30" s="13">
        <f t="shared" si="0"/>
        <v>0</v>
      </c>
    </row>
    <row r="31" spans="1:9" s="13" customFormat="1" ht="15">
      <c r="A31" s="88" t="s">
        <v>108</v>
      </c>
      <c r="B31" s="89" t="s">
        <v>109</v>
      </c>
      <c r="C31" s="50"/>
      <c r="D31" s="49"/>
      <c r="E31" s="50"/>
      <c r="F31" s="50"/>
      <c r="H31" s="42"/>
      <c r="I31" s="13">
        <f t="shared" si="0"/>
        <v>0</v>
      </c>
    </row>
    <row r="32" spans="1:9" s="13" customFormat="1" ht="15">
      <c r="A32" s="88" t="s">
        <v>73</v>
      </c>
      <c r="B32" s="89" t="s">
        <v>9</v>
      </c>
      <c r="C32" s="50"/>
      <c r="D32" s="49"/>
      <c r="E32" s="50"/>
      <c r="F32" s="50"/>
      <c r="H32" s="42"/>
      <c r="I32" s="13">
        <f t="shared" si="0"/>
        <v>0</v>
      </c>
    </row>
    <row r="33" spans="1:9" s="13" customFormat="1" ht="25.5">
      <c r="A33" s="88" t="s">
        <v>74</v>
      </c>
      <c r="B33" s="89" t="s">
        <v>10</v>
      </c>
      <c r="C33" s="50"/>
      <c r="D33" s="49"/>
      <c r="E33" s="50"/>
      <c r="F33" s="50"/>
      <c r="H33" s="42"/>
      <c r="I33" s="13">
        <f t="shared" si="0"/>
        <v>0</v>
      </c>
    </row>
    <row r="34" spans="1:9" s="13" customFormat="1" ht="15">
      <c r="A34" s="88" t="s">
        <v>75</v>
      </c>
      <c r="B34" s="89" t="s">
        <v>9</v>
      </c>
      <c r="C34" s="50"/>
      <c r="D34" s="49"/>
      <c r="E34" s="50"/>
      <c r="F34" s="50"/>
      <c r="H34" s="42"/>
      <c r="I34" s="13">
        <f t="shared" si="0"/>
        <v>0</v>
      </c>
    </row>
    <row r="35" spans="1:9" s="13" customFormat="1" ht="15">
      <c r="A35" s="88" t="s">
        <v>76</v>
      </c>
      <c r="B35" s="89" t="s">
        <v>9</v>
      </c>
      <c r="C35" s="50"/>
      <c r="D35" s="49"/>
      <c r="E35" s="50"/>
      <c r="F35" s="50"/>
      <c r="H35" s="42"/>
      <c r="I35" s="13">
        <f t="shared" si="0"/>
        <v>0</v>
      </c>
    </row>
    <row r="36" spans="1:9" s="13" customFormat="1" ht="25.5">
      <c r="A36" s="88" t="s">
        <v>77</v>
      </c>
      <c r="B36" s="89" t="s">
        <v>78</v>
      </c>
      <c r="C36" s="50"/>
      <c r="D36" s="49"/>
      <c r="E36" s="50"/>
      <c r="F36" s="50"/>
      <c r="H36" s="42"/>
      <c r="I36" s="13">
        <f t="shared" si="0"/>
        <v>0</v>
      </c>
    </row>
    <row r="37" spans="1:9" s="13" customFormat="1" ht="25.5">
      <c r="A37" s="88" t="s">
        <v>110</v>
      </c>
      <c r="B37" s="89" t="s">
        <v>10</v>
      </c>
      <c r="C37" s="50"/>
      <c r="D37" s="49"/>
      <c r="E37" s="50"/>
      <c r="F37" s="50"/>
      <c r="H37" s="42"/>
      <c r="I37" s="13">
        <f t="shared" si="0"/>
        <v>0</v>
      </c>
    </row>
    <row r="38" spans="1:9" s="13" customFormat="1" ht="25.5">
      <c r="A38" s="88" t="s">
        <v>111</v>
      </c>
      <c r="B38" s="89" t="s">
        <v>9</v>
      </c>
      <c r="C38" s="50"/>
      <c r="D38" s="49"/>
      <c r="E38" s="50"/>
      <c r="F38" s="50"/>
      <c r="H38" s="42"/>
      <c r="I38" s="13">
        <f t="shared" si="0"/>
        <v>0</v>
      </c>
    </row>
    <row r="39" spans="1:10" s="20" customFormat="1" ht="20.25" customHeight="1">
      <c r="A39" s="71" t="s">
        <v>11</v>
      </c>
      <c r="B39" s="72" t="s">
        <v>12</v>
      </c>
      <c r="C39" s="50" t="s">
        <v>157</v>
      </c>
      <c r="D39" s="49">
        <f>E39*G39</f>
        <v>20165.02</v>
      </c>
      <c r="E39" s="50">
        <f>F39*12</f>
        <v>9.96</v>
      </c>
      <c r="F39" s="50">
        <v>0.83</v>
      </c>
      <c r="G39" s="13">
        <v>2024.6</v>
      </c>
      <c r="H39" s="42">
        <v>0.6</v>
      </c>
      <c r="I39" s="13">
        <f t="shared" si="0"/>
        <v>0.83</v>
      </c>
      <c r="J39" s="13"/>
    </row>
    <row r="40" spans="1:9" s="13" customFormat="1" ht="20.25" customHeight="1">
      <c r="A40" s="71" t="s">
        <v>13</v>
      </c>
      <c r="B40" s="72" t="s">
        <v>14</v>
      </c>
      <c r="C40" s="50" t="s">
        <v>157</v>
      </c>
      <c r="D40" s="49">
        <f>E40*G40</f>
        <v>65597.04</v>
      </c>
      <c r="E40" s="50">
        <f>F40*12</f>
        <v>32.4</v>
      </c>
      <c r="F40" s="50">
        <v>2.7</v>
      </c>
      <c r="G40" s="13">
        <v>2024.6</v>
      </c>
      <c r="H40" s="42">
        <v>1.94</v>
      </c>
      <c r="I40" s="13">
        <f t="shared" si="0"/>
        <v>2.7</v>
      </c>
    </row>
    <row r="41" spans="1:9" s="13" customFormat="1" ht="23.25" customHeight="1">
      <c r="A41" s="71" t="s">
        <v>112</v>
      </c>
      <c r="B41" s="72" t="s">
        <v>9</v>
      </c>
      <c r="C41" s="50" t="s">
        <v>158</v>
      </c>
      <c r="D41" s="49">
        <f>E41*G41</f>
        <v>42030.7</v>
      </c>
      <c r="E41" s="50">
        <f>F41*12</f>
        <v>20.76</v>
      </c>
      <c r="F41" s="50">
        <v>1.73</v>
      </c>
      <c r="G41" s="13">
        <v>2024.6</v>
      </c>
      <c r="H41" s="42">
        <v>1.24</v>
      </c>
      <c r="I41" s="13">
        <f t="shared" si="0"/>
        <v>1.73</v>
      </c>
    </row>
    <row r="42" spans="1:9" s="13" customFormat="1" ht="45">
      <c r="A42" s="71" t="s">
        <v>80</v>
      </c>
      <c r="B42" s="72" t="s">
        <v>24</v>
      </c>
      <c r="C42" s="50" t="s">
        <v>158</v>
      </c>
      <c r="D42" s="49">
        <f>3407.5*1.105*1.1*12</f>
        <v>49701.8</v>
      </c>
      <c r="E42" s="50">
        <f>D42/G42</f>
        <v>24.55</v>
      </c>
      <c r="F42" s="50">
        <f>E42/12</f>
        <v>2.05</v>
      </c>
      <c r="G42" s="13">
        <v>2024.6</v>
      </c>
      <c r="H42" s="42"/>
      <c r="I42" s="13">
        <f t="shared" si="0"/>
        <v>2.04583333333333</v>
      </c>
    </row>
    <row r="43" spans="1:9" s="13" customFormat="1" ht="21" customHeight="1">
      <c r="A43" s="71" t="s">
        <v>113</v>
      </c>
      <c r="B43" s="72" t="s">
        <v>9</v>
      </c>
      <c r="C43" s="50" t="s">
        <v>182</v>
      </c>
      <c r="D43" s="49">
        <v>48550.03</v>
      </c>
      <c r="E43" s="50">
        <f>D43/G43</f>
        <v>23.98</v>
      </c>
      <c r="F43" s="50">
        <f>E43/12</f>
        <v>2</v>
      </c>
      <c r="G43" s="13">
        <v>2024.6</v>
      </c>
      <c r="H43" s="42"/>
      <c r="I43" s="13">
        <f t="shared" si="0"/>
        <v>1.99833333333333</v>
      </c>
    </row>
    <row r="44" spans="1:9" s="13" customFormat="1" ht="21" customHeight="1">
      <c r="A44" s="88" t="s">
        <v>114</v>
      </c>
      <c r="B44" s="89" t="s">
        <v>20</v>
      </c>
      <c r="C44" s="50"/>
      <c r="D44" s="49"/>
      <c r="E44" s="50"/>
      <c r="F44" s="50"/>
      <c r="H44" s="42"/>
      <c r="I44" s="13">
        <f t="shared" si="0"/>
        <v>0</v>
      </c>
    </row>
    <row r="45" spans="1:9" s="13" customFormat="1" ht="18.75" customHeight="1">
      <c r="A45" s="88" t="s">
        <v>115</v>
      </c>
      <c r="B45" s="89" t="s">
        <v>15</v>
      </c>
      <c r="C45" s="50"/>
      <c r="D45" s="49"/>
      <c r="E45" s="50"/>
      <c r="F45" s="50"/>
      <c r="H45" s="42"/>
      <c r="I45" s="13">
        <f t="shared" si="0"/>
        <v>0</v>
      </c>
    </row>
    <row r="46" spans="1:9" s="13" customFormat="1" ht="20.25" customHeight="1">
      <c r="A46" s="88" t="s">
        <v>116</v>
      </c>
      <c r="B46" s="89" t="s">
        <v>117</v>
      </c>
      <c r="C46" s="50"/>
      <c r="D46" s="49"/>
      <c r="E46" s="50"/>
      <c r="F46" s="50"/>
      <c r="H46" s="42"/>
      <c r="I46" s="13">
        <f t="shared" si="0"/>
        <v>0</v>
      </c>
    </row>
    <row r="47" spans="1:9" s="13" customFormat="1" ht="18" customHeight="1">
      <c r="A47" s="88" t="s">
        <v>118</v>
      </c>
      <c r="B47" s="89" t="s">
        <v>119</v>
      </c>
      <c r="C47" s="50"/>
      <c r="D47" s="49"/>
      <c r="E47" s="50"/>
      <c r="F47" s="50"/>
      <c r="H47" s="42"/>
      <c r="I47" s="13">
        <f t="shared" si="0"/>
        <v>0</v>
      </c>
    </row>
    <row r="48" spans="1:9" s="13" customFormat="1" ht="21" customHeight="1">
      <c r="A48" s="88" t="s">
        <v>120</v>
      </c>
      <c r="B48" s="89" t="s">
        <v>117</v>
      </c>
      <c r="C48" s="50"/>
      <c r="D48" s="49"/>
      <c r="E48" s="50"/>
      <c r="F48" s="50"/>
      <c r="H48" s="42"/>
      <c r="I48" s="13">
        <f t="shared" si="0"/>
        <v>0</v>
      </c>
    </row>
    <row r="49" spans="1:9" s="13" customFormat="1" ht="28.5">
      <c r="A49" s="71" t="s">
        <v>121</v>
      </c>
      <c r="B49" s="83" t="s">
        <v>32</v>
      </c>
      <c r="C49" s="50" t="s">
        <v>183</v>
      </c>
      <c r="D49" s="49">
        <f>E49*G49</f>
        <v>103983.46</v>
      </c>
      <c r="E49" s="50">
        <f>F49*12</f>
        <v>51.36</v>
      </c>
      <c r="F49" s="50">
        <v>4.28</v>
      </c>
      <c r="G49" s="13">
        <v>2024.6</v>
      </c>
      <c r="H49" s="42">
        <v>3.08</v>
      </c>
      <c r="I49" s="13">
        <f t="shared" si="0"/>
        <v>4.28</v>
      </c>
    </row>
    <row r="50" spans="1:9" s="13" customFormat="1" ht="25.5">
      <c r="A50" s="76" t="s">
        <v>122</v>
      </c>
      <c r="B50" s="91" t="s">
        <v>32</v>
      </c>
      <c r="C50" s="50"/>
      <c r="D50" s="49"/>
      <c r="E50" s="50"/>
      <c r="F50" s="50"/>
      <c r="H50" s="42"/>
      <c r="I50" s="13">
        <f t="shared" si="0"/>
        <v>0</v>
      </c>
    </row>
    <row r="51" spans="1:9" s="13" customFormat="1" ht="21" customHeight="1">
      <c r="A51" s="76" t="s">
        <v>123</v>
      </c>
      <c r="B51" s="91" t="s">
        <v>124</v>
      </c>
      <c r="C51" s="50"/>
      <c r="D51" s="49"/>
      <c r="E51" s="50"/>
      <c r="F51" s="50"/>
      <c r="H51" s="42"/>
      <c r="I51" s="13">
        <f t="shared" si="0"/>
        <v>0</v>
      </c>
    </row>
    <row r="52" spans="1:9" s="13" customFormat="1" ht="18" customHeight="1">
      <c r="A52" s="76" t="s">
        <v>125</v>
      </c>
      <c r="B52" s="91" t="s">
        <v>71</v>
      </c>
      <c r="C52" s="50"/>
      <c r="D52" s="49"/>
      <c r="E52" s="50"/>
      <c r="F52" s="50"/>
      <c r="H52" s="42"/>
      <c r="I52" s="13">
        <f t="shared" si="0"/>
        <v>0</v>
      </c>
    </row>
    <row r="53" spans="1:9" s="13" customFormat="1" ht="31.5" customHeight="1">
      <c r="A53" s="76" t="s">
        <v>126</v>
      </c>
      <c r="B53" s="91" t="s">
        <v>15</v>
      </c>
      <c r="C53" s="50"/>
      <c r="D53" s="49"/>
      <c r="E53" s="50"/>
      <c r="F53" s="50"/>
      <c r="H53" s="42"/>
      <c r="I53" s="13">
        <f t="shared" si="0"/>
        <v>0</v>
      </c>
    </row>
    <row r="54" spans="1:9" s="13" customFormat="1" ht="21" customHeight="1">
      <c r="A54" s="71" t="s">
        <v>127</v>
      </c>
      <c r="B54" s="83" t="s">
        <v>15</v>
      </c>
      <c r="C54" s="50" t="s">
        <v>183</v>
      </c>
      <c r="D54" s="49">
        <v>3850</v>
      </c>
      <c r="E54" s="50">
        <f aca="true" t="shared" si="1" ref="E54:E59">D54/G54</f>
        <v>1.9</v>
      </c>
      <c r="F54" s="50">
        <f aca="true" t="shared" si="2" ref="F54:F59">E54/12</f>
        <v>0.16</v>
      </c>
      <c r="G54" s="13">
        <v>2024.6</v>
      </c>
      <c r="H54" s="42"/>
      <c r="I54" s="13">
        <f t="shared" si="0"/>
        <v>0.158333333333333</v>
      </c>
    </row>
    <row r="55" spans="1:10" s="19" customFormat="1" ht="36.75" customHeight="1">
      <c r="A55" s="71" t="s">
        <v>128</v>
      </c>
      <c r="B55" s="72" t="s">
        <v>7</v>
      </c>
      <c r="C55" s="53" t="s">
        <v>159</v>
      </c>
      <c r="D55" s="49">
        <v>2246.78</v>
      </c>
      <c r="E55" s="50">
        <f t="shared" si="1"/>
        <v>1.11</v>
      </c>
      <c r="F55" s="50">
        <f t="shared" si="2"/>
        <v>0.09</v>
      </c>
      <c r="G55" s="13">
        <v>2024.6</v>
      </c>
      <c r="H55" s="42">
        <v>0.06</v>
      </c>
      <c r="I55" s="13">
        <f t="shared" si="0"/>
        <v>0.0925</v>
      </c>
      <c r="J55" s="13"/>
    </row>
    <row r="56" spans="1:10" s="19" customFormat="1" ht="30">
      <c r="A56" s="71" t="s">
        <v>129</v>
      </c>
      <c r="B56" s="72" t="s">
        <v>7</v>
      </c>
      <c r="C56" s="53" t="s">
        <v>159</v>
      </c>
      <c r="D56" s="49">
        <v>2246.78</v>
      </c>
      <c r="E56" s="50">
        <f t="shared" si="1"/>
        <v>1.11</v>
      </c>
      <c r="F56" s="50">
        <f t="shared" si="2"/>
        <v>0.09</v>
      </c>
      <c r="G56" s="13">
        <v>2024.6</v>
      </c>
      <c r="H56" s="42">
        <v>0.06</v>
      </c>
      <c r="I56" s="13">
        <f t="shared" si="0"/>
        <v>0.0925</v>
      </c>
      <c r="J56" s="13"/>
    </row>
    <row r="57" spans="1:10" s="19" customFormat="1" ht="30" customHeight="1">
      <c r="A57" s="71" t="s">
        <v>130</v>
      </c>
      <c r="B57" s="72" t="s">
        <v>7</v>
      </c>
      <c r="C57" s="53" t="s">
        <v>159</v>
      </c>
      <c r="D57" s="49">
        <v>14185.73</v>
      </c>
      <c r="E57" s="50">
        <f t="shared" si="1"/>
        <v>7.01</v>
      </c>
      <c r="F57" s="50">
        <f t="shared" si="2"/>
        <v>0.58</v>
      </c>
      <c r="G57" s="13">
        <v>2024.6</v>
      </c>
      <c r="H57" s="42">
        <v>0.42</v>
      </c>
      <c r="I57" s="13">
        <f t="shared" si="0"/>
        <v>0.584166666666667</v>
      </c>
      <c r="J57" s="13"/>
    </row>
    <row r="58" spans="1:10" s="19" customFormat="1" ht="30">
      <c r="A58" s="71" t="s">
        <v>131</v>
      </c>
      <c r="B58" s="72" t="s">
        <v>55</v>
      </c>
      <c r="C58" s="53" t="s">
        <v>159</v>
      </c>
      <c r="D58" s="49">
        <v>4017.51</v>
      </c>
      <c r="E58" s="50">
        <f t="shared" si="1"/>
        <v>1.98</v>
      </c>
      <c r="F58" s="50">
        <f t="shared" si="2"/>
        <v>0.17</v>
      </c>
      <c r="G58" s="13">
        <v>2024.6</v>
      </c>
      <c r="H58" s="42">
        <v>0</v>
      </c>
      <c r="I58" s="13">
        <f t="shared" si="0"/>
        <v>0.165</v>
      </c>
      <c r="J58" s="13"/>
    </row>
    <row r="59" spans="1:10" s="19" customFormat="1" ht="21.75" customHeight="1">
      <c r="A59" s="71" t="s">
        <v>160</v>
      </c>
      <c r="B59" s="72" t="s">
        <v>55</v>
      </c>
      <c r="C59" s="53" t="s">
        <v>159</v>
      </c>
      <c r="D59" s="49">
        <v>14185.72</v>
      </c>
      <c r="E59" s="50">
        <f t="shared" si="1"/>
        <v>7.01</v>
      </c>
      <c r="F59" s="50">
        <f t="shared" si="2"/>
        <v>0.58</v>
      </c>
      <c r="G59" s="13">
        <v>2024.6</v>
      </c>
      <c r="H59" s="42"/>
      <c r="I59" s="13">
        <f t="shared" si="0"/>
        <v>0.584166666666667</v>
      </c>
      <c r="J59" s="13"/>
    </row>
    <row r="60" spans="1:10" s="19" customFormat="1" ht="30">
      <c r="A60" s="71" t="s">
        <v>21</v>
      </c>
      <c r="B60" s="72"/>
      <c r="C60" s="53" t="s">
        <v>184</v>
      </c>
      <c r="D60" s="49">
        <f>E60*G60</f>
        <v>4859.04</v>
      </c>
      <c r="E60" s="50">
        <f>F60*12</f>
        <v>2.4</v>
      </c>
      <c r="F60" s="50">
        <v>0.2</v>
      </c>
      <c r="G60" s="13">
        <v>2024.6</v>
      </c>
      <c r="H60" s="42">
        <v>0.14</v>
      </c>
      <c r="I60" s="13">
        <f t="shared" si="0"/>
        <v>0.2</v>
      </c>
      <c r="J60" s="13"/>
    </row>
    <row r="61" spans="1:10" s="19" customFormat="1" ht="35.25" customHeight="1">
      <c r="A61" s="76" t="s">
        <v>132</v>
      </c>
      <c r="B61" s="77" t="s">
        <v>86</v>
      </c>
      <c r="C61" s="53"/>
      <c r="D61" s="49"/>
      <c r="E61" s="50"/>
      <c r="F61" s="50"/>
      <c r="G61" s="13"/>
      <c r="H61" s="42"/>
      <c r="I61" s="13">
        <f t="shared" si="0"/>
        <v>0</v>
      </c>
      <c r="J61" s="13"/>
    </row>
    <row r="62" spans="1:10" s="19" customFormat="1" ht="30.75" customHeight="1">
      <c r="A62" s="76" t="s">
        <v>133</v>
      </c>
      <c r="B62" s="77" t="s">
        <v>86</v>
      </c>
      <c r="C62" s="53"/>
      <c r="D62" s="49"/>
      <c r="E62" s="50"/>
      <c r="F62" s="50"/>
      <c r="G62" s="13"/>
      <c r="H62" s="42"/>
      <c r="I62" s="13">
        <f t="shared" si="0"/>
        <v>0</v>
      </c>
      <c r="J62" s="13"/>
    </row>
    <row r="63" spans="1:10" s="19" customFormat="1" ht="15">
      <c r="A63" s="76" t="s">
        <v>134</v>
      </c>
      <c r="B63" s="77" t="s">
        <v>71</v>
      </c>
      <c r="C63" s="53"/>
      <c r="D63" s="49"/>
      <c r="E63" s="50"/>
      <c r="F63" s="50"/>
      <c r="G63" s="13"/>
      <c r="H63" s="42"/>
      <c r="I63" s="13">
        <f t="shared" si="0"/>
        <v>0</v>
      </c>
      <c r="J63" s="13"/>
    </row>
    <row r="64" spans="1:10" s="19" customFormat="1" ht="24.75" customHeight="1">
      <c r="A64" s="76" t="s">
        <v>135</v>
      </c>
      <c r="B64" s="77" t="s">
        <v>86</v>
      </c>
      <c r="C64" s="53"/>
      <c r="D64" s="49"/>
      <c r="E64" s="50"/>
      <c r="F64" s="50"/>
      <c r="G64" s="13"/>
      <c r="H64" s="42"/>
      <c r="I64" s="13">
        <f t="shared" si="0"/>
        <v>0</v>
      </c>
      <c r="J64" s="13"/>
    </row>
    <row r="65" spans="1:10" s="19" customFormat="1" ht="27.75" customHeight="1">
      <c r="A65" s="76" t="s">
        <v>136</v>
      </c>
      <c r="B65" s="77" t="s">
        <v>86</v>
      </c>
      <c r="C65" s="53"/>
      <c r="D65" s="49"/>
      <c r="E65" s="50"/>
      <c r="F65" s="50"/>
      <c r="G65" s="13"/>
      <c r="H65" s="42"/>
      <c r="I65" s="13">
        <f t="shared" si="0"/>
        <v>0</v>
      </c>
      <c r="J65" s="13"/>
    </row>
    <row r="66" spans="1:10" s="19" customFormat="1" ht="19.5" customHeight="1">
      <c r="A66" s="76" t="s">
        <v>137</v>
      </c>
      <c r="B66" s="77" t="s">
        <v>86</v>
      </c>
      <c r="C66" s="53"/>
      <c r="D66" s="49"/>
      <c r="E66" s="50"/>
      <c r="F66" s="50"/>
      <c r="G66" s="13"/>
      <c r="H66" s="42"/>
      <c r="I66" s="13">
        <f t="shared" si="0"/>
        <v>0</v>
      </c>
      <c r="J66" s="13"/>
    </row>
    <row r="67" spans="1:10" s="19" customFormat="1" ht="32.25" customHeight="1">
      <c r="A67" s="76" t="s">
        <v>138</v>
      </c>
      <c r="B67" s="77" t="s">
        <v>86</v>
      </c>
      <c r="C67" s="53"/>
      <c r="D67" s="49"/>
      <c r="E67" s="50"/>
      <c r="F67" s="50"/>
      <c r="G67" s="13"/>
      <c r="H67" s="42"/>
      <c r="I67" s="13">
        <f t="shared" si="0"/>
        <v>0</v>
      </c>
      <c r="J67" s="13"/>
    </row>
    <row r="68" spans="1:10" s="19" customFormat="1" ht="19.5" customHeight="1">
      <c r="A68" s="76" t="s">
        <v>139</v>
      </c>
      <c r="B68" s="77" t="s">
        <v>86</v>
      </c>
      <c r="C68" s="53"/>
      <c r="D68" s="49"/>
      <c r="E68" s="50"/>
      <c r="F68" s="50"/>
      <c r="G68" s="13"/>
      <c r="H68" s="42"/>
      <c r="I68" s="13">
        <f t="shared" si="0"/>
        <v>0</v>
      </c>
      <c r="J68" s="13"/>
    </row>
    <row r="69" spans="1:10" s="19" customFormat="1" ht="24" customHeight="1">
      <c r="A69" s="76" t="s">
        <v>140</v>
      </c>
      <c r="B69" s="77" t="s">
        <v>86</v>
      </c>
      <c r="C69" s="53"/>
      <c r="D69" s="49"/>
      <c r="E69" s="50"/>
      <c r="F69" s="50"/>
      <c r="G69" s="13"/>
      <c r="H69" s="42"/>
      <c r="I69" s="13">
        <f t="shared" si="0"/>
        <v>0</v>
      </c>
      <c r="J69" s="13"/>
    </row>
    <row r="70" spans="1:9" s="13" customFormat="1" ht="20.25" customHeight="1">
      <c r="A70" s="71" t="s">
        <v>23</v>
      </c>
      <c r="B70" s="72" t="s">
        <v>24</v>
      </c>
      <c r="C70" s="53" t="s">
        <v>185</v>
      </c>
      <c r="D70" s="49">
        <f>E70*G70</f>
        <v>1700.66</v>
      </c>
      <c r="E70" s="50">
        <f>F70*12</f>
        <v>0.84</v>
      </c>
      <c r="F70" s="50">
        <v>0.07</v>
      </c>
      <c r="G70" s="13">
        <v>2024.6</v>
      </c>
      <c r="H70" s="42">
        <v>0.03</v>
      </c>
      <c r="I70" s="13">
        <f t="shared" si="0"/>
        <v>0.07</v>
      </c>
    </row>
    <row r="71" spans="1:9" s="13" customFormat="1" ht="20.25" customHeight="1">
      <c r="A71" s="71" t="s">
        <v>25</v>
      </c>
      <c r="B71" s="92" t="s">
        <v>26</v>
      </c>
      <c r="C71" s="54" t="s">
        <v>185</v>
      </c>
      <c r="D71" s="49">
        <v>1068.99</v>
      </c>
      <c r="E71" s="50">
        <f>D71/G71</f>
        <v>0.53</v>
      </c>
      <c r="F71" s="50">
        <f>E71/12</f>
        <v>0.04</v>
      </c>
      <c r="G71" s="13">
        <v>2024.6</v>
      </c>
      <c r="H71" s="42">
        <v>0.02</v>
      </c>
      <c r="I71" s="13">
        <f t="shared" si="0"/>
        <v>0.0441666666666667</v>
      </c>
    </row>
    <row r="72" spans="1:10" s="20" customFormat="1" ht="30">
      <c r="A72" s="71" t="s">
        <v>22</v>
      </c>
      <c r="B72" s="72"/>
      <c r="C72" s="53" t="s">
        <v>161</v>
      </c>
      <c r="D72" s="49">
        <v>2849.1</v>
      </c>
      <c r="E72" s="50">
        <f>D72/G72</f>
        <v>1.41</v>
      </c>
      <c r="F72" s="50">
        <f>E72/12</f>
        <v>0.12</v>
      </c>
      <c r="G72" s="13">
        <v>2024.6</v>
      </c>
      <c r="H72" s="42">
        <v>0.03</v>
      </c>
      <c r="I72" s="13">
        <f t="shared" si="0"/>
        <v>0.1175</v>
      </c>
      <c r="J72" s="13"/>
    </row>
    <row r="73" spans="1:10" s="20" customFormat="1" ht="15">
      <c r="A73" s="71" t="s">
        <v>36</v>
      </c>
      <c r="B73" s="72"/>
      <c r="C73" s="50" t="s">
        <v>186</v>
      </c>
      <c r="D73" s="50">
        <f>D74+D75+D76+D77+D78+D79+D80+D81++D82+D83+D84+D85+D86+D87</f>
        <v>18198.72</v>
      </c>
      <c r="E73" s="50">
        <f>D73/G73</f>
        <v>8.99</v>
      </c>
      <c r="F73" s="50">
        <f>E73/12</f>
        <v>0.75</v>
      </c>
      <c r="G73" s="13">
        <v>2024.6</v>
      </c>
      <c r="H73" s="42">
        <v>0.78</v>
      </c>
      <c r="I73" s="13">
        <f t="shared" si="0"/>
        <v>0.749166666666667</v>
      </c>
      <c r="J73" s="13"/>
    </row>
    <row r="74" spans="1:10" s="19" customFormat="1" ht="16.5" customHeight="1">
      <c r="A74" s="73" t="s">
        <v>162</v>
      </c>
      <c r="B74" s="74" t="s">
        <v>15</v>
      </c>
      <c r="C74" s="56"/>
      <c r="D74" s="55">
        <v>238.84</v>
      </c>
      <c r="E74" s="56"/>
      <c r="F74" s="56"/>
      <c r="G74" s="13"/>
      <c r="H74" s="42">
        <v>0.01</v>
      </c>
      <c r="I74" s="13">
        <f t="shared" si="0"/>
        <v>0</v>
      </c>
      <c r="J74" s="13"/>
    </row>
    <row r="75" spans="1:10" s="19" customFormat="1" ht="15">
      <c r="A75" s="73" t="s">
        <v>16</v>
      </c>
      <c r="B75" s="74" t="s">
        <v>20</v>
      </c>
      <c r="C75" s="56"/>
      <c r="D75" s="55">
        <v>505.42</v>
      </c>
      <c r="E75" s="56"/>
      <c r="F75" s="56"/>
      <c r="G75" s="13"/>
      <c r="H75" s="42">
        <v>0.01</v>
      </c>
      <c r="I75" s="13">
        <f t="shared" si="0"/>
        <v>0</v>
      </c>
      <c r="J75" s="13"/>
    </row>
    <row r="76" spans="1:10" s="19" customFormat="1" ht="15">
      <c r="A76" s="73" t="s">
        <v>89</v>
      </c>
      <c r="B76" s="75" t="s">
        <v>15</v>
      </c>
      <c r="C76" s="56"/>
      <c r="D76" s="55">
        <v>900.62</v>
      </c>
      <c r="E76" s="56"/>
      <c r="F76" s="56"/>
      <c r="G76" s="13"/>
      <c r="H76" s="42"/>
      <c r="I76" s="13">
        <f t="shared" si="0"/>
        <v>0</v>
      </c>
      <c r="J76" s="13"/>
    </row>
    <row r="77" spans="1:10" s="19" customFormat="1" ht="15">
      <c r="A77" s="76" t="s">
        <v>141</v>
      </c>
      <c r="B77" s="77" t="s">
        <v>55</v>
      </c>
      <c r="C77" s="61"/>
      <c r="D77" s="61">
        <v>0</v>
      </c>
      <c r="E77" s="56"/>
      <c r="F77" s="56"/>
      <c r="G77" s="13"/>
      <c r="H77" s="42"/>
      <c r="I77" s="13">
        <f t="shared" si="0"/>
        <v>0</v>
      </c>
      <c r="J77" s="13"/>
    </row>
    <row r="78" spans="1:10" s="19" customFormat="1" ht="15">
      <c r="A78" s="73" t="s">
        <v>50</v>
      </c>
      <c r="B78" s="74" t="s">
        <v>15</v>
      </c>
      <c r="C78" s="56"/>
      <c r="D78" s="55">
        <v>963.17</v>
      </c>
      <c r="E78" s="56"/>
      <c r="F78" s="56"/>
      <c r="G78" s="13"/>
      <c r="H78" s="42">
        <v>0.03</v>
      </c>
      <c r="I78" s="13">
        <f t="shared" si="0"/>
        <v>0</v>
      </c>
      <c r="J78" s="13"/>
    </row>
    <row r="79" spans="1:10" s="19" customFormat="1" ht="18" customHeight="1">
      <c r="A79" s="73" t="s">
        <v>17</v>
      </c>
      <c r="B79" s="74" t="s">
        <v>15</v>
      </c>
      <c r="C79" s="56"/>
      <c r="D79" s="55">
        <v>4294.09</v>
      </c>
      <c r="E79" s="56"/>
      <c r="F79" s="56"/>
      <c r="G79" s="13"/>
      <c r="H79" s="42">
        <v>0.13</v>
      </c>
      <c r="I79" s="13">
        <f t="shared" si="0"/>
        <v>0</v>
      </c>
      <c r="J79" s="13"/>
    </row>
    <row r="80" spans="1:10" s="19" customFormat="1" ht="15">
      <c r="A80" s="73" t="s">
        <v>18</v>
      </c>
      <c r="B80" s="74" t="s">
        <v>15</v>
      </c>
      <c r="C80" s="56"/>
      <c r="D80" s="55">
        <v>1010.85</v>
      </c>
      <c r="E80" s="56"/>
      <c r="F80" s="56"/>
      <c r="G80" s="13"/>
      <c r="H80" s="42">
        <v>0.03</v>
      </c>
      <c r="I80" s="13">
        <f t="shared" si="0"/>
        <v>0</v>
      </c>
      <c r="J80" s="13"/>
    </row>
    <row r="81" spans="1:10" s="19" customFormat="1" ht="15">
      <c r="A81" s="73" t="s">
        <v>47</v>
      </c>
      <c r="B81" s="74" t="s">
        <v>15</v>
      </c>
      <c r="C81" s="56"/>
      <c r="D81" s="55">
        <v>481.57</v>
      </c>
      <c r="E81" s="56"/>
      <c r="F81" s="56"/>
      <c r="G81" s="13"/>
      <c r="H81" s="42">
        <v>0.01</v>
      </c>
      <c r="I81" s="13">
        <f t="shared" si="0"/>
        <v>0</v>
      </c>
      <c r="J81" s="13"/>
    </row>
    <row r="82" spans="1:10" s="19" customFormat="1" ht="18.75" customHeight="1">
      <c r="A82" s="73" t="s">
        <v>48</v>
      </c>
      <c r="B82" s="74" t="s">
        <v>20</v>
      </c>
      <c r="C82" s="56"/>
      <c r="D82" s="55">
        <v>1926.35</v>
      </c>
      <c r="E82" s="56"/>
      <c r="F82" s="56"/>
      <c r="G82" s="13"/>
      <c r="H82" s="42">
        <v>0.05</v>
      </c>
      <c r="I82" s="13">
        <f t="shared" si="0"/>
        <v>0</v>
      </c>
      <c r="J82" s="13"/>
    </row>
    <row r="83" spans="1:10" s="19" customFormat="1" ht="25.5">
      <c r="A83" s="73" t="s">
        <v>19</v>
      </c>
      <c r="B83" s="74" t="s">
        <v>15</v>
      </c>
      <c r="C83" s="56"/>
      <c r="D83" s="55">
        <v>1990.59</v>
      </c>
      <c r="E83" s="56"/>
      <c r="F83" s="56"/>
      <c r="G83" s="13"/>
      <c r="H83" s="42">
        <v>0.06</v>
      </c>
      <c r="I83" s="13">
        <f t="shared" si="0"/>
        <v>0</v>
      </c>
      <c r="J83" s="13"/>
    </row>
    <row r="84" spans="1:10" s="19" customFormat="1" ht="15">
      <c r="A84" s="73" t="s">
        <v>81</v>
      </c>
      <c r="B84" s="74" t="s">
        <v>15</v>
      </c>
      <c r="C84" s="56"/>
      <c r="D84" s="55">
        <v>3391.27</v>
      </c>
      <c r="E84" s="56"/>
      <c r="F84" s="56"/>
      <c r="G84" s="13"/>
      <c r="H84" s="42">
        <v>0.01</v>
      </c>
      <c r="I84" s="13">
        <f t="shared" si="0"/>
        <v>0</v>
      </c>
      <c r="J84" s="13"/>
    </row>
    <row r="85" spans="1:10" s="19" customFormat="1" ht="31.5" customHeight="1">
      <c r="A85" s="73" t="s">
        <v>174</v>
      </c>
      <c r="B85" s="75" t="s">
        <v>55</v>
      </c>
      <c r="C85" s="57"/>
      <c r="D85" s="55">
        <v>1663.96</v>
      </c>
      <c r="E85" s="56"/>
      <c r="F85" s="56"/>
      <c r="G85" s="13"/>
      <c r="H85" s="42">
        <v>0</v>
      </c>
      <c r="I85" s="13">
        <f t="shared" si="0"/>
        <v>0</v>
      </c>
      <c r="J85" s="13"/>
    </row>
    <row r="86" spans="1:10" s="19" customFormat="1" ht="28.5" customHeight="1">
      <c r="A86" s="73" t="s">
        <v>175</v>
      </c>
      <c r="B86" s="75" t="s">
        <v>55</v>
      </c>
      <c r="C86" s="57"/>
      <c r="D86" s="55">
        <v>831.99</v>
      </c>
      <c r="E86" s="56"/>
      <c r="F86" s="56"/>
      <c r="G86" s="13"/>
      <c r="H86" s="42"/>
      <c r="I86" s="13">
        <f t="shared" si="0"/>
        <v>0</v>
      </c>
      <c r="J86" s="13"/>
    </row>
    <row r="87" spans="1:10" s="19" customFormat="1" ht="19.5" customHeight="1">
      <c r="A87" s="73" t="s">
        <v>143</v>
      </c>
      <c r="B87" s="77" t="s">
        <v>15</v>
      </c>
      <c r="C87" s="56"/>
      <c r="D87" s="55">
        <v>0</v>
      </c>
      <c r="E87" s="56"/>
      <c r="F87" s="56"/>
      <c r="G87" s="13"/>
      <c r="H87" s="42"/>
      <c r="I87" s="13">
        <f t="shared" si="0"/>
        <v>0</v>
      </c>
      <c r="J87" s="13"/>
    </row>
    <row r="88" spans="1:10" s="20" customFormat="1" ht="30">
      <c r="A88" s="71" t="s">
        <v>41</v>
      </c>
      <c r="B88" s="72"/>
      <c r="C88" s="50" t="s">
        <v>187</v>
      </c>
      <c r="D88" s="50">
        <f>D89+D90+D91+D92+D93+D94+D95+D96+D97+D98</f>
        <v>51100.99</v>
      </c>
      <c r="E88" s="50">
        <f>D88/G88</f>
        <v>25.24</v>
      </c>
      <c r="F88" s="50">
        <f>E88/12</f>
        <v>2.1</v>
      </c>
      <c r="G88" s="13">
        <v>2024.6</v>
      </c>
      <c r="H88" s="42">
        <v>1.2</v>
      </c>
      <c r="I88" s="13">
        <f t="shared" si="0"/>
        <v>2.10333333333333</v>
      </c>
      <c r="J88" s="13"/>
    </row>
    <row r="89" spans="1:10" s="19" customFormat="1" ht="18" customHeight="1">
      <c r="A89" s="73" t="s">
        <v>37</v>
      </c>
      <c r="B89" s="74" t="s">
        <v>51</v>
      </c>
      <c r="C89" s="56"/>
      <c r="D89" s="55">
        <v>2889.52</v>
      </c>
      <c r="E89" s="56"/>
      <c r="F89" s="56"/>
      <c r="G89" s="13">
        <v>2024.6</v>
      </c>
      <c r="H89" s="42">
        <v>0.09</v>
      </c>
      <c r="I89" s="13">
        <f t="shared" si="0"/>
        <v>0</v>
      </c>
      <c r="J89" s="13"/>
    </row>
    <row r="90" spans="1:10" s="19" customFormat="1" ht="25.5">
      <c r="A90" s="73" t="s">
        <v>38</v>
      </c>
      <c r="B90" s="74" t="s">
        <v>15</v>
      </c>
      <c r="C90" s="56"/>
      <c r="D90" s="55">
        <v>1926.35</v>
      </c>
      <c r="E90" s="56"/>
      <c r="F90" s="56"/>
      <c r="G90" s="13">
        <v>2024.6</v>
      </c>
      <c r="H90" s="42">
        <v>0.05</v>
      </c>
      <c r="I90" s="13">
        <f t="shared" si="0"/>
        <v>0</v>
      </c>
      <c r="J90" s="13"/>
    </row>
    <row r="91" spans="1:10" s="19" customFormat="1" ht="15">
      <c r="A91" s="73" t="s">
        <v>56</v>
      </c>
      <c r="B91" s="74" t="s">
        <v>55</v>
      </c>
      <c r="C91" s="56"/>
      <c r="D91" s="55">
        <v>2021.63</v>
      </c>
      <c r="E91" s="56"/>
      <c r="F91" s="56"/>
      <c r="G91" s="13">
        <v>2024.6</v>
      </c>
      <c r="H91" s="42">
        <v>0.06</v>
      </c>
      <c r="I91" s="13">
        <f t="shared" si="0"/>
        <v>0</v>
      </c>
      <c r="J91" s="13"/>
    </row>
    <row r="92" spans="1:10" s="19" customFormat="1" ht="25.5">
      <c r="A92" s="73" t="s">
        <v>52</v>
      </c>
      <c r="B92" s="74" t="s">
        <v>53</v>
      </c>
      <c r="C92" s="56"/>
      <c r="D92" s="55">
        <v>1926.35</v>
      </c>
      <c r="E92" s="56"/>
      <c r="F92" s="56"/>
      <c r="G92" s="13">
        <v>2024.6</v>
      </c>
      <c r="H92" s="42">
        <v>0.05</v>
      </c>
      <c r="I92" s="13">
        <f aca="true" t="shared" si="3" ref="I92:I127">E92/12</f>
        <v>0</v>
      </c>
      <c r="J92" s="13"/>
    </row>
    <row r="93" spans="1:10" s="19" customFormat="1" ht="24" customHeight="1">
      <c r="A93" s="73" t="s">
        <v>79</v>
      </c>
      <c r="B93" s="75" t="s">
        <v>55</v>
      </c>
      <c r="C93" s="56"/>
      <c r="D93" s="55">
        <v>13424.22</v>
      </c>
      <c r="E93" s="56"/>
      <c r="F93" s="56"/>
      <c r="G93" s="13">
        <v>2024.6</v>
      </c>
      <c r="H93" s="42">
        <v>0.4</v>
      </c>
      <c r="I93" s="13">
        <f t="shared" si="3"/>
        <v>0</v>
      </c>
      <c r="J93" s="13"/>
    </row>
    <row r="94" spans="1:10" s="19" customFormat="1" ht="15.75" customHeight="1">
      <c r="A94" s="73" t="s">
        <v>49</v>
      </c>
      <c r="B94" s="74" t="s">
        <v>7</v>
      </c>
      <c r="C94" s="57"/>
      <c r="D94" s="55">
        <v>6851.28</v>
      </c>
      <c r="E94" s="56"/>
      <c r="F94" s="56"/>
      <c r="G94" s="13">
        <v>2024.6</v>
      </c>
      <c r="H94" s="42">
        <v>0.2</v>
      </c>
      <c r="I94" s="13">
        <f t="shared" si="3"/>
        <v>0</v>
      </c>
      <c r="J94" s="13"/>
    </row>
    <row r="95" spans="1:10" s="19" customFormat="1" ht="25.5">
      <c r="A95" s="73" t="s">
        <v>144</v>
      </c>
      <c r="B95" s="75" t="s">
        <v>15</v>
      </c>
      <c r="C95" s="57"/>
      <c r="D95" s="93">
        <v>22061.64</v>
      </c>
      <c r="E95" s="57"/>
      <c r="F95" s="57"/>
      <c r="G95" s="13"/>
      <c r="H95" s="42"/>
      <c r="I95" s="13">
        <f t="shared" si="3"/>
        <v>0</v>
      </c>
      <c r="J95" s="13"/>
    </row>
    <row r="96" spans="1:10" s="19" customFormat="1" ht="25.5">
      <c r="A96" s="73" t="s">
        <v>142</v>
      </c>
      <c r="B96" s="75" t="s">
        <v>54</v>
      </c>
      <c r="C96" s="57"/>
      <c r="D96" s="93">
        <v>0</v>
      </c>
      <c r="E96" s="57"/>
      <c r="F96" s="57"/>
      <c r="G96" s="13"/>
      <c r="H96" s="42"/>
      <c r="I96" s="13">
        <f t="shared" si="3"/>
        <v>0</v>
      </c>
      <c r="J96" s="13"/>
    </row>
    <row r="97" spans="1:10" s="19" customFormat="1" ht="15">
      <c r="A97" s="76" t="s">
        <v>145</v>
      </c>
      <c r="B97" s="75" t="s">
        <v>55</v>
      </c>
      <c r="C97" s="57"/>
      <c r="D97" s="93">
        <v>0</v>
      </c>
      <c r="E97" s="57"/>
      <c r="F97" s="57"/>
      <c r="G97" s="13"/>
      <c r="H97" s="42"/>
      <c r="I97" s="13">
        <f t="shared" si="3"/>
        <v>0</v>
      </c>
      <c r="J97" s="13"/>
    </row>
    <row r="98" spans="1:10" s="19" customFormat="1" ht="15">
      <c r="A98" s="73" t="s">
        <v>146</v>
      </c>
      <c r="B98" s="75" t="s">
        <v>15</v>
      </c>
      <c r="C98" s="57"/>
      <c r="D98" s="93">
        <v>0</v>
      </c>
      <c r="E98" s="57"/>
      <c r="F98" s="57"/>
      <c r="G98" s="13"/>
      <c r="H98" s="42"/>
      <c r="I98" s="13">
        <f t="shared" si="3"/>
        <v>0</v>
      </c>
      <c r="J98" s="13"/>
    </row>
    <row r="99" spans="1:10" s="19" customFormat="1" ht="30">
      <c r="A99" s="71" t="s">
        <v>42</v>
      </c>
      <c r="B99" s="74"/>
      <c r="C99" s="53" t="s">
        <v>188</v>
      </c>
      <c r="D99" s="50">
        <f>D102+D103+D100+D101</f>
        <v>2698.89</v>
      </c>
      <c r="E99" s="50">
        <f>D99/G99</f>
        <v>1.33</v>
      </c>
      <c r="F99" s="50">
        <f>E99/12</f>
        <v>0.11</v>
      </c>
      <c r="G99" s="13">
        <v>2024.6</v>
      </c>
      <c r="H99" s="42">
        <v>0.52</v>
      </c>
      <c r="I99" s="13">
        <f t="shared" si="3"/>
        <v>0.110833333333333</v>
      </c>
      <c r="J99" s="13"/>
    </row>
    <row r="100" spans="1:10" s="19" customFormat="1" ht="15">
      <c r="A100" s="73" t="s">
        <v>147</v>
      </c>
      <c r="B100" s="74" t="s">
        <v>15</v>
      </c>
      <c r="C100" s="53"/>
      <c r="D100" s="94">
        <v>0</v>
      </c>
      <c r="E100" s="50"/>
      <c r="F100" s="50"/>
      <c r="G100" s="13"/>
      <c r="H100" s="42"/>
      <c r="I100" s="13">
        <f t="shared" si="3"/>
        <v>0</v>
      </c>
      <c r="J100" s="13"/>
    </row>
    <row r="101" spans="1:10" s="19" customFormat="1" ht="15">
      <c r="A101" s="76" t="s">
        <v>148</v>
      </c>
      <c r="B101" s="75" t="s">
        <v>55</v>
      </c>
      <c r="C101" s="53"/>
      <c r="D101" s="94">
        <v>0</v>
      </c>
      <c r="E101" s="50"/>
      <c r="F101" s="50"/>
      <c r="G101" s="13"/>
      <c r="H101" s="42"/>
      <c r="I101" s="13">
        <f t="shared" si="3"/>
        <v>0</v>
      </c>
      <c r="J101" s="13"/>
    </row>
    <row r="102" spans="1:10" s="19" customFormat="1" ht="15">
      <c r="A102" s="73" t="s">
        <v>82</v>
      </c>
      <c r="B102" s="75" t="s">
        <v>54</v>
      </c>
      <c r="C102" s="53"/>
      <c r="D102" s="55">
        <v>2698.89</v>
      </c>
      <c r="E102" s="56"/>
      <c r="F102" s="56"/>
      <c r="G102" s="13">
        <v>2024.6</v>
      </c>
      <c r="H102" s="42">
        <v>0.09</v>
      </c>
      <c r="I102" s="13">
        <f t="shared" si="3"/>
        <v>0</v>
      </c>
      <c r="J102" s="13"/>
    </row>
    <row r="103" spans="1:10" s="19" customFormat="1" ht="29.25" customHeight="1">
      <c r="A103" s="73" t="s">
        <v>149</v>
      </c>
      <c r="B103" s="75" t="s">
        <v>55</v>
      </c>
      <c r="C103" s="53"/>
      <c r="D103" s="55">
        <v>0</v>
      </c>
      <c r="E103" s="56"/>
      <c r="F103" s="56"/>
      <c r="G103" s="13">
        <v>2024.6</v>
      </c>
      <c r="H103" s="42">
        <v>0.4</v>
      </c>
      <c r="I103" s="13">
        <f t="shared" si="3"/>
        <v>0</v>
      </c>
      <c r="J103" s="13"/>
    </row>
    <row r="104" spans="1:10" s="19" customFormat="1" ht="21.75" customHeight="1">
      <c r="A104" s="71" t="s">
        <v>43</v>
      </c>
      <c r="B104" s="74"/>
      <c r="C104" s="53" t="s">
        <v>189</v>
      </c>
      <c r="D104" s="50">
        <f>D105+D106+D107+D108+D109+D110</f>
        <v>8289.42</v>
      </c>
      <c r="E104" s="50">
        <f>D104/G104</f>
        <v>4.09</v>
      </c>
      <c r="F104" s="50">
        <f>E104/12</f>
        <v>0.34</v>
      </c>
      <c r="G104" s="13">
        <v>2024.6</v>
      </c>
      <c r="H104" s="42">
        <v>0.3</v>
      </c>
      <c r="I104" s="13">
        <f t="shared" si="3"/>
        <v>0.340833333333333</v>
      </c>
      <c r="J104" s="13"/>
    </row>
    <row r="105" spans="1:10" s="19" customFormat="1" ht="20.25" customHeight="1">
      <c r="A105" s="73" t="s">
        <v>39</v>
      </c>
      <c r="B105" s="74" t="s">
        <v>7</v>
      </c>
      <c r="C105" s="53"/>
      <c r="D105" s="55">
        <v>0</v>
      </c>
      <c r="E105" s="56"/>
      <c r="F105" s="56"/>
      <c r="G105" s="13">
        <v>2024.6</v>
      </c>
      <c r="H105" s="42">
        <v>0.04</v>
      </c>
      <c r="I105" s="13">
        <f t="shared" si="3"/>
        <v>0</v>
      </c>
      <c r="J105" s="13"/>
    </row>
    <row r="106" spans="1:10" s="19" customFormat="1" ht="41.25" customHeight="1">
      <c r="A106" s="73" t="s">
        <v>150</v>
      </c>
      <c r="B106" s="74" t="s">
        <v>15</v>
      </c>
      <c r="C106" s="53"/>
      <c r="D106" s="55">
        <v>5593.28</v>
      </c>
      <c r="E106" s="56"/>
      <c r="F106" s="56"/>
      <c r="G106" s="13">
        <v>2024.6</v>
      </c>
      <c r="H106" s="42">
        <v>0.17</v>
      </c>
      <c r="I106" s="13">
        <f t="shared" si="3"/>
        <v>0</v>
      </c>
      <c r="J106" s="13"/>
    </row>
    <row r="107" spans="1:10" s="19" customFormat="1" ht="46.5" customHeight="1">
      <c r="A107" s="73" t="s">
        <v>151</v>
      </c>
      <c r="B107" s="74" t="s">
        <v>15</v>
      </c>
      <c r="C107" s="53"/>
      <c r="D107" s="55">
        <v>1006.81</v>
      </c>
      <c r="E107" s="56"/>
      <c r="F107" s="56"/>
      <c r="G107" s="13">
        <v>2024.6</v>
      </c>
      <c r="H107" s="42">
        <v>0.03</v>
      </c>
      <c r="I107" s="13">
        <f t="shared" si="3"/>
        <v>0</v>
      </c>
      <c r="J107" s="13"/>
    </row>
    <row r="108" spans="1:10" s="19" customFormat="1" ht="25.5">
      <c r="A108" s="73" t="s">
        <v>57</v>
      </c>
      <c r="B108" s="74" t="s">
        <v>10</v>
      </c>
      <c r="C108" s="53"/>
      <c r="D108" s="55">
        <v>1689.33</v>
      </c>
      <c r="E108" s="56"/>
      <c r="F108" s="56"/>
      <c r="G108" s="13">
        <v>2024.6</v>
      </c>
      <c r="H108" s="42">
        <v>0</v>
      </c>
      <c r="I108" s="13">
        <f t="shared" si="3"/>
        <v>0</v>
      </c>
      <c r="J108" s="13"/>
    </row>
    <row r="109" spans="1:10" s="19" customFormat="1" ht="15">
      <c r="A109" s="73" t="s">
        <v>152</v>
      </c>
      <c r="B109" s="75" t="s">
        <v>153</v>
      </c>
      <c r="C109" s="53"/>
      <c r="D109" s="55">
        <f>E109*G109</f>
        <v>0</v>
      </c>
      <c r="E109" s="56"/>
      <c r="F109" s="56"/>
      <c r="G109" s="13">
        <v>2024.6</v>
      </c>
      <c r="H109" s="42">
        <v>0</v>
      </c>
      <c r="I109" s="13">
        <f t="shared" si="3"/>
        <v>0</v>
      </c>
      <c r="J109" s="13"/>
    </row>
    <row r="110" spans="1:10" s="19" customFormat="1" ht="54" customHeight="1">
      <c r="A110" s="73" t="s">
        <v>154</v>
      </c>
      <c r="B110" s="75" t="s">
        <v>86</v>
      </c>
      <c r="C110" s="53"/>
      <c r="D110" s="55">
        <f>E110*G110</f>
        <v>0</v>
      </c>
      <c r="E110" s="56"/>
      <c r="F110" s="56"/>
      <c r="G110" s="13">
        <v>2024.6</v>
      </c>
      <c r="H110" s="42">
        <v>0</v>
      </c>
      <c r="I110" s="13">
        <f t="shared" si="3"/>
        <v>0</v>
      </c>
      <c r="J110" s="13"/>
    </row>
    <row r="111" spans="1:10" s="19" customFormat="1" ht="15">
      <c r="A111" s="71" t="s">
        <v>44</v>
      </c>
      <c r="B111" s="74"/>
      <c r="C111" s="53" t="s">
        <v>190</v>
      </c>
      <c r="D111" s="50">
        <f>D112</f>
        <v>1208.01</v>
      </c>
      <c r="E111" s="50">
        <f>D111/G111</f>
        <v>0.6</v>
      </c>
      <c r="F111" s="50">
        <f>E111/12</f>
        <v>0.05</v>
      </c>
      <c r="G111" s="13">
        <v>2024.6</v>
      </c>
      <c r="H111" s="42">
        <v>0.14</v>
      </c>
      <c r="I111" s="13">
        <f t="shared" si="3"/>
        <v>0.05</v>
      </c>
      <c r="J111" s="13"/>
    </row>
    <row r="112" spans="1:10" s="19" customFormat="1" ht="15">
      <c r="A112" s="73" t="s">
        <v>40</v>
      </c>
      <c r="B112" s="74" t="s">
        <v>15</v>
      </c>
      <c r="C112" s="56"/>
      <c r="D112" s="55">
        <v>1208.01</v>
      </c>
      <c r="E112" s="56"/>
      <c r="F112" s="56"/>
      <c r="G112" s="13">
        <v>2024.6</v>
      </c>
      <c r="H112" s="42">
        <v>0.03</v>
      </c>
      <c r="I112" s="13">
        <f t="shared" si="3"/>
        <v>0</v>
      </c>
      <c r="J112" s="13"/>
    </row>
    <row r="113" spans="1:9" s="13" customFormat="1" ht="15">
      <c r="A113" s="71" t="s">
        <v>46</v>
      </c>
      <c r="B113" s="72"/>
      <c r="C113" s="50" t="s">
        <v>191</v>
      </c>
      <c r="D113" s="50">
        <f>D114+D115</f>
        <v>16018.77</v>
      </c>
      <c r="E113" s="50">
        <f>D113/G113</f>
        <v>7.91</v>
      </c>
      <c r="F113" s="50">
        <f>E113/12</f>
        <v>0.66</v>
      </c>
      <c r="G113" s="13">
        <v>2024.6</v>
      </c>
      <c r="H113" s="42">
        <v>0.05</v>
      </c>
      <c r="I113" s="13">
        <f t="shared" si="3"/>
        <v>0.659166666666667</v>
      </c>
    </row>
    <row r="114" spans="1:10" s="19" customFormat="1" ht="42" customHeight="1">
      <c r="A114" s="76" t="s">
        <v>155</v>
      </c>
      <c r="B114" s="75" t="s">
        <v>20</v>
      </c>
      <c r="C114" s="56"/>
      <c r="D114" s="55">
        <v>9260.59</v>
      </c>
      <c r="E114" s="56"/>
      <c r="F114" s="56"/>
      <c r="G114" s="13">
        <v>2024.6</v>
      </c>
      <c r="H114" s="42">
        <v>0.05</v>
      </c>
      <c r="I114" s="13">
        <f t="shared" si="3"/>
        <v>0</v>
      </c>
      <c r="J114" s="13"/>
    </row>
    <row r="115" spans="1:10" s="19" customFormat="1" ht="33.75" customHeight="1">
      <c r="A115" s="76" t="s">
        <v>181</v>
      </c>
      <c r="B115" s="75" t="s">
        <v>86</v>
      </c>
      <c r="C115" s="56"/>
      <c r="D115" s="55">
        <v>6758.18</v>
      </c>
      <c r="E115" s="56"/>
      <c r="F115" s="56"/>
      <c r="G115" s="13">
        <v>2024.6</v>
      </c>
      <c r="H115" s="42">
        <v>0</v>
      </c>
      <c r="I115" s="13">
        <f t="shared" si="3"/>
        <v>0</v>
      </c>
      <c r="J115" s="13"/>
    </row>
    <row r="116" spans="1:9" s="13" customFormat="1" ht="15">
      <c r="A116" s="71" t="s">
        <v>45</v>
      </c>
      <c r="B116" s="72"/>
      <c r="C116" s="50" t="s">
        <v>192</v>
      </c>
      <c r="D116" s="50">
        <f>D117+D118</f>
        <v>3356.04</v>
      </c>
      <c r="E116" s="50">
        <f>D116/G116</f>
        <v>1.66</v>
      </c>
      <c r="F116" s="50">
        <f>E116/12</f>
        <v>0.14</v>
      </c>
      <c r="G116" s="13">
        <v>2024.6</v>
      </c>
      <c r="H116" s="42">
        <v>0.11</v>
      </c>
      <c r="I116" s="13">
        <f t="shared" si="3"/>
        <v>0.138333333333333</v>
      </c>
    </row>
    <row r="117" spans="1:10" s="19" customFormat="1" ht="15">
      <c r="A117" s="73" t="s">
        <v>92</v>
      </c>
      <c r="B117" s="74" t="s">
        <v>51</v>
      </c>
      <c r="C117" s="56"/>
      <c r="D117" s="55">
        <v>1342.38</v>
      </c>
      <c r="E117" s="56"/>
      <c r="F117" s="56"/>
      <c r="G117" s="13">
        <v>2024.6</v>
      </c>
      <c r="H117" s="42">
        <v>0.04</v>
      </c>
      <c r="I117" s="13">
        <f t="shared" si="3"/>
        <v>0</v>
      </c>
      <c r="J117" s="13"/>
    </row>
    <row r="118" spans="1:10" s="19" customFormat="1" ht="15">
      <c r="A118" s="73" t="s">
        <v>64</v>
      </c>
      <c r="B118" s="74" t="s">
        <v>51</v>
      </c>
      <c r="C118" s="56"/>
      <c r="D118" s="55">
        <v>2013.66</v>
      </c>
      <c r="E118" s="56"/>
      <c r="F118" s="56"/>
      <c r="G118" s="13">
        <v>2024.6</v>
      </c>
      <c r="H118" s="42">
        <v>0.06</v>
      </c>
      <c r="I118" s="13">
        <f t="shared" si="3"/>
        <v>0</v>
      </c>
      <c r="J118" s="13"/>
    </row>
    <row r="119" spans="1:9" s="13" customFormat="1" ht="136.5" customHeight="1" thickBot="1">
      <c r="A119" s="84" t="s">
        <v>180</v>
      </c>
      <c r="B119" s="72" t="s">
        <v>10</v>
      </c>
      <c r="C119" s="54"/>
      <c r="D119" s="54">
        <v>50000</v>
      </c>
      <c r="E119" s="54">
        <f>D119/G119</f>
        <v>24.7</v>
      </c>
      <c r="F119" s="54">
        <f>E119/12</f>
        <v>2.06</v>
      </c>
      <c r="G119" s="13">
        <v>2024.6</v>
      </c>
      <c r="H119" s="42">
        <v>0.3</v>
      </c>
      <c r="I119" s="13">
        <f t="shared" si="3"/>
        <v>2.05833333333333</v>
      </c>
    </row>
    <row r="120" spans="1:9" s="13" customFormat="1" ht="19.5" thickBot="1">
      <c r="A120" s="6" t="s">
        <v>83</v>
      </c>
      <c r="B120" s="25" t="s">
        <v>9</v>
      </c>
      <c r="C120" s="24"/>
      <c r="D120" s="78">
        <f>E120*G120</f>
        <v>46160.88</v>
      </c>
      <c r="E120" s="53">
        <f>12*F120</f>
        <v>22.8</v>
      </c>
      <c r="F120" s="53">
        <v>1.9</v>
      </c>
      <c r="G120" s="13">
        <v>2024.6</v>
      </c>
      <c r="H120" s="42"/>
      <c r="I120" s="13">
        <f t="shared" si="3"/>
        <v>1.9</v>
      </c>
    </row>
    <row r="121" spans="1:9" s="13" customFormat="1" ht="19.5" hidden="1" thickBot="1">
      <c r="A121" s="32" t="s">
        <v>33</v>
      </c>
      <c r="B121" s="21"/>
      <c r="C121" s="22" t="e">
        <f>#REF!*12</f>
        <v>#REF!</v>
      </c>
      <c r="D121" s="62"/>
      <c r="E121" s="62"/>
      <c r="F121" s="63"/>
      <c r="G121" s="13">
        <v>2024.6</v>
      </c>
      <c r="H121" s="42"/>
      <c r="I121" s="13">
        <f t="shared" si="3"/>
        <v>0</v>
      </c>
    </row>
    <row r="122" spans="1:9" s="13" customFormat="1" ht="15.75" hidden="1" thickBot="1">
      <c r="A122" s="34" t="s">
        <v>60</v>
      </c>
      <c r="B122" s="35"/>
      <c r="C122" s="36"/>
      <c r="D122" s="61"/>
      <c r="E122" s="61"/>
      <c r="F122" s="52"/>
      <c r="G122" s="13">
        <v>2024.6</v>
      </c>
      <c r="H122" s="42"/>
      <c r="I122" s="13">
        <f t="shared" si="3"/>
        <v>0</v>
      </c>
    </row>
    <row r="123" spans="1:9" s="13" customFormat="1" ht="15.75" hidden="1" thickBot="1">
      <c r="A123" s="34" t="s">
        <v>61</v>
      </c>
      <c r="B123" s="35"/>
      <c r="C123" s="36"/>
      <c r="D123" s="61"/>
      <c r="E123" s="61"/>
      <c r="F123" s="52"/>
      <c r="G123" s="13">
        <v>2024.6</v>
      </c>
      <c r="H123" s="42"/>
      <c r="I123" s="13">
        <f t="shared" si="3"/>
        <v>0</v>
      </c>
    </row>
    <row r="124" spans="1:9" s="13" customFormat="1" ht="15.75" hidden="1" thickBot="1">
      <c r="A124" s="34" t="s">
        <v>62</v>
      </c>
      <c r="B124" s="35"/>
      <c r="C124" s="36"/>
      <c r="D124" s="61"/>
      <c r="E124" s="61"/>
      <c r="F124" s="52"/>
      <c r="G124" s="13">
        <v>2024.6</v>
      </c>
      <c r="H124" s="42"/>
      <c r="I124" s="13">
        <f t="shared" si="3"/>
        <v>0</v>
      </c>
    </row>
    <row r="125" spans="1:9" s="13" customFormat="1" ht="15.75" hidden="1" thickBot="1">
      <c r="A125" s="34" t="s">
        <v>67</v>
      </c>
      <c r="B125" s="35"/>
      <c r="C125" s="36"/>
      <c r="D125" s="61"/>
      <c r="E125" s="61"/>
      <c r="F125" s="52"/>
      <c r="G125" s="13">
        <v>2024.6</v>
      </c>
      <c r="H125" s="42"/>
      <c r="I125" s="13">
        <f t="shared" si="3"/>
        <v>0</v>
      </c>
    </row>
    <row r="126" spans="1:9" s="13" customFormat="1" ht="15.75" hidden="1" thickBot="1">
      <c r="A126" s="34" t="s">
        <v>63</v>
      </c>
      <c r="B126" s="35"/>
      <c r="C126" s="36"/>
      <c r="D126" s="61"/>
      <c r="E126" s="61"/>
      <c r="F126" s="52"/>
      <c r="G126" s="13">
        <v>2024.6</v>
      </c>
      <c r="H126" s="42"/>
      <c r="I126" s="13">
        <f t="shared" si="3"/>
        <v>0</v>
      </c>
    </row>
    <row r="127" spans="1:9" s="13" customFormat="1" ht="15.75" hidden="1" thickBot="1">
      <c r="A127" s="34" t="s">
        <v>66</v>
      </c>
      <c r="B127" s="35"/>
      <c r="C127" s="36"/>
      <c r="D127" s="61"/>
      <c r="E127" s="61"/>
      <c r="F127" s="52"/>
      <c r="G127" s="13">
        <v>2024.6</v>
      </c>
      <c r="H127" s="42"/>
      <c r="I127" s="13">
        <f t="shared" si="3"/>
        <v>0</v>
      </c>
    </row>
    <row r="128" spans="1:8" s="13" customFormat="1" ht="19.5" thickBot="1">
      <c r="A128" s="23" t="s">
        <v>34</v>
      </c>
      <c r="B128" s="12"/>
      <c r="C128" s="24"/>
      <c r="D128" s="58">
        <f>D120+D119+D116+D113+D111+D104+D99+D88+D73+D72+D71+D70+D60+D57+D56+D55+D54+D49+D42+D41+D40+D39+D27+D28+D15+D59+D58+D43</f>
        <v>692457.52</v>
      </c>
      <c r="E128" s="58">
        <f>E120+E119+E116+E113+E111+E104+E99+E88+E73+E72+E71+E70+E60+E57+E56+E55+E54+E49+E42+E41+E40+E39+E27+E28+E15+E59+E58+E43</f>
        <v>342.03</v>
      </c>
      <c r="F128" s="58">
        <f>F120+F119+F116+F113+F111+F104+F99+F88+F73+F72+F71+F70+F60+F59+F58+F57+F56+F55+F54+F49+F43+F42+F41+F40+F39+F28+F15</f>
        <v>28.5</v>
      </c>
      <c r="G128" s="13">
        <v>2024.6</v>
      </c>
      <c r="H128" s="42"/>
    </row>
    <row r="129" spans="1:8" s="13" customFormat="1" ht="19.5" hidden="1" thickBot="1">
      <c r="A129" s="6" t="s">
        <v>58</v>
      </c>
      <c r="B129" s="12"/>
      <c r="C129" s="24"/>
      <c r="D129" s="58">
        <f>E129*G129</f>
        <v>60009.14</v>
      </c>
      <c r="E129" s="59">
        <f>F129*12</f>
        <v>29.64</v>
      </c>
      <c r="F129" s="60">
        <f>60000/12/G129</f>
        <v>2.47</v>
      </c>
      <c r="G129" s="13">
        <v>2024.6</v>
      </c>
      <c r="H129" s="42"/>
    </row>
    <row r="130" spans="1:8" s="13" customFormat="1" ht="18.75" hidden="1">
      <c r="A130" s="33" t="s">
        <v>59</v>
      </c>
      <c r="B130" s="30"/>
      <c r="C130" s="31"/>
      <c r="D130" s="62">
        <f>D128+D129</f>
        <v>752466.66</v>
      </c>
      <c r="E130" s="62">
        <f>E128+E129</f>
        <v>371.67</v>
      </c>
      <c r="F130" s="64">
        <f>F128+F129</f>
        <v>30.97</v>
      </c>
      <c r="G130" s="13">
        <v>2024.6</v>
      </c>
      <c r="H130" s="42"/>
    </row>
    <row r="131" spans="1:8" s="26" customFormat="1" ht="20.25" hidden="1" thickBot="1">
      <c r="A131" s="6" t="s">
        <v>27</v>
      </c>
      <c r="B131" s="25" t="s">
        <v>9</v>
      </c>
      <c r="C131" s="25" t="s">
        <v>28</v>
      </c>
      <c r="D131" s="65"/>
      <c r="E131" s="66" t="s">
        <v>28</v>
      </c>
      <c r="F131" s="67"/>
      <c r="H131" s="44"/>
    </row>
    <row r="132" spans="1:8" s="3" customFormat="1" ht="12.75">
      <c r="A132" s="27"/>
      <c r="D132" s="68"/>
      <c r="E132" s="68"/>
      <c r="F132" s="68"/>
      <c r="H132" s="45"/>
    </row>
    <row r="133" spans="1:8" s="3" customFormat="1" ht="12.75">
      <c r="A133" s="27"/>
      <c r="D133" s="68"/>
      <c r="E133" s="68"/>
      <c r="F133" s="68"/>
      <c r="H133" s="45"/>
    </row>
    <row r="134" spans="1:8" s="3" customFormat="1" ht="13.5" thickBot="1">
      <c r="A134" s="27"/>
      <c r="D134" s="68"/>
      <c r="E134" s="68"/>
      <c r="F134" s="68"/>
      <c r="H134" s="45"/>
    </row>
    <row r="135" spans="1:8" s="13" customFormat="1" ht="19.5" thickBot="1">
      <c r="A135" s="6" t="s">
        <v>68</v>
      </c>
      <c r="B135" s="12"/>
      <c r="C135" s="24"/>
      <c r="D135" s="59">
        <f>D136+D137+D138+D139+D140+D141+D142+D143+D144+D145+D146+D147+D148+D149+D150+D151</f>
        <v>1387147.77</v>
      </c>
      <c r="E135" s="59">
        <f>E136+E137+E138+E139+E140+E141+E142+E143+E144+E145+E146+E147+E148+E149+E150+E151</f>
        <v>685.14</v>
      </c>
      <c r="F135" s="59">
        <f>F136+F137+F138+F139+F140+F141+F142+F143+F144+F145+F146+F147+F148+F149+F150+F151</f>
        <v>57.11</v>
      </c>
      <c r="G135" s="13">
        <v>2024.6</v>
      </c>
      <c r="H135" s="42"/>
    </row>
    <row r="136" spans="1:8" s="70" customFormat="1" ht="15">
      <c r="A136" s="76" t="s">
        <v>163</v>
      </c>
      <c r="B136" s="77"/>
      <c r="C136" s="61"/>
      <c r="D136" s="61">
        <v>136140.48</v>
      </c>
      <c r="E136" s="61">
        <f>D136/G136</f>
        <v>67.24</v>
      </c>
      <c r="F136" s="52">
        <f aca="true" t="shared" si="4" ref="F136:F151">E136/12</f>
        <v>5.6</v>
      </c>
      <c r="G136" s="70">
        <v>2024.6</v>
      </c>
      <c r="H136" s="79"/>
    </row>
    <row r="137" spans="1:8" s="70" customFormat="1" ht="15">
      <c r="A137" s="76" t="s">
        <v>164</v>
      </c>
      <c r="B137" s="77"/>
      <c r="C137" s="61"/>
      <c r="D137" s="61">
        <v>74260.57</v>
      </c>
      <c r="E137" s="61">
        <f aca="true" t="shared" si="5" ref="E137:E151">D137/G137</f>
        <v>36.68</v>
      </c>
      <c r="F137" s="52">
        <f t="shared" si="4"/>
        <v>3.06</v>
      </c>
      <c r="G137" s="70">
        <v>2024.6</v>
      </c>
      <c r="H137" s="79"/>
    </row>
    <row r="138" spans="1:8" s="70" customFormat="1" ht="15">
      <c r="A138" s="76" t="s">
        <v>165</v>
      </c>
      <c r="B138" s="77"/>
      <c r="C138" s="61"/>
      <c r="D138" s="61">
        <v>1598.6</v>
      </c>
      <c r="E138" s="61">
        <f t="shared" si="5"/>
        <v>0.79</v>
      </c>
      <c r="F138" s="52">
        <f t="shared" si="4"/>
        <v>0.07</v>
      </c>
      <c r="G138" s="70">
        <v>2024.6</v>
      </c>
      <c r="H138" s="79"/>
    </row>
    <row r="139" spans="1:8" s="70" customFormat="1" ht="15">
      <c r="A139" s="76" t="s">
        <v>166</v>
      </c>
      <c r="B139" s="77"/>
      <c r="C139" s="61"/>
      <c r="D139" s="61">
        <v>6410.4</v>
      </c>
      <c r="E139" s="61">
        <f t="shared" si="5"/>
        <v>3.17</v>
      </c>
      <c r="F139" s="52">
        <f t="shared" si="4"/>
        <v>0.26</v>
      </c>
      <c r="G139" s="70">
        <v>2024.6</v>
      </c>
      <c r="H139" s="79"/>
    </row>
    <row r="140" spans="1:8" s="70" customFormat="1" ht="15">
      <c r="A140" s="76" t="s">
        <v>167</v>
      </c>
      <c r="B140" s="77"/>
      <c r="C140" s="61"/>
      <c r="D140" s="61">
        <v>5834.18</v>
      </c>
      <c r="E140" s="61">
        <f t="shared" si="5"/>
        <v>2.88</v>
      </c>
      <c r="F140" s="52">
        <f t="shared" si="4"/>
        <v>0.24</v>
      </c>
      <c r="G140" s="70">
        <v>2024.6</v>
      </c>
      <c r="H140" s="79"/>
    </row>
    <row r="141" spans="1:8" s="70" customFormat="1" ht="15">
      <c r="A141" s="76" t="s">
        <v>168</v>
      </c>
      <c r="B141" s="77"/>
      <c r="C141" s="61"/>
      <c r="D141" s="61">
        <v>6319.28</v>
      </c>
      <c r="E141" s="61">
        <f t="shared" si="5"/>
        <v>3.12</v>
      </c>
      <c r="F141" s="52">
        <f t="shared" si="4"/>
        <v>0.26</v>
      </c>
      <c r="G141" s="70">
        <v>2024.6</v>
      </c>
      <c r="H141" s="79"/>
    </row>
    <row r="142" spans="1:8" s="70" customFormat="1" ht="15">
      <c r="A142" s="76" t="s">
        <v>169</v>
      </c>
      <c r="B142" s="77"/>
      <c r="C142" s="61"/>
      <c r="D142" s="61">
        <v>5834.18</v>
      </c>
      <c r="E142" s="61">
        <f t="shared" si="5"/>
        <v>2.88</v>
      </c>
      <c r="F142" s="52">
        <f t="shared" si="4"/>
        <v>0.24</v>
      </c>
      <c r="G142" s="70">
        <v>2024.6</v>
      </c>
      <c r="H142" s="79"/>
    </row>
    <row r="143" spans="1:8" s="70" customFormat="1" ht="15">
      <c r="A143" s="76" t="s">
        <v>170</v>
      </c>
      <c r="B143" s="77"/>
      <c r="C143" s="61"/>
      <c r="D143" s="61">
        <v>31251.33</v>
      </c>
      <c r="E143" s="61">
        <f t="shared" si="5"/>
        <v>15.44</v>
      </c>
      <c r="F143" s="52">
        <f t="shared" si="4"/>
        <v>1.29</v>
      </c>
      <c r="G143" s="70">
        <v>2024.6</v>
      </c>
      <c r="H143" s="79"/>
    </row>
    <row r="144" spans="1:8" s="70" customFormat="1" ht="15">
      <c r="A144" s="76" t="s">
        <v>171</v>
      </c>
      <c r="B144" s="77"/>
      <c r="C144" s="61"/>
      <c r="D144" s="61">
        <v>3661.12</v>
      </c>
      <c r="E144" s="61">
        <f t="shared" si="5"/>
        <v>1.81</v>
      </c>
      <c r="F144" s="52">
        <f t="shared" si="4"/>
        <v>0.15</v>
      </c>
      <c r="G144" s="70">
        <v>2024.6</v>
      </c>
      <c r="H144" s="79"/>
    </row>
    <row r="145" spans="1:8" s="70" customFormat="1" ht="15">
      <c r="A145" s="76" t="s">
        <v>172</v>
      </c>
      <c r="B145" s="77"/>
      <c r="C145" s="61"/>
      <c r="D145" s="61">
        <v>5531.32</v>
      </c>
      <c r="E145" s="61">
        <f t="shared" si="5"/>
        <v>2.73</v>
      </c>
      <c r="F145" s="52">
        <f t="shared" si="4"/>
        <v>0.23</v>
      </c>
      <c r="G145" s="70">
        <v>2024.6</v>
      </c>
      <c r="H145" s="79"/>
    </row>
    <row r="146" spans="1:8" s="70" customFormat="1" ht="15">
      <c r="A146" s="76" t="s">
        <v>88</v>
      </c>
      <c r="B146" s="77"/>
      <c r="C146" s="61"/>
      <c r="D146" s="61">
        <v>44868.75</v>
      </c>
      <c r="E146" s="61">
        <f t="shared" si="5"/>
        <v>22.16</v>
      </c>
      <c r="F146" s="52">
        <f t="shared" si="4"/>
        <v>1.85</v>
      </c>
      <c r="G146" s="70">
        <v>2024.6</v>
      </c>
      <c r="H146" s="79"/>
    </row>
    <row r="147" spans="1:8" s="70" customFormat="1" ht="15">
      <c r="A147" s="76" t="s">
        <v>84</v>
      </c>
      <c r="B147" s="77"/>
      <c r="C147" s="61"/>
      <c r="D147" s="61">
        <v>60196.57</v>
      </c>
      <c r="E147" s="61">
        <f t="shared" si="5"/>
        <v>29.73</v>
      </c>
      <c r="F147" s="52">
        <f t="shared" si="4"/>
        <v>2.48</v>
      </c>
      <c r="G147" s="70">
        <v>2024.6</v>
      </c>
      <c r="H147" s="79"/>
    </row>
    <row r="148" spans="1:8" s="70" customFormat="1" ht="15">
      <c r="A148" s="76" t="s">
        <v>85</v>
      </c>
      <c r="B148" s="77"/>
      <c r="C148" s="61"/>
      <c r="D148" s="61">
        <v>4038.32</v>
      </c>
      <c r="E148" s="61">
        <f t="shared" si="5"/>
        <v>1.99</v>
      </c>
      <c r="F148" s="52">
        <f t="shared" si="4"/>
        <v>0.17</v>
      </c>
      <c r="G148" s="70">
        <v>2024.6</v>
      </c>
      <c r="H148" s="79"/>
    </row>
    <row r="149" spans="1:8" s="70" customFormat="1" ht="15">
      <c r="A149" s="76" t="s">
        <v>173</v>
      </c>
      <c r="B149" s="77"/>
      <c r="C149" s="61"/>
      <c r="D149" s="61">
        <v>230417.67</v>
      </c>
      <c r="E149" s="61">
        <f t="shared" si="5"/>
        <v>113.81</v>
      </c>
      <c r="F149" s="52">
        <f t="shared" si="4"/>
        <v>9.48</v>
      </c>
      <c r="G149" s="70">
        <v>2024.6</v>
      </c>
      <c r="H149" s="79"/>
    </row>
    <row r="150" spans="1:8" s="70" customFormat="1" ht="15">
      <c r="A150" s="80" t="s">
        <v>176</v>
      </c>
      <c r="B150" s="77"/>
      <c r="C150" s="61"/>
      <c r="D150" s="61">
        <v>85885</v>
      </c>
      <c r="E150" s="61">
        <f t="shared" si="5"/>
        <v>42.42</v>
      </c>
      <c r="F150" s="52">
        <f t="shared" si="4"/>
        <v>3.54</v>
      </c>
      <c r="G150" s="70">
        <v>2024.6</v>
      </c>
      <c r="H150" s="79"/>
    </row>
    <row r="151" spans="1:8" s="3" customFormat="1" ht="18.75" customHeight="1">
      <c r="A151" s="85" t="s">
        <v>177</v>
      </c>
      <c r="B151" s="86"/>
      <c r="C151" s="86"/>
      <c r="D151" s="87">
        <v>684900</v>
      </c>
      <c r="E151" s="61">
        <f t="shared" si="5"/>
        <v>338.29</v>
      </c>
      <c r="F151" s="52">
        <f t="shared" si="4"/>
        <v>28.19</v>
      </c>
      <c r="G151" s="70">
        <v>2024.6</v>
      </c>
      <c r="H151" s="45"/>
    </row>
    <row r="152" spans="1:8" s="3" customFormat="1" ht="15">
      <c r="A152" s="27"/>
      <c r="D152" s="68"/>
      <c r="E152" s="68"/>
      <c r="F152" s="68"/>
      <c r="G152" s="70"/>
      <c r="H152" s="45"/>
    </row>
    <row r="153" spans="1:8" s="3" customFormat="1" ht="12.75">
      <c r="A153" s="27"/>
      <c r="D153" s="68"/>
      <c r="E153" s="68"/>
      <c r="F153" s="68"/>
      <c r="H153" s="45"/>
    </row>
    <row r="154" spans="1:8" s="3" customFormat="1" ht="12.75">
      <c r="A154" s="27"/>
      <c r="D154" s="68"/>
      <c r="E154" s="68"/>
      <c r="F154" s="68"/>
      <c r="H154" s="45"/>
    </row>
    <row r="155" spans="1:8" s="3" customFormat="1" ht="13.5" thickBot="1">
      <c r="A155" s="27"/>
      <c r="D155" s="68"/>
      <c r="E155" s="68"/>
      <c r="F155" s="68"/>
      <c r="H155" s="45"/>
    </row>
    <row r="156" spans="1:8" s="39" customFormat="1" ht="15.75" thickBot="1">
      <c r="A156" s="37" t="s">
        <v>69</v>
      </c>
      <c r="B156" s="38"/>
      <c r="C156" s="38"/>
      <c r="D156" s="69">
        <f>D128+D135</f>
        <v>2079605.29</v>
      </c>
      <c r="E156" s="69">
        <f>E128+E135</f>
        <v>1027.17</v>
      </c>
      <c r="F156" s="69">
        <f>F128+F135</f>
        <v>85.61</v>
      </c>
      <c r="H156" s="46"/>
    </row>
    <row r="157" spans="1:8" s="3" customFormat="1" ht="12.75">
      <c r="A157" s="27"/>
      <c r="H157" s="45"/>
    </row>
    <row r="158" spans="1:8" s="3" customFormat="1" ht="12.75" hidden="1">
      <c r="A158" s="27"/>
      <c r="H158" s="45"/>
    </row>
    <row r="159" spans="1:8" s="3" customFormat="1" ht="12.75" hidden="1">
      <c r="A159" s="27"/>
      <c r="H159" s="45"/>
    </row>
    <row r="160" spans="1:8" s="3" customFormat="1" ht="12.75" hidden="1">
      <c r="A160" s="27"/>
      <c r="H160" s="45"/>
    </row>
    <row r="161" spans="1:8" s="3" customFormat="1" ht="12.75">
      <c r="A161" s="27"/>
      <c r="H161" s="45"/>
    </row>
    <row r="162" spans="1:8" s="3" customFormat="1" ht="14.25">
      <c r="A162" s="102" t="s">
        <v>29</v>
      </c>
      <c r="B162" s="102"/>
      <c r="C162" s="102"/>
      <c r="D162" s="102"/>
      <c r="H162" s="45"/>
    </row>
    <row r="163" s="3" customFormat="1" ht="12.75">
      <c r="H163" s="45"/>
    </row>
    <row r="164" spans="1:8" s="3" customFormat="1" ht="12.75">
      <c r="A164" s="27" t="s">
        <v>30</v>
      </c>
      <c r="H164" s="45"/>
    </row>
    <row r="165" spans="1:8" s="26" customFormat="1" ht="19.5">
      <c r="A165" s="28"/>
      <c r="B165" s="29"/>
      <c r="C165" s="4"/>
      <c r="D165" s="4"/>
      <c r="E165" s="4"/>
      <c r="F165" s="4"/>
      <c r="H165" s="44"/>
    </row>
    <row r="166" spans="1:8" s="3" customFormat="1" ht="14.25">
      <c r="A166" s="102"/>
      <c r="B166" s="102"/>
      <c r="C166" s="102"/>
      <c r="D166" s="102"/>
      <c r="H166" s="45"/>
    </row>
    <row r="167" s="3" customFormat="1" ht="12.75">
      <c r="H167" s="45"/>
    </row>
    <row r="168" spans="1:8" s="3" customFormat="1" ht="12.75">
      <c r="A168" s="27"/>
      <c r="H168" s="45"/>
    </row>
    <row r="169" s="3" customFormat="1" ht="12.75">
      <c r="H169" s="45"/>
    </row>
    <row r="170" s="3" customFormat="1" ht="12.75">
      <c r="H170" s="45"/>
    </row>
    <row r="171" s="3" customFormat="1" ht="12.75">
      <c r="H171" s="45"/>
    </row>
    <row r="172" s="3" customFormat="1" ht="12.75">
      <c r="H172" s="45"/>
    </row>
    <row r="173" s="3" customFormat="1" ht="12.75">
      <c r="H173" s="45"/>
    </row>
    <row r="174" s="3" customFormat="1" ht="12.75">
      <c r="H174" s="45"/>
    </row>
    <row r="175" s="3" customFormat="1" ht="12.75">
      <c r="H175" s="45"/>
    </row>
    <row r="176" s="3" customFormat="1" ht="12.75">
      <c r="H176" s="45"/>
    </row>
    <row r="177" s="3" customFormat="1" ht="12.75">
      <c r="H177" s="45"/>
    </row>
    <row r="178" s="3" customFormat="1" ht="12.75">
      <c r="H178" s="45"/>
    </row>
    <row r="179" s="3" customFormat="1" ht="12.75">
      <c r="H179" s="45"/>
    </row>
    <row r="180" s="3" customFormat="1" ht="12.75">
      <c r="H180" s="45"/>
    </row>
    <row r="181" s="3" customFormat="1" ht="12.75">
      <c r="H181" s="45"/>
    </row>
    <row r="182" s="3" customFormat="1" ht="12.75">
      <c r="H182" s="45"/>
    </row>
    <row r="183" s="3" customFormat="1" ht="12.75">
      <c r="H183" s="45"/>
    </row>
    <row r="184" s="3" customFormat="1" ht="12.75">
      <c r="H184" s="45"/>
    </row>
    <row r="185" s="3" customFormat="1" ht="12.75">
      <c r="H185" s="45"/>
    </row>
    <row r="186" s="3" customFormat="1" ht="12.75">
      <c r="H186" s="45"/>
    </row>
  </sheetData>
  <sheetProtection/>
  <mergeCells count="13">
    <mergeCell ref="A1:F1"/>
    <mergeCell ref="B2:F2"/>
    <mergeCell ref="B3:F3"/>
    <mergeCell ref="B4:F4"/>
    <mergeCell ref="A5:F5"/>
    <mergeCell ref="A6:F6"/>
    <mergeCell ref="A166:D166"/>
    <mergeCell ref="A8:F8"/>
    <mergeCell ref="A9:F9"/>
    <mergeCell ref="A10:F10"/>
    <mergeCell ref="A11:F11"/>
    <mergeCell ref="A14:F14"/>
    <mergeCell ref="A162:D162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zoomScale="80" zoomScaleNormal="80" zoomScalePageLayoutView="0" workbookViewId="0" topLeftCell="A128">
      <selection activeCell="A1" sqref="A1:F155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customWidth="1"/>
    <col min="4" max="4" width="14.87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40" hidden="1" customWidth="1"/>
    <col min="9" max="12" width="15.375" style="5" customWidth="1"/>
    <col min="13" max="16384" width="9.125" style="5" customWidth="1"/>
  </cols>
  <sheetData>
    <row r="1" spans="1:6" ht="16.5" customHeight="1">
      <c r="A1" s="113" t="s">
        <v>178</v>
      </c>
      <c r="B1" s="114"/>
      <c r="C1" s="114"/>
      <c r="D1" s="114"/>
      <c r="E1" s="114"/>
      <c r="F1" s="114"/>
    </row>
    <row r="2" spans="1:6" ht="24" customHeight="1">
      <c r="A2" s="48" t="s">
        <v>93</v>
      </c>
      <c r="B2" s="115"/>
      <c r="C2" s="115"/>
      <c r="D2" s="115"/>
      <c r="E2" s="114"/>
      <c r="F2" s="114"/>
    </row>
    <row r="3" spans="2:6" ht="14.25" customHeight="1">
      <c r="B3" s="115" t="s">
        <v>0</v>
      </c>
      <c r="C3" s="115"/>
      <c r="D3" s="115"/>
      <c r="E3" s="114"/>
      <c r="F3" s="114"/>
    </row>
    <row r="4" spans="2:6" ht="14.25" customHeight="1">
      <c r="B4" s="115" t="s">
        <v>179</v>
      </c>
      <c r="C4" s="115"/>
      <c r="D4" s="115"/>
      <c r="E4" s="114"/>
      <c r="F4" s="114"/>
    </row>
    <row r="5" spans="1:6" s="47" customFormat="1" ht="39.75" customHeight="1">
      <c r="A5" s="116"/>
      <c r="B5" s="117"/>
      <c r="C5" s="117"/>
      <c r="D5" s="117"/>
      <c r="E5" s="117"/>
      <c r="F5" s="117"/>
    </row>
    <row r="6" spans="1:6" s="47" customFormat="1" ht="21.75" customHeight="1">
      <c r="A6" s="118" t="s">
        <v>95</v>
      </c>
      <c r="B6" s="118"/>
      <c r="C6" s="118"/>
      <c r="D6" s="118"/>
      <c r="E6" s="118"/>
      <c r="F6" s="118"/>
    </row>
    <row r="7" spans="2:7" ht="35.25" customHeight="1" hidden="1">
      <c r="B7" s="1"/>
      <c r="C7" s="1"/>
      <c r="D7" s="1"/>
      <c r="E7" s="1"/>
      <c r="F7" s="1"/>
      <c r="G7" s="1"/>
    </row>
    <row r="8" spans="1:8" s="7" customFormat="1" ht="22.5" customHeight="1">
      <c r="A8" s="103" t="s">
        <v>1</v>
      </c>
      <c r="B8" s="103"/>
      <c r="C8" s="103"/>
      <c r="D8" s="103"/>
      <c r="E8" s="104"/>
      <c r="F8" s="104"/>
      <c r="H8" s="41"/>
    </row>
    <row r="9" spans="1:6" s="8" customFormat="1" ht="18.75" customHeight="1">
      <c r="A9" s="103" t="s">
        <v>97</v>
      </c>
      <c r="B9" s="103"/>
      <c r="C9" s="103"/>
      <c r="D9" s="103"/>
      <c r="E9" s="104"/>
      <c r="F9" s="104"/>
    </row>
    <row r="10" spans="1:6" s="9" customFormat="1" ht="17.25" customHeight="1">
      <c r="A10" s="105" t="s">
        <v>31</v>
      </c>
      <c r="B10" s="105"/>
      <c r="C10" s="105"/>
      <c r="D10" s="105"/>
      <c r="E10" s="106"/>
      <c r="F10" s="106"/>
    </row>
    <row r="11" spans="1:6" s="8" customFormat="1" ht="30" customHeight="1" thickBot="1">
      <c r="A11" s="107" t="s">
        <v>65</v>
      </c>
      <c r="B11" s="107"/>
      <c r="C11" s="107"/>
      <c r="D11" s="107"/>
      <c r="E11" s="108"/>
      <c r="F11" s="108"/>
    </row>
    <row r="12" spans="1:8" s="13" customFormat="1" ht="139.5" customHeight="1" thickBot="1">
      <c r="A12" s="10" t="s">
        <v>2</v>
      </c>
      <c r="B12" s="11" t="s">
        <v>3</v>
      </c>
      <c r="C12" s="12" t="s">
        <v>96</v>
      </c>
      <c r="D12" s="12" t="s">
        <v>35</v>
      </c>
      <c r="E12" s="12" t="s">
        <v>4</v>
      </c>
      <c r="F12" s="2" t="s">
        <v>5</v>
      </c>
      <c r="H12" s="42"/>
    </row>
    <row r="13" spans="1:8" s="19" customFormat="1" ht="12.75">
      <c r="A13" s="14">
        <v>1</v>
      </c>
      <c r="B13" s="15">
        <v>2</v>
      </c>
      <c r="C13" s="15">
        <v>3</v>
      </c>
      <c r="D13" s="16"/>
      <c r="E13" s="17">
        <v>3</v>
      </c>
      <c r="F13" s="18">
        <v>4</v>
      </c>
      <c r="H13" s="43"/>
    </row>
    <row r="14" spans="1:8" s="19" customFormat="1" ht="49.5" customHeight="1">
      <c r="A14" s="109" t="s">
        <v>6</v>
      </c>
      <c r="B14" s="110"/>
      <c r="C14" s="110"/>
      <c r="D14" s="110"/>
      <c r="E14" s="111"/>
      <c r="F14" s="112"/>
      <c r="H14" s="43"/>
    </row>
    <row r="15" spans="1:8" s="13" customFormat="1" ht="18" customHeight="1">
      <c r="A15" s="81" t="s">
        <v>91</v>
      </c>
      <c r="B15" s="72" t="s">
        <v>7</v>
      </c>
      <c r="C15" s="50" t="s">
        <v>157</v>
      </c>
      <c r="D15" s="49">
        <f>E15*G15</f>
        <v>78716.45</v>
      </c>
      <c r="E15" s="50">
        <f>F15*12</f>
        <v>38.88</v>
      </c>
      <c r="F15" s="50">
        <f>F25+F27</f>
        <v>3.24</v>
      </c>
      <c r="G15" s="13">
        <v>2024.6</v>
      </c>
      <c r="H15" s="42">
        <v>2.24</v>
      </c>
    </row>
    <row r="16" spans="1:8" s="13" customFormat="1" ht="24.75" customHeight="1">
      <c r="A16" s="88" t="s">
        <v>70</v>
      </c>
      <c r="B16" s="89" t="s">
        <v>71</v>
      </c>
      <c r="C16" s="50"/>
      <c r="D16" s="49"/>
      <c r="E16" s="50"/>
      <c r="F16" s="50"/>
      <c r="H16" s="42"/>
    </row>
    <row r="17" spans="1:8" s="13" customFormat="1" ht="18.75" customHeight="1">
      <c r="A17" s="88" t="s">
        <v>72</v>
      </c>
      <c r="B17" s="89" t="s">
        <v>71</v>
      </c>
      <c r="C17" s="50"/>
      <c r="D17" s="49"/>
      <c r="E17" s="50"/>
      <c r="F17" s="50"/>
      <c r="H17" s="42"/>
    </row>
    <row r="18" spans="1:8" s="13" customFormat="1" ht="120" customHeight="1">
      <c r="A18" s="88" t="s">
        <v>98</v>
      </c>
      <c r="B18" s="89" t="s">
        <v>20</v>
      </c>
      <c r="C18" s="50"/>
      <c r="D18" s="49"/>
      <c r="E18" s="50"/>
      <c r="F18" s="50"/>
      <c r="H18" s="42"/>
    </row>
    <row r="19" spans="1:8" s="13" customFormat="1" ht="15">
      <c r="A19" s="88" t="s">
        <v>99</v>
      </c>
      <c r="B19" s="89" t="s">
        <v>71</v>
      </c>
      <c r="C19" s="50"/>
      <c r="D19" s="49"/>
      <c r="E19" s="50"/>
      <c r="F19" s="50"/>
      <c r="H19" s="42"/>
    </row>
    <row r="20" spans="1:8" s="13" customFormat="1" ht="15">
      <c r="A20" s="88" t="s">
        <v>100</v>
      </c>
      <c r="B20" s="89" t="s">
        <v>71</v>
      </c>
      <c r="C20" s="50"/>
      <c r="D20" s="49"/>
      <c r="E20" s="50"/>
      <c r="F20" s="50"/>
      <c r="H20" s="42"/>
    </row>
    <row r="21" spans="1:8" s="13" customFormat="1" ht="30" customHeight="1">
      <c r="A21" s="88" t="s">
        <v>101</v>
      </c>
      <c r="B21" s="89" t="s">
        <v>10</v>
      </c>
      <c r="C21" s="50"/>
      <c r="D21" s="49"/>
      <c r="E21" s="50"/>
      <c r="F21" s="50"/>
      <c r="H21" s="42"/>
    </row>
    <row r="22" spans="1:8" s="13" customFormat="1" ht="15">
      <c r="A22" s="88" t="s">
        <v>102</v>
      </c>
      <c r="B22" s="89" t="s">
        <v>12</v>
      </c>
      <c r="C22" s="50"/>
      <c r="D22" s="49"/>
      <c r="E22" s="50"/>
      <c r="F22" s="50"/>
      <c r="H22" s="42"/>
    </row>
    <row r="23" spans="1:8" s="13" customFormat="1" ht="15">
      <c r="A23" s="88" t="s">
        <v>103</v>
      </c>
      <c r="B23" s="89" t="s">
        <v>71</v>
      </c>
      <c r="C23" s="50"/>
      <c r="D23" s="49"/>
      <c r="E23" s="50"/>
      <c r="F23" s="50"/>
      <c r="H23" s="42"/>
    </row>
    <row r="24" spans="1:8" s="13" customFormat="1" ht="15">
      <c r="A24" s="88" t="s">
        <v>104</v>
      </c>
      <c r="B24" s="89" t="s">
        <v>15</v>
      </c>
      <c r="C24" s="50"/>
      <c r="D24" s="49"/>
      <c r="E24" s="50"/>
      <c r="F24" s="50"/>
      <c r="H24" s="42"/>
    </row>
    <row r="25" spans="1:8" s="13" customFormat="1" ht="15">
      <c r="A25" s="90" t="s">
        <v>90</v>
      </c>
      <c r="B25" s="89"/>
      <c r="C25" s="50"/>
      <c r="D25" s="49"/>
      <c r="E25" s="50"/>
      <c r="F25" s="50">
        <v>3.24</v>
      </c>
      <c r="H25" s="42"/>
    </row>
    <row r="26" spans="1:8" s="13" customFormat="1" ht="15">
      <c r="A26" s="88" t="s">
        <v>87</v>
      </c>
      <c r="B26" s="89" t="s">
        <v>71</v>
      </c>
      <c r="C26" s="50"/>
      <c r="D26" s="49"/>
      <c r="E26" s="50"/>
      <c r="F26" s="51">
        <v>0</v>
      </c>
      <c r="H26" s="42"/>
    </row>
    <row r="27" spans="1:8" s="13" customFormat="1" ht="15">
      <c r="A27" s="90" t="s">
        <v>90</v>
      </c>
      <c r="B27" s="89"/>
      <c r="C27" s="50"/>
      <c r="D27" s="49"/>
      <c r="E27" s="50"/>
      <c r="F27" s="50">
        <f>F26</f>
        <v>0</v>
      </c>
      <c r="H27" s="42"/>
    </row>
    <row r="28" spans="1:9" s="13" customFormat="1" ht="30">
      <c r="A28" s="81" t="s">
        <v>8</v>
      </c>
      <c r="B28" s="82" t="s">
        <v>9</v>
      </c>
      <c r="C28" s="50" t="s">
        <v>156</v>
      </c>
      <c r="D28" s="49">
        <f>E28*G28</f>
        <v>32555.57</v>
      </c>
      <c r="E28" s="50">
        <f>F28*12</f>
        <v>16.08</v>
      </c>
      <c r="F28" s="50">
        <v>1.34</v>
      </c>
      <c r="G28" s="13">
        <v>2024.6</v>
      </c>
      <c r="H28" s="42">
        <v>0.96</v>
      </c>
      <c r="I28" s="13">
        <f>E28/12</f>
        <v>1.34</v>
      </c>
    </row>
    <row r="29" spans="1:9" s="13" customFormat="1" ht="15">
      <c r="A29" s="88" t="s">
        <v>105</v>
      </c>
      <c r="B29" s="89" t="s">
        <v>9</v>
      </c>
      <c r="C29" s="50"/>
      <c r="D29" s="49"/>
      <c r="E29" s="50"/>
      <c r="F29" s="50"/>
      <c r="H29" s="42"/>
      <c r="I29" s="13">
        <f aca="true" t="shared" si="0" ref="I29:I92">E29/12</f>
        <v>0</v>
      </c>
    </row>
    <row r="30" spans="1:9" s="13" customFormat="1" ht="15">
      <c r="A30" s="88" t="s">
        <v>106</v>
      </c>
      <c r="B30" s="89" t="s">
        <v>107</v>
      </c>
      <c r="C30" s="50"/>
      <c r="D30" s="49"/>
      <c r="E30" s="50"/>
      <c r="F30" s="50"/>
      <c r="H30" s="42"/>
      <c r="I30" s="13">
        <f t="shared" si="0"/>
        <v>0</v>
      </c>
    </row>
    <row r="31" spans="1:9" s="13" customFormat="1" ht="15">
      <c r="A31" s="88" t="s">
        <v>108</v>
      </c>
      <c r="B31" s="89" t="s">
        <v>109</v>
      </c>
      <c r="C31" s="50"/>
      <c r="D31" s="49"/>
      <c r="E31" s="50"/>
      <c r="F31" s="50"/>
      <c r="H31" s="42"/>
      <c r="I31" s="13">
        <f t="shared" si="0"/>
        <v>0</v>
      </c>
    </row>
    <row r="32" spans="1:9" s="13" customFormat="1" ht="15">
      <c r="A32" s="88" t="s">
        <v>73</v>
      </c>
      <c r="B32" s="89" t="s">
        <v>9</v>
      </c>
      <c r="C32" s="50"/>
      <c r="D32" s="49"/>
      <c r="E32" s="50"/>
      <c r="F32" s="50"/>
      <c r="H32" s="42"/>
      <c r="I32" s="13">
        <f t="shared" si="0"/>
        <v>0</v>
      </c>
    </row>
    <row r="33" spans="1:9" s="13" customFormat="1" ht="25.5">
      <c r="A33" s="88" t="s">
        <v>74</v>
      </c>
      <c r="B33" s="89" t="s">
        <v>10</v>
      </c>
      <c r="C33" s="50"/>
      <c r="D33" s="49"/>
      <c r="E33" s="50"/>
      <c r="F33" s="50"/>
      <c r="H33" s="42"/>
      <c r="I33" s="13">
        <f t="shared" si="0"/>
        <v>0</v>
      </c>
    </row>
    <row r="34" spans="1:9" s="13" customFormat="1" ht="15">
      <c r="A34" s="88" t="s">
        <v>75</v>
      </c>
      <c r="B34" s="89" t="s">
        <v>9</v>
      </c>
      <c r="C34" s="50"/>
      <c r="D34" s="49"/>
      <c r="E34" s="50"/>
      <c r="F34" s="50"/>
      <c r="H34" s="42"/>
      <c r="I34" s="13">
        <f t="shared" si="0"/>
        <v>0</v>
      </c>
    </row>
    <row r="35" spans="1:9" s="13" customFormat="1" ht="15">
      <c r="A35" s="88" t="s">
        <v>76</v>
      </c>
      <c r="B35" s="89" t="s">
        <v>9</v>
      </c>
      <c r="C35" s="50"/>
      <c r="D35" s="49"/>
      <c r="E35" s="50"/>
      <c r="F35" s="50"/>
      <c r="H35" s="42"/>
      <c r="I35" s="13">
        <f t="shared" si="0"/>
        <v>0</v>
      </c>
    </row>
    <row r="36" spans="1:9" s="13" customFormat="1" ht="25.5">
      <c r="A36" s="88" t="s">
        <v>77</v>
      </c>
      <c r="B36" s="89" t="s">
        <v>78</v>
      </c>
      <c r="C36" s="50"/>
      <c r="D36" s="49"/>
      <c r="E36" s="50"/>
      <c r="F36" s="50"/>
      <c r="H36" s="42"/>
      <c r="I36" s="13">
        <f t="shared" si="0"/>
        <v>0</v>
      </c>
    </row>
    <row r="37" spans="1:9" s="13" customFormat="1" ht="25.5">
      <c r="A37" s="88" t="s">
        <v>110</v>
      </c>
      <c r="B37" s="89" t="s">
        <v>10</v>
      </c>
      <c r="C37" s="50"/>
      <c r="D37" s="49"/>
      <c r="E37" s="50"/>
      <c r="F37" s="50"/>
      <c r="H37" s="42"/>
      <c r="I37" s="13">
        <f t="shared" si="0"/>
        <v>0</v>
      </c>
    </row>
    <row r="38" spans="1:9" s="13" customFormat="1" ht="25.5">
      <c r="A38" s="88" t="s">
        <v>111</v>
      </c>
      <c r="B38" s="89" t="s">
        <v>9</v>
      </c>
      <c r="C38" s="50"/>
      <c r="D38" s="49"/>
      <c r="E38" s="50"/>
      <c r="F38" s="50"/>
      <c r="H38" s="42"/>
      <c r="I38" s="13">
        <f t="shared" si="0"/>
        <v>0</v>
      </c>
    </row>
    <row r="39" spans="1:10" s="20" customFormat="1" ht="20.25" customHeight="1">
      <c r="A39" s="71" t="s">
        <v>11</v>
      </c>
      <c r="B39" s="72" t="s">
        <v>12</v>
      </c>
      <c r="C39" s="50" t="s">
        <v>157</v>
      </c>
      <c r="D39" s="49">
        <f>E39*G39</f>
        <v>20165.02</v>
      </c>
      <c r="E39" s="50">
        <f>F39*12</f>
        <v>9.96</v>
      </c>
      <c r="F39" s="50">
        <v>0.83</v>
      </c>
      <c r="G39" s="13">
        <v>2024.6</v>
      </c>
      <c r="H39" s="42">
        <v>0.6</v>
      </c>
      <c r="I39" s="13">
        <f t="shared" si="0"/>
        <v>0.83</v>
      </c>
      <c r="J39" s="13"/>
    </row>
    <row r="40" spans="1:9" s="13" customFormat="1" ht="20.25" customHeight="1">
      <c r="A40" s="71" t="s">
        <v>13</v>
      </c>
      <c r="B40" s="72" t="s">
        <v>14</v>
      </c>
      <c r="C40" s="50" t="s">
        <v>157</v>
      </c>
      <c r="D40" s="49">
        <f>E40*G40</f>
        <v>65597.04</v>
      </c>
      <c r="E40" s="50">
        <f>F40*12</f>
        <v>32.4</v>
      </c>
      <c r="F40" s="50">
        <v>2.7</v>
      </c>
      <c r="G40" s="13">
        <v>2024.6</v>
      </c>
      <c r="H40" s="42">
        <v>1.94</v>
      </c>
      <c r="I40" s="13">
        <f t="shared" si="0"/>
        <v>2.7</v>
      </c>
    </row>
    <row r="41" spans="1:9" s="13" customFormat="1" ht="23.25" customHeight="1">
      <c r="A41" s="71" t="s">
        <v>112</v>
      </c>
      <c r="B41" s="72" t="s">
        <v>9</v>
      </c>
      <c r="C41" s="50" t="s">
        <v>158</v>
      </c>
      <c r="D41" s="49">
        <f>E41*G41</f>
        <v>42030.7</v>
      </c>
      <c r="E41" s="50">
        <f>F41*12</f>
        <v>20.76</v>
      </c>
      <c r="F41" s="50">
        <v>1.73</v>
      </c>
      <c r="G41" s="13">
        <v>2024.6</v>
      </c>
      <c r="H41" s="42">
        <v>1.24</v>
      </c>
      <c r="I41" s="13">
        <f t="shared" si="0"/>
        <v>1.73</v>
      </c>
    </row>
    <row r="42" spans="1:9" s="13" customFormat="1" ht="45">
      <c r="A42" s="71" t="s">
        <v>80</v>
      </c>
      <c r="B42" s="72" t="s">
        <v>15</v>
      </c>
      <c r="C42" s="50" t="s">
        <v>158</v>
      </c>
      <c r="D42" s="49">
        <f>3407.5*1.105*1.1</f>
        <v>4141.82</v>
      </c>
      <c r="E42" s="50">
        <f>D42/G42</f>
        <v>2.05</v>
      </c>
      <c r="F42" s="50">
        <f>E42/12</f>
        <v>0.17</v>
      </c>
      <c r="G42" s="13">
        <v>2024.6</v>
      </c>
      <c r="H42" s="42"/>
      <c r="I42" s="13">
        <f t="shared" si="0"/>
        <v>0.170833333333333</v>
      </c>
    </row>
    <row r="43" spans="1:9" s="13" customFormat="1" ht="21" customHeight="1">
      <c r="A43" s="71" t="s">
        <v>113</v>
      </c>
      <c r="B43" s="72" t="s">
        <v>9</v>
      </c>
      <c r="C43" s="50" t="s">
        <v>182</v>
      </c>
      <c r="D43" s="49">
        <v>0</v>
      </c>
      <c r="E43" s="50">
        <f>D43/G43</f>
        <v>0</v>
      </c>
      <c r="F43" s="50">
        <f>E43/12</f>
        <v>0</v>
      </c>
      <c r="G43" s="13">
        <v>2024.6</v>
      </c>
      <c r="H43" s="42"/>
      <c r="I43" s="13">
        <f t="shared" si="0"/>
        <v>0</v>
      </c>
    </row>
    <row r="44" spans="1:9" s="13" customFormat="1" ht="21" customHeight="1">
      <c r="A44" s="88" t="s">
        <v>114</v>
      </c>
      <c r="B44" s="89" t="s">
        <v>20</v>
      </c>
      <c r="C44" s="50"/>
      <c r="D44" s="49"/>
      <c r="E44" s="50"/>
      <c r="F44" s="50"/>
      <c r="H44" s="42"/>
      <c r="I44" s="13">
        <f t="shared" si="0"/>
        <v>0</v>
      </c>
    </row>
    <row r="45" spans="1:9" s="13" customFormat="1" ht="18.75" customHeight="1">
      <c r="A45" s="88" t="s">
        <v>115</v>
      </c>
      <c r="B45" s="89" t="s">
        <v>15</v>
      </c>
      <c r="C45" s="50"/>
      <c r="D45" s="49"/>
      <c r="E45" s="50"/>
      <c r="F45" s="50"/>
      <c r="H45" s="42"/>
      <c r="I45" s="13">
        <f t="shared" si="0"/>
        <v>0</v>
      </c>
    </row>
    <row r="46" spans="1:9" s="13" customFormat="1" ht="20.25" customHeight="1">
      <c r="A46" s="88" t="s">
        <v>116</v>
      </c>
      <c r="B46" s="89" t="s">
        <v>117</v>
      </c>
      <c r="C46" s="50"/>
      <c r="D46" s="49"/>
      <c r="E46" s="50"/>
      <c r="F46" s="50"/>
      <c r="H46" s="42"/>
      <c r="I46" s="13">
        <f t="shared" si="0"/>
        <v>0</v>
      </c>
    </row>
    <row r="47" spans="1:9" s="13" customFormat="1" ht="18" customHeight="1">
      <c r="A47" s="88" t="s">
        <v>118</v>
      </c>
      <c r="B47" s="89" t="s">
        <v>119</v>
      </c>
      <c r="C47" s="50"/>
      <c r="D47" s="49"/>
      <c r="E47" s="50"/>
      <c r="F47" s="50"/>
      <c r="H47" s="42"/>
      <c r="I47" s="13">
        <f t="shared" si="0"/>
        <v>0</v>
      </c>
    </row>
    <row r="48" spans="1:9" s="13" customFormat="1" ht="21" customHeight="1">
      <c r="A48" s="88" t="s">
        <v>120</v>
      </c>
      <c r="B48" s="89" t="s">
        <v>117</v>
      </c>
      <c r="C48" s="50"/>
      <c r="D48" s="49"/>
      <c r="E48" s="50"/>
      <c r="F48" s="50"/>
      <c r="H48" s="42"/>
      <c r="I48" s="13">
        <f t="shared" si="0"/>
        <v>0</v>
      </c>
    </row>
    <row r="49" spans="1:9" s="13" customFormat="1" ht="28.5">
      <c r="A49" s="71" t="s">
        <v>121</v>
      </c>
      <c r="B49" s="83" t="s">
        <v>32</v>
      </c>
      <c r="C49" s="50" t="s">
        <v>183</v>
      </c>
      <c r="D49" s="49">
        <f>E49*G49</f>
        <v>103983.46</v>
      </c>
      <c r="E49" s="50">
        <f>F49*12</f>
        <v>51.36</v>
      </c>
      <c r="F49" s="50">
        <v>4.28</v>
      </c>
      <c r="G49" s="13">
        <v>2024.6</v>
      </c>
      <c r="H49" s="42">
        <v>3.08</v>
      </c>
      <c r="I49" s="13">
        <f t="shared" si="0"/>
        <v>4.28</v>
      </c>
    </row>
    <row r="50" spans="1:9" s="13" customFormat="1" ht="25.5">
      <c r="A50" s="76" t="s">
        <v>122</v>
      </c>
      <c r="B50" s="91" t="s">
        <v>32</v>
      </c>
      <c r="C50" s="50"/>
      <c r="D50" s="49"/>
      <c r="E50" s="50"/>
      <c r="F50" s="50"/>
      <c r="H50" s="42"/>
      <c r="I50" s="13">
        <f t="shared" si="0"/>
        <v>0</v>
      </c>
    </row>
    <row r="51" spans="1:9" s="13" customFormat="1" ht="21" customHeight="1">
      <c r="A51" s="76" t="s">
        <v>123</v>
      </c>
      <c r="B51" s="91" t="s">
        <v>124</v>
      </c>
      <c r="C51" s="50"/>
      <c r="D51" s="49"/>
      <c r="E51" s="50"/>
      <c r="F51" s="50"/>
      <c r="H51" s="42"/>
      <c r="I51" s="13">
        <f t="shared" si="0"/>
        <v>0</v>
      </c>
    </row>
    <row r="52" spans="1:9" s="13" customFormat="1" ht="18" customHeight="1">
      <c r="A52" s="76" t="s">
        <v>125</v>
      </c>
      <c r="B52" s="91" t="s">
        <v>71</v>
      </c>
      <c r="C52" s="50"/>
      <c r="D52" s="49"/>
      <c r="E52" s="50"/>
      <c r="F52" s="50"/>
      <c r="H52" s="42"/>
      <c r="I52" s="13">
        <f t="shared" si="0"/>
        <v>0</v>
      </c>
    </row>
    <row r="53" spans="1:9" s="13" customFormat="1" ht="31.5" customHeight="1">
      <c r="A53" s="76" t="s">
        <v>126</v>
      </c>
      <c r="B53" s="91" t="s">
        <v>15</v>
      </c>
      <c r="C53" s="50"/>
      <c r="D53" s="49"/>
      <c r="E53" s="50"/>
      <c r="F53" s="50"/>
      <c r="H53" s="42"/>
      <c r="I53" s="13">
        <f t="shared" si="0"/>
        <v>0</v>
      </c>
    </row>
    <row r="54" spans="1:9" s="13" customFormat="1" ht="21" customHeight="1">
      <c r="A54" s="71" t="s">
        <v>127</v>
      </c>
      <c r="B54" s="83" t="s">
        <v>15</v>
      </c>
      <c r="C54" s="50" t="s">
        <v>183</v>
      </c>
      <c r="D54" s="49">
        <v>3850</v>
      </c>
      <c r="E54" s="50">
        <f aca="true" t="shared" si="1" ref="E54:E59">D54/G54</f>
        <v>1.9</v>
      </c>
      <c r="F54" s="50">
        <f aca="true" t="shared" si="2" ref="F54:F59">E54/12</f>
        <v>0.16</v>
      </c>
      <c r="G54" s="13">
        <v>2024.6</v>
      </c>
      <c r="H54" s="42"/>
      <c r="I54" s="13">
        <f t="shared" si="0"/>
        <v>0.158333333333333</v>
      </c>
    </row>
    <row r="55" spans="1:10" s="19" customFormat="1" ht="36.75" customHeight="1">
      <c r="A55" s="71" t="s">
        <v>128</v>
      </c>
      <c r="B55" s="72" t="s">
        <v>7</v>
      </c>
      <c r="C55" s="53" t="s">
        <v>159</v>
      </c>
      <c r="D55" s="49">
        <v>2246.78</v>
      </c>
      <c r="E55" s="50">
        <f t="shared" si="1"/>
        <v>1.11</v>
      </c>
      <c r="F55" s="50">
        <f t="shared" si="2"/>
        <v>0.09</v>
      </c>
      <c r="G55" s="13">
        <v>2024.6</v>
      </c>
      <c r="H55" s="42">
        <v>0.06</v>
      </c>
      <c r="I55" s="13">
        <f t="shared" si="0"/>
        <v>0.0925</v>
      </c>
      <c r="J55" s="13"/>
    </row>
    <row r="56" spans="1:10" s="19" customFormat="1" ht="30">
      <c r="A56" s="71" t="s">
        <v>129</v>
      </c>
      <c r="B56" s="72" t="s">
        <v>7</v>
      </c>
      <c r="C56" s="53" t="s">
        <v>159</v>
      </c>
      <c r="D56" s="49">
        <v>2246.78</v>
      </c>
      <c r="E56" s="50">
        <f t="shared" si="1"/>
        <v>1.11</v>
      </c>
      <c r="F56" s="50">
        <f t="shared" si="2"/>
        <v>0.09</v>
      </c>
      <c r="G56" s="13">
        <v>2024.6</v>
      </c>
      <c r="H56" s="42">
        <v>0.06</v>
      </c>
      <c r="I56" s="13">
        <f t="shared" si="0"/>
        <v>0.0925</v>
      </c>
      <c r="J56" s="13"/>
    </row>
    <row r="57" spans="1:10" s="19" customFormat="1" ht="30" customHeight="1">
      <c r="A57" s="71" t="s">
        <v>130</v>
      </c>
      <c r="B57" s="72" t="s">
        <v>7</v>
      </c>
      <c r="C57" s="53" t="s">
        <v>159</v>
      </c>
      <c r="D57" s="49">
        <v>14185.73</v>
      </c>
      <c r="E57" s="50">
        <f t="shared" si="1"/>
        <v>7.01</v>
      </c>
      <c r="F57" s="50">
        <f t="shared" si="2"/>
        <v>0.58</v>
      </c>
      <c r="G57" s="13">
        <v>2024.6</v>
      </c>
      <c r="H57" s="42">
        <v>0.42</v>
      </c>
      <c r="I57" s="13">
        <f t="shared" si="0"/>
        <v>0.584166666666667</v>
      </c>
      <c r="J57" s="13"/>
    </row>
    <row r="58" spans="1:10" s="19" customFormat="1" ht="30">
      <c r="A58" s="71" t="s">
        <v>131</v>
      </c>
      <c r="B58" s="72" t="s">
        <v>55</v>
      </c>
      <c r="C58" s="53" t="s">
        <v>159</v>
      </c>
      <c r="D58" s="49">
        <v>4017.51</v>
      </c>
      <c r="E58" s="50">
        <f t="shared" si="1"/>
        <v>1.98</v>
      </c>
      <c r="F58" s="50">
        <f t="shared" si="2"/>
        <v>0.17</v>
      </c>
      <c r="G58" s="13">
        <v>2024.6</v>
      </c>
      <c r="H58" s="42">
        <v>0</v>
      </c>
      <c r="I58" s="13">
        <f t="shared" si="0"/>
        <v>0.165</v>
      </c>
      <c r="J58" s="13"/>
    </row>
    <row r="59" spans="1:10" s="19" customFormat="1" ht="21.75" customHeight="1">
      <c r="A59" s="71" t="s">
        <v>160</v>
      </c>
      <c r="B59" s="72" t="s">
        <v>55</v>
      </c>
      <c r="C59" s="53" t="s">
        <v>159</v>
      </c>
      <c r="D59" s="49">
        <v>14185.72</v>
      </c>
      <c r="E59" s="50">
        <f t="shared" si="1"/>
        <v>7.01</v>
      </c>
      <c r="F59" s="50">
        <f t="shared" si="2"/>
        <v>0.58</v>
      </c>
      <c r="G59" s="13">
        <v>2024.6</v>
      </c>
      <c r="H59" s="42"/>
      <c r="I59" s="13">
        <f t="shared" si="0"/>
        <v>0.584166666666667</v>
      </c>
      <c r="J59" s="13"/>
    </row>
    <row r="60" spans="1:10" s="19" customFormat="1" ht="30">
      <c r="A60" s="71" t="s">
        <v>21</v>
      </c>
      <c r="B60" s="72"/>
      <c r="C60" s="53" t="s">
        <v>184</v>
      </c>
      <c r="D60" s="49">
        <f>E60*G60</f>
        <v>4859.04</v>
      </c>
      <c r="E60" s="50">
        <f>F60*12</f>
        <v>2.4</v>
      </c>
      <c r="F60" s="50">
        <v>0.2</v>
      </c>
      <c r="G60" s="13">
        <v>2024.6</v>
      </c>
      <c r="H60" s="42">
        <v>0.14</v>
      </c>
      <c r="I60" s="13">
        <f t="shared" si="0"/>
        <v>0.2</v>
      </c>
      <c r="J60" s="13"/>
    </row>
    <row r="61" spans="1:10" s="19" customFormat="1" ht="35.25" customHeight="1">
      <c r="A61" s="76" t="s">
        <v>132</v>
      </c>
      <c r="B61" s="77" t="s">
        <v>86</v>
      </c>
      <c r="C61" s="53"/>
      <c r="D61" s="49"/>
      <c r="E61" s="50"/>
      <c r="F61" s="50"/>
      <c r="G61" s="13"/>
      <c r="H61" s="42"/>
      <c r="I61" s="13">
        <f t="shared" si="0"/>
        <v>0</v>
      </c>
      <c r="J61" s="13"/>
    </row>
    <row r="62" spans="1:10" s="19" customFormat="1" ht="30.75" customHeight="1">
      <c r="A62" s="76" t="s">
        <v>133</v>
      </c>
      <c r="B62" s="77" t="s">
        <v>86</v>
      </c>
      <c r="C62" s="53"/>
      <c r="D62" s="49"/>
      <c r="E62" s="50"/>
      <c r="F62" s="50"/>
      <c r="G62" s="13"/>
      <c r="H62" s="42"/>
      <c r="I62" s="13">
        <f t="shared" si="0"/>
        <v>0</v>
      </c>
      <c r="J62" s="13"/>
    </row>
    <row r="63" spans="1:10" s="19" customFormat="1" ht="15">
      <c r="A63" s="76" t="s">
        <v>134</v>
      </c>
      <c r="B63" s="77" t="s">
        <v>71</v>
      </c>
      <c r="C63" s="53"/>
      <c r="D63" s="49"/>
      <c r="E63" s="50"/>
      <c r="F63" s="50"/>
      <c r="G63" s="13"/>
      <c r="H63" s="42"/>
      <c r="I63" s="13">
        <f t="shared" si="0"/>
        <v>0</v>
      </c>
      <c r="J63" s="13"/>
    </row>
    <row r="64" spans="1:10" s="19" customFormat="1" ht="24.75" customHeight="1">
      <c r="A64" s="76" t="s">
        <v>135</v>
      </c>
      <c r="B64" s="77" t="s">
        <v>86</v>
      </c>
      <c r="C64" s="53"/>
      <c r="D64" s="49"/>
      <c r="E64" s="50"/>
      <c r="F64" s="50"/>
      <c r="G64" s="13"/>
      <c r="H64" s="42"/>
      <c r="I64" s="13">
        <f t="shared" si="0"/>
        <v>0</v>
      </c>
      <c r="J64" s="13"/>
    </row>
    <row r="65" spans="1:10" s="19" customFormat="1" ht="27.75" customHeight="1">
      <c r="A65" s="76" t="s">
        <v>136</v>
      </c>
      <c r="B65" s="77" t="s">
        <v>86</v>
      </c>
      <c r="C65" s="53"/>
      <c r="D65" s="49"/>
      <c r="E65" s="50"/>
      <c r="F65" s="50"/>
      <c r="G65" s="13"/>
      <c r="H65" s="42"/>
      <c r="I65" s="13">
        <f t="shared" si="0"/>
        <v>0</v>
      </c>
      <c r="J65" s="13"/>
    </row>
    <row r="66" spans="1:10" s="19" customFormat="1" ht="19.5" customHeight="1">
      <c r="A66" s="76" t="s">
        <v>137</v>
      </c>
      <c r="B66" s="77" t="s">
        <v>86</v>
      </c>
      <c r="C66" s="53"/>
      <c r="D66" s="49"/>
      <c r="E66" s="50"/>
      <c r="F66" s="50"/>
      <c r="G66" s="13"/>
      <c r="H66" s="42"/>
      <c r="I66" s="13">
        <f t="shared" si="0"/>
        <v>0</v>
      </c>
      <c r="J66" s="13"/>
    </row>
    <row r="67" spans="1:10" s="19" customFormat="1" ht="32.25" customHeight="1">
      <c r="A67" s="76" t="s">
        <v>138</v>
      </c>
      <c r="B67" s="77" t="s">
        <v>86</v>
      </c>
      <c r="C67" s="53"/>
      <c r="D67" s="49"/>
      <c r="E67" s="50"/>
      <c r="F67" s="50"/>
      <c r="G67" s="13"/>
      <c r="H67" s="42"/>
      <c r="I67" s="13">
        <f t="shared" si="0"/>
        <v>0</v>
      </c>
      <c r="J67" s="13"/>
    </row>
    <row r="68" spans="1:10" s="19" customFormat="1" ht="19.5" customHeight="1">
      <c r="A68" s="76" t="s">
        <v>139</v>
      </c>
      <c r="B68" s="77" t="s">
        <v>86</v>
      </c>
      <c r="C68" s="53"/>
      <c r="D68" s="49"/>
      <c r="E68" s="50"/>
      <c r="F68" s="50"/>
      <c r="G68" s="13"/>
      <c r="H68" s="42"/>
      <c r="I68" s="13">
        <f t="shared" si="0"/>
        <v>0</v>
      </c>
      <c r="J68" s="13"/>
    </row>
    <row r="69" spans="1:10" s="19" customFormat="1" ht="24" customHeight="1">
      <c r="A69" s="76" t="s">
        <v>140</v>
      </c>
      <c r="B69" s="77" t="s">
        <v>86</v>
      </c>
      <c r="C69" s="53"/>
      <c r="D69" s="49"/>
      <c r="E69" s="50"/>
      <c r="F69" s="50"/>
      <c r="G69" s="13"/>
      <c r="H69" s="42"/>
      <c r="I69" s="13">
        <f t="shared" si="0"/>
        <v>0</v>
      </c>
      <c r="J69" s="13"/>
    </row>
    <row r="70" spans="1:9" s="13" customFormat="1" ht="20.25" customHeight="1">
      <c r="A70" s="71" t="s">
        <v>23</v>
      </c>
      <c r="B70" s="72" t="s">
        <v>24</v>
      </c>
      <c r="C70" s="53" t="s">
        <v>185</v>
      </c>
      <c r="D70" s="49">
        <f>E70*G70</f>
        <v>1700.66</v>
      </c>
      <c r="E70" s="50">
        <f>F70*12</f>
        <v>0.84</v>
      </c>
      <c r="F70" s="50">
        <v>0.07</v>
      </c>
      <c r="G70" s="13">
        <v>2024.6</v>
      </c>
      <c r="H70" s="42">
        <v>0.03</v>
      </c>
      <c r="I70" s="13">
        <f t="shared" si="0"/>
        <v>0.07</v>
      </c>
    </row>
    <row r="71" spans="1:9" s="13" customFormat="1" ht="20.25" customHeight="1">
      <c r="A71" s="71" t="s">
        <v>25</v>
      </c>
      <c r="B71" s="92" t="s">
        <v>26</v>
      </c>
      <c r="C71" s="54" t="s">
        <v>185</v>
      </c>
      <c r="D71" s="49">
        <v>1068.99</v>
      </c>
      <c r="E71" s="50">
        <f>D71/G71</f>
        <v>0.53</v>
      </c>
      <c r="F71" s="50">
        <f>E71/12</f>
        <v>0.04</v>
      </c>
      <c r="G71" s="13">
        <v>2024.6</v>
      </c>
      <c r="H71" s="42">
        <v>0.02</v>
      </c>
      <c r="I71" s="13">
        <f t="shared" si="0"/>
        <v>0.0441666666666667</v>
      </c>
    </row>
    <row r="72" spans="1:10" s="20" customFormat="1" ht="30">
      <c r="A72" s="71" t="s">
        <v>22</v>
      </c>
      <c r="B72" s="72"/>
      <c r="C72" s="53" t="s">
        <v>161</v>
      </c>
      <c r="D72" s="49">
        <v>2849.1</v>
      </c>
      <c r="E72" s="50">
        <f>D72/G72</f>
        <v>1.41</v>
      </c>
      <c r="F72" s="50">
        <f>E72/12</f>
        <v>0.12</v>
      </c>
      <c r="G72" s="13">
        <v>2024.6</v>
      </c>
      <c r="H72" s="42">
        <v>0.03</v>
      </c>
      <c r="I72" s="13">
        <f t="shared" si="0"/>
        <v>0.1175</v>
      </c>
      <c r="J72" s="13"/>
    </row>
    <row r="73" spans="1:10" s="20" customFormat="1" ht="15">
      <c r="A73" s="71" t="s">
        <v>36</v>
      </c>
      <c r="B73" s="72"/>
      <c r="C73" s="50" t="s">
        <v>186</v>
      </c>
      <c r="D73" s="50">
        <f>D74+D75+D76+D77+D78+D79+D80+D81++D82+D83+D84+D85+D86+D87</f>
        <v>17366.73</v>
      </c>
      <c r="E73" s="50">
        <f>D73/G73</f>
        <v>8.58</v>
      </c>
      <c r="F73" s="50">
        <f>E73/12</f>
        <v>0.72</v>
      </c>
      <c r="G73" s="13">
        <v>2024.6</v>
      </c>
      <c r="H73" s="42">
        <v>0.78</v>
      </c>
      <c r="I73" s="13">
        <f t="shared" si="0"/>
        <v>0.715</v>
      </c>
      <c r="J73" s="13"/>
    </row>
    <row r="74" spans="1:10" s="19" customFormat="1" ht="16.5" customHeight="1">
      <c r="A74" s="73" t="s">
        <v>162</v>
      </c>
      <c r="B74" s="74" t="s">
        <v>15</v>
      </c>
      <c r="C74" s="56"/>
      <c r="D74" s="55">
        <v>238.84</v>
      </c>
      <c r="E74" s="56"/>
      <c r="F74" s="56"/>
      <c r="G74" s="13"/>
      <c r="H74" s="42">
        <v>0.01</v>
      </c>
      <c r="I74" s="13">
        <f t="shared" si="0"/>
        <v>0</v>
      </c>
      <c r="J74" s="13"/>
    </row>
    <row r="75" spans="1:10" s="19" customFormat="1" ht="15">
      <c r="A75" s="73" t="s">
        <v>16</v>
      </c>
      <c r="B75" s="74" t="s">
        <v>20</v>
      </c>
      <c r="C75" s="56"/>
      <c r="D75" s="55">
        <v>505.42</v>
      </c>
      <c r="E75" s="56"/>
      <c r="F75" s="56"/>
      <c r="G75" s="13"/>
      <c r="H75" s="42">
        <v>0.01</v>
      </c>
      <c r="I75" s="13">
        <f t="shared" si="0"/>
        <v>0</v>
      </c>
      <c r="J75" s="13"/>
    </row>
    <row r="76" spans="1:10" s="19" customFormat="1" ht="15">
      <c r="A76" s="73" t="s">
        <v>89</v>
      </c>
      <c r="B76" s="75" t="s">
        <v>15</v>
      </c>
      <c r="C76" s="56"/>
      <c r="D76" s="55">
        <v>900.62</v>
      </c>
      <c r="E76" s="56"/>
      <c r="F76" s="56"/>
      <c r="G76" s="13"/>
      <c r="H76" s="42"/>
      <c r="I76" s="13">
        <f t="shared" si="0"/>
        <v>0</v>
      </c>
      <c r="J76" s="13"/>
    </row>
    <row r="77" spans="1:10" s="19" customFormat="1" ht="15">
      <c r="A77" s="76" t="s">
        <v>141</v>
      </c>
      <c r="B77" s="77" t="s">
        <v>55</v>
      </c>
      <c r="C77" s="61"/>
      <c r="D77" s="61">
        <v>0</v>
      </c>
      <c r="E77" s="56"/>
      <c r="F77" s="56"/>
      <c r="G77" s="13"/>
      <c r="H77" s="42"/>
      <c r="I77" s="13">
        <f t="shared" si="0"/>
        <v>0</v>
      </c>
      <c r="J77" s="13"/>
    </row>
    <row r="78" spans="1:10" s="19" customFormat="1" ht="15">
      <c r="A78" s="73" t="s">
        <v>50</v>
      </c>
      <c r="B78" s="74" t="s">
        <v>15</v>
      </c>
      <c r="C78" s="56"/>
      <c r="D78" s="55">
        <v>963.17</v>
      </c>
      <c r="E78" s="56"/>
      <c r="F78" s="56"/>
      <c r="G78" s="13"/>
      <c r="H78" s="42">
        <v>0.03</v>
      </c>
      <c r="I78" s="13">
        <f t="shared" si="0"/>
        <v>0</v>
      </c>
      <c r="J78" s="13"/>
    </row>
    <row r="79" spans="1:10" s="19" customFormat="1" ht="18" customHeight="1">
      <c r="A79" s="73" t="s">
        <v>17</v>
      </c>
      <c r="B79" s="74" t="s">
        <v>15</v>
      </c>
      <c r="C79" s="56"/>
      <c r="D79" s="55">
        <v>4294.09</v>
      </c>
      <c r="E79" s="56"/>
      <c r="F79" s="56"/>
      <c r="G79" s="13"/>
      <c r="H79" s="42">
        <v>0.13</v>
      </c>
      <c r="I79" s="13">
        <f t="shared" si="0"/>
        <v>0</v>
      </c>
      <c r="J79" s="13"/>
    </row>
    <row r="80" spans="1:10" s="19" customFormat="1" ht="15">
      <c r="A80" s="73" t="s">
        <v>18</v>
      </c>
      <c r="B80" s="74" t="s">
        <v>15</v>
      </c>
      <c r="C80" s="56"/>
      <c r="D80" s="55">
        <v>1010.85</v>
      </c>
      <c r="E80" s="56"/>
      <c r="F80" s="56"/>
      <c r="G80" s="13"/>
      <c r="H80" s="42">
        <v>0.03</v>
      </c>
      <c r="I80" s="13">
        <f t="shared" si="0"/>
        <v>0</v>
      </c>
      <c r="J80" s="13"/>
    </row>
    <row r="81" spans="1:10" s="19" customFormat="1" ht="15">
      <c r="A81" s="73" t="s">
        <v>47</v>
      </c>
      <c r="B81" s="74" t="s">
        <v>15</v>
      </c>
      <c r="C81" s="56"/>
      <c r="D81" s="55">
        <v>481.57</v>
      </c>
      <c r="E81" s="56"/>
      <c r="F81" s="56"/>
      <c r="G81" s="13"/>
      <c r="H81" s="42">
        <v>0.01</v>
      </c>
      <c r="I81" s="13">
        <f t="shared" si="0"/>
        <v>0</v>
      </c>
      <c r="J81" s="13"/>
    </row>
    <row r="82" spans="1:10" s="19" customFormat="1" ht="18.75" customHeight="1">
      <c r="A82" s="73" t="s">
        <v>48</v>
      </c>
      <c r="B82" s="74" t="s">
        <v>20</v>
      </c>
      <c r="C82" s="56"/>
      <c r="D82" s="55">
        <v>1926.35</v>
      </c>
      <c r="E82" s="56"/>
      <c r="F82" s="56"/>
      <c r="G82" s="13"/>
      <c r="H82" s="42">
        <v>0.05</v>
      </c>
      <c r="I82" s="13">
        <f t="shared" si="0"/>
        <v>0</v>
      </c>
      <c r="J82" s="13"/>
    </row>
    <row r="83" spans="1:10" s="19" customFormat="1" ht="25.5">
      <c r="A83" s="73" t="s">
        <v>19</v>
      </c>
      <c r="B83" s="74" t="s">
        <v>15</v>
      </c>
      <c r="C83" s="56"/>
      <c r="D83" s="55">
        <v>1990.59</v>
      </c>
      <c r="E83" s="56"/>
      <c r="F83" s="56"/>
      <c r="G83" s="13"/>
      <c r="H83" s="42">
        <v>0.06</v>
      </c>
      <c r="I83" s="13">
        <f t="shared" si="0"/>
        <v>0</v>
      </c>
      <c r="J83" s="13"/>
    </row>
    <row r="84" spans="1:10" s="19" customFormat="1" ht="15">
      <c r="A84" s="73" t="s">
        <v>81</v>
      </c>
      <c r="B84" s="74" t="s">
        <v>15</v>
      </c>
      <c r="C84" s="56"/>
      <c r="D84" s="55">
        <v>3391.27</v>
      </c>
      <c r="E84" s="56"/>
      <c r="F84" s="56"/>
      <c r="G84" s="13"/>
      <c r="H84" s="42">
        <v>0.01</v>
      </c>
      <c r="I84" s="13">
        <f t="shared" si="0"/>
        <v>0</v>
      </c>
      <c r="J84" s="13"/>
    </row>
    <row r="85" spans="1:10" s="19" customFormat="1" ht="31.5" customHeight="1">
      <c r="A85" s="73" t="s">
        <v>174</v>
      </c>
      <c r="B85" s="75" t="s">
        <v>55</v>
      </c>
      <c r="C85" s="57"/>
      <c r="D85" s="55">
        <v>1663.96</v>
      </c>
      <c r="E85" s="56"/>
      <c r="F85" s="56"/>
      <c r="G85" s="13"/>
      <c r="H85" s="42">
        <v>0</v>
      </c>
      <c r="I85" s="13">
        <f t="shared" si="0"/>
        <v>0</v>
      </c>
      <c r="J85" s="13"/>
    </row>
    <row r="86" spans="1:10" s="19" customFormat="1" ht="28.5" customHeight="1">
      <c r="A86" s="73" t="s">
        <v>175</v>
      </c>
      <c r="B86" s="75" t="s">
        <v>55</v>
      </c>
      <c r="C86" s="57"/>
      <c r="D86" s="55">
        <v>0</v>
      </c>
      <c r="E86" s="56"/>
      <c r="F86" s="56"/>
      <c r="G86" s="13"/>
      <c r="H86" s="42"/>
      <c r="I86" s="13">
        <f t="shared" si="0"/>
        <v>0</v>
      </c>
      <c r="J86" s="13"/>
    </row>
    <row r="87" spans="1:10" s="19" customFormat="1" ht="19.5" customHeight="1">
      <c r="A87" s="73" t="s">
        <v>143</v>
      </c>
      <c r="B87" s="77" t="s">
        <v>15</v>
      </c>
      <c r="C87" s="56"/>
      <c r="D87" s="55">
        <v>0</v>
      </c>
      <c r="E87" s="56"/>
      <c r="F87" s="56"/>
      <c r="G87" s="13"/>
      <c r="H87" s="42"/>
      <c r="I87" s="13">
        <f t="shared" si="0"/>
        <v>0</v>
      </c>
      <c r="J87" s="13"/>
    </row>
    <row r="88" spans="1:10" s="20" customFormat="1" ht="30">
      <c r="A88" s="71" t="s">
        <v>41</v>
      </c>
      <c r="B88" s="72"/>
      <c r="C88" s="50" t="s">
        <v>187</v>
      </c>
      <c r="D88" s="50">
        <f>D89+D90+D91+D92+D93+D94+D95+D96+D97+D98</f>
        <v>37676.77</v>
      </c>
      <c r="E88" s="50">
        <f>D88/G88</f>
        <v>18.61</v>
      </c>
      <c r="F88" s="50">
        <f>E88/12</f>
        <v>1.55</v>
      </c>
      <c r="G88" s="13">
        <v>2024.6</v>
      </c>
      <c r="H88" s="42">
        <v>1.2</v>
      </c>
      <c r="I88" s="13">
        <f t="shared" si="0"/>
        <v>1.55083333333333</v>
      </c>
      <c r="J88" s="13"/>
    </row>
    <row r="89" spans="1:10" s="19" customFormat="1" ht="18" customHeight="1">
      <c r="A89" s="73" t="s">
        <v>37</v>
      </c>
      <c r="B89" s="74" t="s">
        <v>51</v>
      </c>
      <c r="C89" s="56"/>
      <c r="D89" s="55">
        <v>2889.52</v>
      </c>
      <c r="E89" s="56"/>
      <c r="F89" s="56"/>
      <c r="G89" s="13">
        <v>2024.6</v>
      </c>
      <c r="H89" s="42">
        <v>0.09</v>
      </c>
      <c r="I89" s="13">
        <f t="shared" si="0"/>
        <v>0</v>
      </c>
      <c r="J89" s="13"/>
    </row>
    <row r="90" spans="1:10" s="19" customFormat="1" ht="25.5">
      <c r="A90" s="73" t="s">
        <v>38</v>
      </c>
      <c r="B90" s="74" t="s">
        <v>15</v>
      </c>
      <c r="C90" s="56"/>
      <c r="D90" s="55">
        <v>1926.35</v>
      </c>
      <c r="E90" s="56"/>
      <c r="F90" s="56"/>
      <c r="G90" s="13">
        <v>2024.6</v>
      </c>
      <c r="H90" s="42">
        <v>0.05</v>
      </c>
      <c r="I90" s="13">
        <f t="shared" si="0"/>
        <v>0</v>
      </c>
      <c r="J90" s="13"/>
    </row>
    <row r="91" spans="1:10" s="19" customFormat="1" ht="15">
      <c r="A91" s="73" t="s">
        <v>56</v>
      </c>
      <c r="B91" s="74" t="s">
        <v>55</v>
      </c>
      <c r="C91" s="56"/>
      <c r="D91" s="55">
        <v>2021.63</v>
      </c>
      <c r="E91" s="56"/>
      <c r="F91" s="56"/>
      <c r="G91" s="13">
        <v>2024.6</v>
      </c>
      <c r="H91" s="42">
        <v>0.06</v>
      </c>
      <c r="I91" s="13">
        <f t="shared" si="0"/>
        <v>0</v>
      </c>
      <c r="J91" s="13"/>
    </row>
    <row r="92" spans="1:10" s="19" customFormat="1" ht="25.5">
      <c r="A92" s="73" t="s">
        <v>52</v>
      </c>
      <c r="B92" s="74" t="s">
        <v>53</v>
      </c>
      <c r="C92" s="56"/>
      <c r="D92" s="55">
        <v>1926.35</v>
      </c>
      <c r="E92" s="56"/>
      <c r="F92" s="56"/>
      <c r="G92" s="13">
        <v>2024.6</v>
      </c>
      <c r="H92" s="42">
        <v>0.05</v>
      </c>
      <c r="I92" s="13">
        <f t="shared" si="0"/>
        <v>0</v>
      </c>
      <c r="J92" s="13"/>
    </row>
    <row r="93" spans="1:10" s="19" customFormat="1" ht="24" customHeight="1">
      <c r="A93" s="73" t="s">
        <v>79</v>
      </c>
      <c r="B93" s="75" t="s">
        <v>55</v>
      </c>
      <c r="C93" s="56"/>
      <c r="D93" s="55">
        <v>0</v>
      </c>
      <c r="E93" s="56"/>
      <c r="F93" s="56"/>
      <c r="G93" s="13">
        <v>2024.6</v>
      </c>
      <c r="H93" s="42">
        <v>0.4</v>
      </c>
      <c r="I93" s="13">
        <f aca="true" t="shared" si="3" ref="I93:I127">E93/12</f>
        <v>0</v>
      </c>
      <c r="J93" s="13"/>
    </row>
    <row r="94" spans="1:10" s="19" customFormat="1" ht="15.75" customHeight="1">
      <c r="A94" s="73" t="s">
        <v>49</v>
      </c>
      <c r="B94" s="74" t="s">
        <v>7</v>
      </c>
      <c r="C94" s="57"/>
      <c r="D94" s="55">
        <v>6851.28</v>
      </c>
      <c r="E94" s="56"/>
      <c r="F94" s="56"/>
      <c r="G94" s="13">
        <v>2024.6</v>
      </c>
      <c r="H94" s="42">
        <v>0.2</v>
      </c>
      <c r="I94" s="13">
        <f t="shared" si="3"/>
        <v>0</v>
      </c>
      <c r="J94" s="13"/>
    </row>
    <row r="95" spans="1:10" s="19" customFormat="1" ht="25.5">
      <c r="A95" s="73" t="s">
        <v>144</v>
      </c>
      <c r="B95" s="75" t="s">
        <v>15</v>
      </c>
      <c r="C95" s="57"/>
      <c r="D95" s="93">
        <v>22061.64</v>
      </c>
      <c r="E95" s="57"/>
      <c r="F95" s="57"/>
      <c r="G95" s="13"/>
      <c r="H95" s="42"/>
      <c r="I95" s="13">
        <f t="shared" si="3"/>
        <v>0</v>
      </c>
      <c r="J95" s="13"/>
    </row>
    <row r="96" spans="1:10" s="19" customFormat="1" ht="25.5">
      <c r="A96" s="73" t="s">
        <v>142</v>
      </c>
      <c r="B96" s="75" t="s">
        <v>54</v>
      </c>
      <c r="C96" s="57"/>
      <c r="D96" s="93">
        <v>0</v>
      </c>
      <c r="E96" s="57"/>
      <c r="F96" s="57"/>
      <c r="G96" s="13"/>
      <c r="H96" s="42"/>
      <c r="I96" s="13">
        <f t="shared" si="3"/>
        <v>0</v>
      </c>
      <c r="J96" s="13"/>
    </row>
    <row r="97" spans="1:10" s="19" customFormat="1" ht="15">
      <c r="A97" s="76" t="s">
        <v>145</v>
      </c>
      <c r="B97" s="75" t="s">
        <v>55</v>
      </c>
      <c r="C97" s="57"/>
      <c r="D97" s="93">
        <v>0</v>
      </c>
      <c r="E97" s="57"/>
      <c r="F97" s="57"/>
      <c r="G97" s="13"/>
      <c r="H97" s="42"/>
      <c r="I97" s="13">
        <f t="shared" si="3"/>
        <v>0</v>
      </c>
      <c r="J97" s="13"/>
    </row>
    <row r="98" spans="1:10" s="19" customFormat="1" ht="15">
      <c r="A98" s="73" t="s">
        <v>146</v>
      </c>
      <c r="B98" s="75" t="s">
        <v>15</v>
      </c>
      <c r="C98" s="57"/>
      <c r="D98" s="93">
        <v>0</v>
      </c>
      <c r="E98" s="57"/>
      <c r="F98" s="57"/>
      <c r="G98" s="13"/>
      <c r="H98" s="42"/>
      <c r="I98" s="13">
        <f t="shared" si="3"/>
        <v>0</v>
      </c>
      <c r="J98" s="13"/>
    </row>
    <row r="99" spans="1:10" s="19" customFormat="1" ht="30">
      <c r="A99" s="71" t="s">
        <v>42</v>
      </c>
      <c r="B99" s="74"/>
      <c r="C99" s="53" t="s">
        <v>188</v>
      </c>
      <c r="D99" s="50">
        <f>D102+D103+D100+D101</f>
        <v>2698.89</v>
      </c>
      <c r="E99" s="50">
        <f>D99/G99</f>
        <v>1.33</v>
      </c>
      <c r="F99" s="50">
        <f>E99/12</f>
        <v>0.11</v>
      </c>
      <c r="G99" s="13">
        <v>2024.6</v>
      </c>
      <c r="H99" s="42">
        <v>0.52</v>
      </c>
      <c r="I99" s="13">
        <f t="shared" si="3"/>
        <v>0.110833333333333</v>
      </c>
      <c r="J99" s="13"/>
    </row>
    <row r="100" spans="1:10" s="19" customFormat="1" ht="15">
      <c r="A100" s="73" t="s">
        <v>147</v>
      </c>
      <c r="B100" s="74" t="s">
        <v>15</v>
      </c>
      <c r="C100" s="53"/>
      <c r="D100" s="94">
        <v>0</v>
      </c>
      <c r="E100" s="50"/>
      <c r="F100" s="50"/>
      <c r="G100" s="13"/>
      <c r="H100" s="42"/>
      <c r="I100" s="13">
        <f t="shared" si="3"/>
        <v>0</v>
      </c>
      <c r="J100" s="13"/>
    </row>
    <row r="101" spans="1:10" s="19" customFormat="1" ht="15">
      <c r="A101" s="76" t="s">
        <v>148</v>
      </c>
      <c r="B101" s="75" t="s">
        <v>55</v>
      </c>
      <c r="C101" s="53"/>
      <c r="D101" s="94">
        <v>0</v>
      </c>
      <c r="E101" s="50"/>
      <c r="F101" s="50"/>
      <c r="G101" s="13"/>
      <c r="H101" s="42"/>
      <c r="I101" s="13">
        <f t="shared" si="3"/>
        <v>0</v>
      </c>
      <c r="J101" s="13"/>
    </row>
    <row r="102" spans="1:10" s="19" customFormat="1" ht="15">
      <c r="A102" s="73" t="s">
        <v>82</v>
      </c>
      <c r="B102" s="75" t="s">
        <v>54</v>
      </c>
      <c r="C102" s="53"/>
      <c r="D102" s="55">
        <v>2698.89</v>
      </c>
      <c r="E102" s="56"/>
      <c r="F102" s="56"/>
      <c r="G102" s="13">
        <v>2024.6</v>
      </c>
      <c r="H102" s="42">
        <v>0.09</v>
      </c>
      <c r="I102" s="13">
        <f t="shared" si="3"/>
        <v>0</v>
      </c>
      <c r="J102" s="13"/>
    </row>
    <row r="103" spans="1:10" s="19" customFormat="1" ht="29.25" customHeight="1">
      <c r="A103" s="73" t="s">
        <v>149</v>
      </c>
      <c r="B103" s="75" t="s">
        <v>55</v>
      </c>
      <c r="C103" s="53"/>
      <c r="D103" s="55">
        <v>0</v>
      </c>
      <c r="E103" s="56"/>
      <c r="F103" s="56"/>
      <c r="G103" s="13">
        <v>2024.6</v>
      </c>
      <c r="H103" s="42">
        <v>0.4</v>
      </c>
      <c r="I103" s="13">
        <f t="shared" si="3"/>
        <v>0</v>
      </c>
      <c r="J103" s="13"/>
    </row>
    <row r="104" spans="1:10" s="19" customFormat="1" ht="21.75" customHeight="1">
      <c r="A104" s="71" t="s">
        <v>43</v>
      </c>
      <c r="B104" s="74"/>
      <c r="C104" s="53" t="s">
        <v>189</v>
      </c>
      <c r="D104" s="50">
        <f>D105+D106+D107+D108+D109+D110</f>
        <v>8289.42</v>
      </c>
      <c r="E104" s="50">
        <f>D104/G104</f>
        <v>4.09</v>
      </c>
      <c r="F104" s="50">
        <f>E104/12</f>
        <v>0.34</v>
      </c>
      <c r="G104" s="13">
        <v>2024.6</v>
      </c>
      <c r="H104" s="42">
        <v>0.3</v>
      </c>
      <c r="I104" s="13">
        <f t="shared" si="3"/>
        <v>0.340833333333333</v>
      </c>
      <c r="J104" s="13"/>
    </row>
    <row r="105" spans="1:10" s="19" customFormat="1" ht="20.25" customHeight="1">
      <c r="A105" s="73" t="s">
        <v>39</v>
      </c>
      <c r="B105" s="74" t="s">
        <v>7</v>
      </c>
      <c r="C105" s="53"/>
      <c r="D105" s="55">
        <v>0</v>
      </c>
      <c r="E105" s="56"/>
      <c r="F105" s="56"/>
      <c r="G105" s="13">
        <v>2024.6</v>
      </c>
      <c r="H105" s="42">
        <v>0.04</v>
      </c>
      <c r="I105" s="13">
        <f t="shared" si="3"/>
        <v>0</v>
      </c>
      <c r="J105" s="13"/>
    </row>
    <row r="106" spans="1:10" s="19" customFormat="1" ht="41.25" customHeight="1">
      <c r="A106" s="73" t="s">
        <v>150</v>
      </c>
      <c r="B106" s="74" t="s">
        <v>15</v>
      </c>
      <c r="C106" s="53"/>
      <c r="D106" s="55">
        <v>5593.28</v>
      </c>
      <c r="E106" s="56"/>
      <c r="F106" s="56"/>
      <c r="G106" s="13">
        <v>2024.6</v>
      </c>
      <c r="H106" s="42">
        <v>0.17</v>
      </c>
      <c r="I106" s="13">
        <f t="shared" si="3"/>
        <v>0</v>
      </c>
      <c r="J106" s="13"/>
    </row>
    <row r="107" spans="1:10" s="19" customFormat="1" ht="46.5" customHeight="1">
      <c r="A107" s="73" t="s">
        <v>151</v>
      </c>
      <c r="B107" s="74" t="s">
        <v>15</v>
      </c>
      <c r="C107" s="53"/>
      <c r="D107" s="55">
        <v>1006.81</v>
      </c>
      <c r="E107" s="56"/>
      <c r="F107" s="56"/>
      <c r="G107" s="13">
        <v>2024.6</v>
      </c>
      <c r="H107" s="42">
        <v>0.03</v>
      </c>
      <c r="I107" s="13">
        <f t="shared" si="3"/>
        <v>0</v>
      </c>
      <c r="J107" s="13"/>
    </row>
    <row r="108" spans="1:10" s="19" customFormat="1" ht="25.5">
      <c r="A108" s="73" t="s">
        <v>57</v>
      </c>
      <c r="B108" s="74" t="s">
        <v>10</v>
      </c>
      <c r="C108" s="53"/>
      <c r="D108" s="55">
        <v>1689.33</v>
      </c>
      <c r="E108" s="56"/>
      <c r="F108" s="56"/>
      <c r="G108" s="13">
        <v>2024.6</v>
      </c>
      <c r="H108" s="42">
        <v>0</v>
      </c>
      <c r="I108" s="13">
        <f t="shared" si="3"/>
        <v>0</v>
      </c>
      <c r="J108" s="13"/>
    </row>
    <row r="109" spans="1:10" s="19" customFormat="1" ht="15">
      <c r="A109" s="73" t="s">
        <v>152</v>
      </c>
      <c r="B109" s="75" t="s">
        <v>153</v>
      </c>
      <c r="C109" s="53"/>
      <c r="D109" s="55">
        <f>E109*G109</f>
        <v>0</v>
      </c>
      <c r="E109" s="56"/>
      <c r="F109" s="56"/>
      <c r="G109" s="13">
        <v>2024.6</v>
      </c>
      <c r="H109" s="42">
        <v>0</v>
      </c>
      <c r="I109" s="13">
        <f t="shared" si="3"/>
        <v>0</v>
      </c>
      <c r="J109" s="13"/>
    </row>
    <row r="110" spans="1:10" s="19" customFormat="1" ht="54" customHeight="1">
      <c r="A110" s="73" t="s">
        <v>154</v>
      </c>
      <c r="B110" s="75" t="s">
        <v>86</v>
      </c>
      <c r="C110" s="53"/>
      <c r="D110" s="55">
        <f>E110*G110</f>
        <v>0</v>
      </c>
      <c r="E110" s="56"/>
      <c r="F110" s="56"/>
      <c r="G110" s="13">
        <v>2024.6</v>
      </c>
      <c r="H110" s="42">
        <v>0</v>
      </c>
      <c r="I110" s="13">
        <f t="shared" si="3"/>
        <v>0</v>
      </c>
      <c r="J110" s="13"/>
    </row>
    <row r="111" spans="1:10" s="19" customFormat="1" ht="15">
      <c r="A111" s="71" t="s">
        <v>44</v>
      </c>
      <c r="B111" s="74"/>
      <c r="C111" s="53" t="s">
        <v>190</v>
      </c>
      <c r="D111" s="50">
        <f>D112</f>
        <v>1208.01</v>
      </c>
      <c r="E111" s="50">
        <f>D111/G111</f>
        <v>0.6</v>
      </c>
      <c r="F111" s="50">
        <f>E111/12</f>
        <v>0.05</v>
      </c>
      <c r="G111" s="13">
        <v>2024.6</v>
      </c>
      <c r="H111" s="42">
        <v>0.14</v>
      </c>
      <c r="I111" s="13">
        <f t="shared" si="3"/>
        <v>0.05</v>
      </c>
      <c r="J111" s="13"/>
    </row>
    <row r="112" spans="1:10" s="19" customFormat="1" ht="15">
      <c r="A112" s="73" t="s">
        <v>40</v>
      </c>
      <c r="B112" s="74" t="s">
        <v>15</v>
      </c>
      <c r="C112" s="56"/>
      <c r="D112" s="55">
        <v>1208.01</v>
      </c>
      <c r="E112" s="56"/>
      <c r="F112" s="56"/>
      <c r="G112" s="13">
        <v>2024.6</v>
      </c>
      <c r="H112" s="42">
        <v>0.03</v>
      </c>
      <c r="I112" s="13">
        <f t="shared" si="3"/>
        <v>0</v>
      </c>
      <c r="J112" s="13"/>
    </row>
    <row r="113" spans="1:9" s="13" customFormat="1" ht="15">
      <c r="A113" s="71" t="s">
        <v>46</v>
      </c>
      <c r="B113" s="72"/>
      <c r="C113" s="50" t="s">
        <v>191</v>
      </c>
      <c r="D113" s="50">
        <f>D114+D115</f>
        <v>9260.59</v>
      </c>
      <c r="E113" s="50">
        <f>D113/G113</f>
        <v>4.57</v>
      </c>
      <c r="F113" s="50">
        <f>E113/12</f>
        <v>0.38</v>
      </c>
      <c r="G113" s="13">
        <v>2024.6</v>
      </c>
      <c r="H113" s="42">
        <v>0.05</v>
      </c>
      <c r="I113" s="13">
        <f t="shared" si="3"/>
        <v>0.380833333333333</v>
      </c>
    </row>
    <row r="114" spans="1:10" s="19" customFormat="1" ht="42" customHeight="1">
      <c r="A114" s="76" t="s">
        <v>155</v>
      </c>
      <c r="B114" s="75" t="s">
        <v>20</v>
      </c>
      <c r="C114" s="56"/>
      <c r="D114" s="55">
        <v>9260.59</v>
      </c>
      <c r="E114" s="56"/>
      <c r="F114" s="56"/>
      <c r="G114" s="13">
        <v>2024.6</v>
      </c>
      <c r="H114" s="42">
        <v>0.05</v>
      </c>
      <c r="I114" s="13">
        <f t="shared" si="3"/>
        <v>0</v>
      </c>
      <c r="J114" s="13"/>
    </row>
    <row r="115" spans="1:10" s="19" customFormat="1" ht="33.75" customHeight="1">
      <c r="A115" s="76" t="s">
        <v>181</v>
      </c>
      <c r="B115" s="75" t="s">
        <v>86</v>
      </c>
      <c r="C115" s="56"/>
      <c r="D115" s="55">
        <v>0</v>
      </c>
      <c r="E115" s="56"/>
      <c r="F115" s="56"/>
      <c r="G115" s="13">
        <v>2024.6</v>
      </c>
      <c r="H115" s="42">
        <v>0</v>
      </c>
      <c r="I115" s="13">
        <f t="shared" si="3"/>
        <v>0</v>
      </c>
      <c r="J115" s="13"/>
    </row>
    <row r="116" spans="1:9" s="13" customFormat="1" ht="15">
      <c r="A116" s="71" t="s">
        <v>45</v>
      </c>
      <c r="B116" s="72"/>
      <c r="C116" s="50" t="s">
        <v>192</v>
      </c>
      <c r="D116" s="50">
        <f>D117+D118</f>
        <v>1342.38</v>
      </c>
      <c r="E116" s="50">
        <f>D116/G116</f>
        <v>0.66</v>
      </c>
      <c r="F116" s="50">
        <f>E116/12</f>
        <v>0.06</v>
      </c>
      <c r="G116" s="13">
        <v>2024.6</v>
      </c>
      <c r="H116" s="42">
        <v>0.11</v>
      </c>
      <c r="I116" s="13">
        <f t="shared" si="3"/>
        <v>0.055</v>
      </c>
    </row>
    <row r="117" spans="1:10" s="19" customFormat="1" ht="15">
      <c r="A117" s="73" t="s">
        <v>92</v>
      </c>
      <c r="B117" s="74" t="s">
        <v>51</v>
      </c>
      <c r="C117" s="56"/>
      <c r="D117" s="55">
        <v>1342.38</v>
      </c>
      <c r="E117" s="56"/>
      <c r="F117" s="56"/>
      <c r="G117" s="13">
        <v>2024.6</v>
      </c>
      <c r="H117" s="42">
        <v>0.04</v>
      </c>
      <c r="I117" s="13">
        <f t="shared" si="3"/>
        <v>0</v>
      </c>
      <c r="J117" s="13"/>
    </row>
    <row r="118" spans="1:10" s="19" customFormat="1" ht="15">
      <c r="A118" s="73" t="s">
        <v>64</v>
      </c>
      <c r="B118" s="74" t="s">
        <v>51</v>
      </c>
      <c r="C118" s="56"/>
      <c r="D118" s="55">
        <v>0</v>
      </c>
      <c r="E118" s="56"/>
      <c r="F118" s="56"/>
      <c r="G118" s="13">
        <v>2024.6</v>
      </c>
      <c r="H118" s="42">
        <v>0.06</v>
      </c>
      <c r="I118" s="13">
        <f t="shared" si="3"/>
        <v>0</v>
      </c>
      <c r="J118" s="13"/>
    </row>
    <row r="119" spans="1:9" s="13" customFormat="1" ht="186.75" customHeight="1" thickBot="1">
      <c r="A119" s="84" t="s">
        <v>193</v>
      </c>
      <c r="B119" s="72" t="s">
        <v>10</v>
      </c>
      <c r="C119" s="54"/>
      <c r="D119" s="54">
        <v>50000</v>
      </c>
      <c r="E119" s="54">
        <f>D119/G119</f>
        <v>24.7</v>
      </c>
      <c r="F119" s="54">
        <f>E119/12</f>
        <v>2.06</v>
      </c>
      <c r="G119" s="13">
        <v>2024.6</v>
      </c>
      <c r="H119" s="42">
        <v>0.3</v>
      </c>
      <c r="I119" s="13">
        <f t="shared" si="3"/>
        <v>2.05833333333333</v>
      </c>
    </row>
    <row r="120" spans="1:9" s="13" customFormat="1" ht="19.5" thickBot="1">
      <c r="A120" s="6" t="s">
        <v>83</v>
      </c>
      <c r="B120" s="25" t="s">
        <v>9</v>
      </c>
      <c r="C120" s="24"/>
      <c r="D120" s="78">
        <f>E120*G120</f>
        <v>46160.88</v>
      </c>
      <c r="E120" s="53">
        <f>12*F120</f>
        <v>22.8</v>
      </c>
      <c r="F120" s="53">
        <v>1.9</v>
      </c>
      <c r="G120" s="13">
        <v>2024.6</v>
      </c>
      <c r="H120" s="42"/>
      <c r="I120" s="13">
        <f t="shared" si="3"/>
        <v>1.9</v>
      </c>
    </row>
    <row r="121" spans="1:9" s="13" customFormat="1" ht="19.5" hidden="1" thickBot="1">
      <c r="A121" s="32" t="s">
        <v>33</v>
      </c>
      <c r="B121" s="21"/>
      <c r="C121" s="22" t="e">
        <f>#REF!*12</f>
        <v>#REF!</v>
      </c>
      <c r="D121" s="62"/>
      <c r="E121" s="62"/>
      <c r="F121" s="63"/>
      <c r="G121" s="13">
        <v>2024.6</v>
      </c>
      <c r="H121" s="42"/>
      <c r="I121" s="13">
        <f t="shared" si="3"/>
        <v>0</v>
      </c>
    </row>
    <row r="122" spans="1:9" s="13" customFormat="1" ht="15.75" hidden="1" thickBot="1">
      <c r="A122" s="34" t="s">
        <v>60</v>
      </c>
      <c r="B122" s="35"/>
      <c r="C122" s="36"/>
      <c r="D122" s="61"/>
      <c r="E122" s="61"/>
      <c r="F122" s="52"/>
      <c r="G122" s="13">
        <v>2024.6</v>
      </c>
      <c r="H122" s="42"/>
      <c r="I122" s="13">
        <f t="shared" si="3"/>
        <v>0</v>
      </c>
    </row>
    <row r="123" spans="1:9" s="13" customFormat="1" ht="15.75" hidden="1" thickBot="1">
      <c r="A123" s="34" t="s">
        <v>61</v>
      </c>
      <c r="B123" s="35"/>
      <c r="C123" s="36"/>
      <c r="D123" s="61"/>
      <c r="E123" s="61"/>
      <c r="F123" s="52"/>
      <c r="G123" s="13">
        <v>2024.6</v>
      </c>
      <c r="H123" s="42"/>
      <c r="I123" s="13">
        <f t="shared" si="3"/>
        <v>0</v>
      </c>
    </row>
    <row r="124" spans="1:9" s="13" customFormat="1" ht="15.75" hidden="1" thickBot="1">
      <c r="A124" s="34" t="s">
        <v>62</v>
      </c>
      <c r="B124" s="35"/>
      <c r="C124" s="36"/>
      <c r="D124" s="61"/>
      <c r="E124" s="61"/>
      <c r="F124" s="52"/>
      <c r="G124" s="13">
        <v>2024.6</v>
      </c>
      <c r="H124" s="42"/>
      <c r="I124" s="13">
        <f t="shared" si="3"/>
        <v>0</v>
      </c>
    </row>
    <row r="125" spans="1:9" s="13" customFormat="1" ht="15.75" hidden="1" thickBot="1">
      <c r="A125" s="34" t="s">
        <v>67</v>
      </c>
      <c r="B125" s="35"/>
      <c r="C125" s="36"/>
      <c r="D125" s="61"/>
      <c r="E125" s="61"/>
      <c r="F125" s="52"/>
      <c r="G125" s="13">
        <v>2024.6</v>
      </c>
      <c r="H125" s="42"/>
      <c r="I125" s="13">
        <f t="shared" si="3"/>
        <v>0</v>
      </c>
    </row>
    <row r="126" spans="1:9" s="13" customFormat="1" ht="15.75" hidden="1" thickBot="1">
      <c r="A126" s="34" t="s">
        <v>63</v>
      </c>
      <c r="B126" s="35"/>
      <c r="C126" s="36"/>
      <c r="D126" s="61"/>
      <c r="E126" s="61"/>
      <c r="F126" s="52"/>
      <c r="G126" s="13">
        <v>2024.6</v>
      </c>
      <c r="H126" s="42"/>
      <c r="I126" s="13">
        <f t="shared" si="3"/>
        <v>0</v>
      </c>
    </row>
    <row r="127" spans="1:9" s="13" customFormat="1" ht="15.75" hidden="1" thickBot="1">
      <c r="A127" s="34" t="s">
        <v>66</v>
      </c>
      <c r="B127" s="35"/>
      <c r="C127" s="36"/>
      <c r="D127" s="61"/>
      <c r="E127" s="61"/>
      <c r="F127" s="52"/>
      <c r="G127" s="13">
        <v>2024.6</v>
      </c>
      <c r="H127" s="42"/>
      <c r="I127" s="13">
        <f t="shared" si="3"/>
        <v>0</v>
      </c>
    </row>
    <row r="128" spans="1:8" s="13" customFormat="1" ht="19.5" thickBot="1">
      <c r="A128" s="23" t="s">
        <v>34</v>
      </c>
      <c r="B128" s="12"/>
      <c r="C128" s="24"/>
      <c r="D128" s="58">
        <f>D120+D119+D116+D113+D111+D104+D99+D88+D73+D72+D71+D70+D60+D57+D56+D55+D54+D49+D42+D41+D40+D39+D27+D28+D15+D59+D58+D43</f>
        <v>572404.04</v>
      </c>
      <c r="E128" s="58">
        <f>E120+E119+E116+E113+E111+E104+E99+E88+E73+E72+E71+E70+E60+E57+E56+E55+E54+E49+E42+E41+E40+E39+E27+E28+E15+E59+E58+E43</f>
        <v>282.73</v>
      </c>
      <c r="F128" s="58">
        <f>F120+F119+F116+F113+F111+F104+F99+F88+F73+F72+F71+F70+F60+F59+F58+F57+F56+F55+F54+F49+F43+F42+F41+F40+F39+F28+F15</f>
        <v>23.56</v>
      </c>
      <c r="G128" s="13">
        <v>2024.6</v>
      </c>
      <c r="H128" s="42"/>
    </row>
    <row r="129" spans="1:8" s="13" customFormat="1" ht="19.5" hidden="1" thickBot="1">
      <c r="A129" s="6" t="s">
        <v>58</v>
      </c>
      <c r="B129" s="12"/>
      <c r="C129" s="24"/>
      <c r="D129" s="58">
        <f>E129*G129</f>
        <v>60009.14</v>
      </c>
      <c r="E129" s="59">
        <f>F129*12</f>
        <v>29.64</v>
      </c>
      <c r="F129" s="60">
        <f>60000/12/G129</f>
        <v>2.47</v>
      </c>
      <c r="G129" s="13">
        <v>2024.6</v>
      </c>
      <c r="H129" s="42"/>
    </row>
    <row r="130" spans="1:8" s="13" customFormat="1" ht="18.75" hidden="1">
      <c r="A130" s="33" t="s">
        <v>59</v>
      </c>
      <c r="B130" s="30"/>
      <c r="C130" s="31"/>
      <c r="D130" s="62">
        <f>D128+D129</f>
        <v>632413.18</v>
      </c>
      <c r="E130" s="62">
        <f>E128+E129</f>
        <v>312.37</v>
      </c>
      <c r="F130" s="64">
        <f>F128+F129</f>
        <v>26.03</v>
      </c>
      <c r="G130" s="13">
        <v>2024.6</v>
      </c>
      <c r="H130" s="42"/>
    </row>
    <row r="131" spans="1:8" s="26" customFormat="1" ht="20.25" hidden="1" thickBot="1">
      <c r="A131" s="6" t="s">
        <v>27</v>
      </c>
      <c r="B131" s="25" t="s">
        <v>9</v>
      </c>
      <c r="C131" s="25" t="s">
        <v>28</v>
      </c>
      <c r="D131" s="65"/>
      <c r="E131" s="66" t="s">
        <v>28</v>
      </c>
      <c r="F131" s="67"/>
      <c r="H131" s="44"/>
    </row>
    <row r="132" spans="1:8" s="3" customFormat="1" ht="12.75">
      <c r="A132" s="27"/>
      <c r="D132" s="68"/>
      <c r="E132" s="68"/>
      <c r="F132" s="68"/>
      <c r="H132" s="45"/>
    </row>
    <row r="133" spans="1:8" s="3" customFormat="1" ht="12.75">
      <c r="A133" s="27"/>
      <c r="D133" s="68"/>
      <c r="E133" s="68"/>
      <c r="F133" s="68"/>
      <c r="H133" s="45"/>
    </row>
    <row r="134" spans="1:8" s="3" customFormat="1" ht="13.5" thickBot="1">
      <c r="A134" s="27"/>
      <c r="D134" s="68"/>
      <c r="E134" s="68"/>
      <c r="F134" s="68"/>
      <c r="H134" s="45"/>
    </row>
    <row r="135" spans="1:8" s="13" customFormat="1" ht="19.5" thickBot="1">
      <c r="A135" s="6" t="s">
        <v>68</v>
      </c>
      <c r="B135" s="12"/>
      <c r="C135" s="24"/>
      <c r="D135" s="59">
        <f>D136+D137+D138+D139</f>
        <v>91191.36</v>
      </c>
      <c r="E135" s="59">
        <f>E136+E137+E138+E139</f>
        <v>45.04</v>
      </c>
      <c r="F135" s="59">
        <f>F136+F137+F138+F139</f>
        <v>3.76</v>
      </c>
      <c r="G135" s="13">
        <v>2024.6</v>
      </c>
      <c r="H135" s="42"/>
    </row>
    <row r="136" spans="1:8" s="70" customFormat="1" ht="15">
      <c r="A136" s="76" t="s">
        <v>194</v>
      </c>
      <c r="B136" s="77"/>
      <c r="C136" s="61"/>
      <c r="D136" s="61">
        <v>37130.17</v>
      </c>
      <c r="E136" s="61">
        <f>D136/G136</f>
        <v>18.34</v>
      </c>
      <c r="F136" s="52">
        <f>E136/12</f>
        <v>1.53</v>
      </c>
      <c r="G136" s="70">
        <v>2024.6</v>
      </c>
      <c r="H136" s="79"/>
    </row>
    <row r="137" spans="1:8" s="70" customFormat="1" ht="15">
      <c r="A137" s="76" t="s">
        <v>171</v>
      </c>
      <c r="B137" s="77"/>
      <c r="C137" s="61"/>
      <c r="D137" s="61">
        <v>3661.12</v>
      </c>
      <c r="E137" s="61">
        <f>D137/G137</f>
        <v>1.81</v>
      </c>
      <c r="F137" s="52">
        <f>E137/12</f>
        <v>0.15</v>
      </c>
      <c r="G137" s="70">
        <v>2024.6</v>
      </c>
      <c r="H137" s="79"/>
    </row>
    <row r="138" spans="1:8" s="70" customFormat="1" ht="15">
      <c r="A138" s="76" t="s">
        <v>172</v>
      </c>
      <c r="B138" s="77"/>
      <c r="C138" s="61"/>
      <c r="D138" s="61">
        <v>5531.32</v>
      </c>
      <c r="E138" s="61">
        <f>D138/G138</f>
        <v>2.73</v>
      </c>
      <c r="F138" s="52">
        <f>E138/12</f>
        <v>0.23</v>
      </c>
      <c r="G138" s="70">
        <v>2024.6</v>
      </c>
      <c r="H138" s="79"/>
    </row>
    <row r="139" spans="1:8" s="70" customFormat="1" ht="15">
      <c r="A139" s="76" t="s">
        <v>88</v>
      </c>
      <c r="B139" s="77"/>
      <c r="C139" s="61"/>
      <c r="D139" s="61">
        <v>44868.75</v>
      </c>
      <c r="E139" s="61">
        <f>D139/G139</f>
        <v>22.16</v>
      </c>
      <c r="F139" s="52">
        <f>E139/12</f>
        <v>1.85</v>
      </c>
      <c r="G139" s="70">
        <v>2024.6</v>
      </c>
      <c r="H139" s="79"/>
    </row>
    <row r="140" spans="1:8" s="3" customFormat="1" ht="15">
      <c r="A140" s="27"/>
      <c r="D140" s="68"/>
      <c r="E140" s="68"/>
      <c r="F140" s="68"/>
      <c r="G140" s="70"/>
      <c r="H140" s="45"/>
    </row>
    <row r="141" spans="1:8" s="3" customFormat="1" ht="12.75">
      <c r="A141" s="27"/>
      <c r="D141" s="68"/>
      <c r="E141" s="68"/>
      <c r="F141" s="68"/>
      <c r="H141" s="45"/>
    </row>
    <row r="142" spans="1:8" s="3" customFormat="1" ht="12.75">
      <c r="A142" s="27"/>
      <c r="D142" s="68"/>
      <c r="E142" s="68"/>
      <c r="F142" s="68"/>
      <c r="H142" s="45"/>
    </row>
    <row r="143" spans="1:8" s="3" customFormat="1" ht="12.75">
      <c r="A143" s="27"/>
      <c r="D143" s="68"/>
      <c r="E143" s="68"/>
      <c r="F143" s="68"/>
      <c r="H143" s="45"/>
    </row>
    <row r="144" spans="1:8" s="39" customFormat="1" ht="24.75" customHeight="1">
      <c r="A144" s="98" t="s">
        <v>195</v>
      </c>
      <c r="B144" s="99"/>
      <c r="C144" s="99"/>
      <c r="D144" s="100">
        <f>D128+D135</f>
        <v>663595.4</v>
      </c>
      <c r="E144" s="100">
        <f>E128+E135</f>
        <v>327.77</v>
      </c>
      <c r="F144" s="100">
        <f>F128+F135</f>
        <v>27.32</v>
      </c>
      <c r="H144" s="46"/>
    </row>
    <row r="145" spans="1:8" s="39" customFormat="1" ht="15">
      <c r="A145" s="95"/>
      <c r="B145" s="96"/>
      <c r="C145" s="96"/>
      <c r="D145" s="97"/>
      <c r="E145" s="97"/>
      <c r="F145" s="97"/>
      <c r="H145" s="46"/>
    </row>
    <row r="146" spans="1:8" s="39" customFormat="1" ht="15">
      <c r="A146" s="95"/>
      <c r="B146" s="96"/>
      <c r="C146" s="96"/>
      <c r="D146" s="97"/>
      <c r="E146" s="97"/>
      <c r="F146" s="97"/>
      <c r="H146" s="46"/>
    </row>
    <row r="147" spans="1:8" s="3" customFormat="1" ht="23.25" customHeight="1">
      <c r="A147" s="101" t="s">
        <v>113</v>
      </c>
      <c r="B147" s="72" t="s">
        <v>9</v>
      </c>
      <c r="C147" s="53" t="s">
        <v>182</v>
      </c>
      <c r="D147" s="53">
        <v>48550.03</v>
      </c>
      <c r="E147" s="53">
        <f>D147/G147</f>
        <v>23.98</v>
      </c>
      <c r="F147" s="53">
        <f>E147/12</f>
        <v>2</v>
      </c>
      <c r="G147" s="3">
        <v>2024.6</v>
      </c>
      <c r="H147" s="45"/>
    </row>
    <row r="148" spans="1:8" s="3" customFormat="1" ht="12.75">
      <c r="A148" s="27"/>
      <c r="H148" s="45"/>
    </row>
    <row r="149" spans="1:8" s="3" customFormat="1" ht="15">
      <c r="A149" s="98" t="s">
        <v>196</v>
      </c>
      <c r="B149" s="86"/>
      <c r="C149" s="86"/>
      <c r="D149" s="100">
        <f>D144+D147</f>
        <v>712145.43</v>
      </c>
      <c r="E149" s="100">
        <f>E144+E147</f>
        <v>351.75</v>
      </c>
      <c r="F149" s="100">
        <f>F144+F147</f>
        <v>29.32</v>
      </c>
      <c r="H149" s="45"/>
    </row>
    <row r="150" spans="1:8" s="3" customFormat="1" ht="12.75">
      <c r="A150" s="27"/>
      <c r="H150" s="45"/>
    </row>
    <row r="151" spans="1:8" s="3" customFormat="1" ht="12.75">
      <c r="A151" s="27"/>
      <c r="H151" s="45"/>
    </row>
    <row r="152" spans="1:8" s="3" customFormat="1" ht="12.75">
      <c r="A152" s="27"/>
      <c r="H152" s="45"/>
    </row>
    <row r="153" spans="1:8" s="3" customFormat="1" ht="14.25">
      <c r="A153" s="102" t="s">
        <v>29</v>
      </c>
      <c r="B153" s="102"/>
      <c r="C153" s="102"/>
      <c r="D153" s="102"/>
      <c r="H153" s="45"/>
    </row>
    <row r="154" spans="1:8" s="3" customFormat="1" ht="12.75">
      <c r="A154" s="27" t="s">
        <v>30</v>
      </c>
      <c r="H154" s="45"/>
    </row>
    <row r="155" spans="1:8" s="26" customFormat="1" ht="19.5">
      <c r="A155" s="28"/>
      <c r="B155" s="29"/>
      <c r="C155" s="4"/>
      <c r="D155" s="4"/>
      <c r="E155" s="4"/>
      <c r="F155" s="4"/>
      <c r="H155" s="44"/>
    </row>
    <row r="156" spans="1:8" s="3" customFormat="1" ht="14.25">
      <c r="A156" s="102"/>
      <c r="B156" s="102"/>
      <c r="C156" s="102"/>
      <c r="D156" s="102"/>
      <c r="H156" s="45"/>
    </row>
    <row r="157" spans="1:8" s="3" customFormat="1" ht="12.75">
      <c r="A157" s="27"/>
      <c r="H157" s="45"/>
    </row>
    <row r="158" s="3" customFormat="1" ht="12.75">
      <c r="H158" s="45"/>
    </row>
    <row r="159" s="3" customFormat="1" ht="12.75">
      <c r="H159" s="45"/>
    </row>
    <row r="160" s="3" customFormat="1" ht="12.75">
      <c r="H160" s="45"/>
    </row>
    <row r="161" s="3" customFormat="1" ht="12.75">
      <c r="H161" s="45"/>
    </row>
    <row r="162" s="3" customFormat="1" ht="12.75">
      <c r="H162" s="45"/>
    </row>
    <row r="163" s="3" customFormat="1" ht="12.75">
      <c r="H163" s="45"/>
    </row>
    <row r="164" s="3" customFormat="1" ht="12.75">
      <c r="H164" s="45"/>
    </row>
    <row r="165" s="3" customFormat="1" ht="12.75">
      <c r="H165" s="45"/>
    </row>
    <row r="166" s="3" customFormat="1" ht="12.75">
      <c r="H166" s="45"/>
    </row>
    <row r="167" s="3" customFormat="1" ht="12.75">
      <c r="H167" s="45"/>
    </row>
    <row r="168" s="3" customFormat="1" ht="12.75">
      <c r="H168" s="45"/>
    </row>
    <row r="169" s="3" customFormat="1" ht="12.75">
      <c r="H169" s="45"/>
    </row>
  </sheetData>
  <sheetProtection/>
  <mergeCells count="13">
    <mergeCell ref="A156:D156"/>
    <mergeCell ref="A8:F8"/>
    <mergeCell ref="A9:F9"/>
    <mergeCell ref="A10:F10"/>
    <mergeCell ref="A11:F11"/>
    <mergeCell ref="A14:F14"/>
    <mergeCell ref="A153:D153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="80" zoomScaleNormal="80" zoomScalePageLayoutView="0" workbookViewId="0" topLeftCell="A117">
      <selection activeCell="A1" sqref="A1:F152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customWidth="1"/>
    <col min="4" max="4" width="14.87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40" hidden="1" customWidth="1"/>
    <col min="9" max="12" width="15.375" style="5" customWidth="1"/>
    <col min="13" max="16384" width="9.125" style="5" customWidth="1"/>
  </cols>
  <sheetData>
    <row r="1" spans="1:6" ht="16.5" customHeight="1">
      <c r="A1" s="113" t="s">
        <v>178</v>
      </c>
      <c r="B1" s="114"/>
      <c r="C1" s="114"/>
      <c r="D1" s="114"/>
      <c r="E1" s="114"/>
      <c r="F1" s="114"/>
    </row>
    <row r="2" spans="1:6" ht="24" customHeight="1">
      <c r="A2" s="48" t="s">
        <v>93</v>
      </c>
      <c r="B2" s="115"/>
      <c r="C2" s="115"/>
      <c r="D2" s="115"/>
      <c r="E2" s="114"/>
      <c r="F2" s="114"/>
    </row>
    <row r="3" spans="2:6" ht="14.25" customHeight="1">
      <c r="B3" s="115" t="s">
        <v>0</v>
      </c>
      <c r="C3" s="115"/>
      <c r="D3" s="115"/>
      <c r="E3" s="114"/>
      <c r="F3" s="114"/>
    </row>
    <row r="4" spans="2:6" ht="14.25" customHeight="1">
      <c r="B4" s="115" t="s">
        <v>179</v>
      </c>
      <c r="C4" s="115"/>
      <c r="D4" s="115"/>
      <c r="E4" s="114"/>
      <c r="F4" s="114"/>
    </row>
    <row r="5" spans="1:6" s="47" customFormat="1" ht="39.75" customHeight="1">
      <c r="A5" s="116"/>
      <c r="B5" s="117"/>
      <c r="C5" s="117"/>
      <c r="D5" s="117"/>
      <c r="E5" s="117"/>
      <c r="F5" s="117"/>
    </row>
    <row r="6" spans="1:6" s="47" customFormat="1" ht="21.75" customHeight="1">
      <c r="A6" s="118" t="s">
        <v>95</v>
      </c>
      <c r="B6" s="118"/>
      <c r="C6" s="118"/>
      <c r="D6" s="118"/>
      <c r="E6" s="118"/>
      <c r="F6" s="118"/>
    </row>
    <row r="7" spans="2:7" ht="35.25" customHeight="1" hidden="1">
      <c r="B7" s="1"/>
      <c r="C7" s="1"/>
      <c r="D7" s="1"/>
      <c r="E7" s="1"/>
      <c r="F7" s="1"/>
      <c r="G7" s="1"/>
    </row>
    <row r="8" spans="1:8" s="7" customFormat="1" ht="22.5" customHeight="1">
      <c r="A8" s="103" t="s">
        <v>1</v>
      </c>
      <c r="B8" s="103"/>
      <c r="C8" s="103"/>
      <c r="D8" s="103"/>
      <c r="E8" s="104"/>
      <c r="F8" s="104"/>
      <c r="H8" s="41"/>
    </row>
    <row r="9" spans="1:6" s="8" customFormat="1" ht="18.75" customHeight="1">
      <c r="A9" s="103" t="s">
        <v>97</v>
      </c>
      <c r="B9" s="103"/>
      <c r="C9" s="103"/>
      <c r="D9" s="103"/>
      <c r="E9" s="104"/>
      <c r="F9" s="104"/>
    </row>
    <row r="10" spans="1:6" s="9" customFormat="1" ht="17.25" customHeight="1">
      <c r="A10" s="105" t="s">
        <v>31</v>
      </c>
      <c r="B10" s="105"/>
      <c r="C10" s="105"/>
      <c r="D10" s="105"/>
      <c r="E10" s="106"/>
      <c r="F10" s="106"/>
    </row>
    <row r="11" spans="1:6" s="8" customFormat="1" ht="30" customHeight="1" thickBot="1">
      <c r="A11" s="107" t="s">
        <v>65</v>
      </c>
      <c r="B11" s="107"/>
      <c r="C11" s="107"/>
      <c r="D11" s="107"/>
      <c r="E11" s="108"/>
      <c r="F11" s="108"/>
    </row>
    <row r="12" spans="1:8" s="13" customFormat="1" ht="139.5" customHeight="1" thickBot="1">
      <c r="A12" s="10" t="s">
        <v>2</v>
      </c>
      <c r="B12" s="11" t="s">
        <v>3</v>
      </c>
      <c r="C12" s="12" t="s">
        <v>96</v>
      </c>
      <c r="D12" s="12" t="s">
        <v>35</v>
      </c>
      <c r="E12" s="12" t="s">
        <v>4</v>
      </c>
      <c r="F12" s="2" t="s">
        <v>5</v>
      </c>
      <c r="H12" s="42"/>
    </row>
    <row r="13" spans="1:8" s="19" customFormat="1" ht="12.75">
      <c r="A13" s="14">
        <v>1</v>
      </c>
      <c r="B13" s="15">
        <v>2</v>
      </c>
      <c r="C13" s="15">
        <v>3</v>
      </c>
      <c r="D13" s="16"/>
      <c r="E13" s="17">
        <v>3</v>
      </c>
      <c r="F13" s="18">
        <v>4</v>
      </c>
      <c r="H13" s="43"/>
    </row>
    <row r="14" spans="1:8" s="19" customFormat="1" ht="49.5" customHeight="1">
      <c r="A14" s="109" t="s">
        <v>6</v>
      </c>
      <c r="B14" s="110"/>
      <c r="C14" s="110"/>
      <c r="D14" s="110"/>
      <c r="E14" s="111"/>
      <c r="F14" s="112"/>
      <c r="H14" s="43"/>
    </row>
    <row r="15" spans="1:8" s="13" customFormat="1" ht="18" customHeight="1">
      <c r="A15" s="81" t="s">
        <v>91</v>
      </c>
      <c r="B15" s="72" t="s">
        <v>7</v>
      </c>
      <c r="C15" s="50" t="s">
        <v>157</v>
      </c>
      <c r="D15" s="49">
        <f>E15*G15</f>
        <v>78716.45</v>
      </c>
      <c r="E15" s="50">
        <f>F15*12</f>
        <v>38.88</v>
      </c>
      <c r="F15" s="50">
        <f>F25+F27</f>
        <v>3.24</v>
      </c>
      <c r="G15" s="13">
        <v>2024.6</v>
      </c>
      <c r="H15" s="42">
        <v>2.24</v>
      </c>
    </row>
    <row r="16" spans="1:8" s="13" customFormat="1" ht="24.75" customHeight="1">
      <c r="A16" s="88" t="s">
        <v>70</v>
      </c>
      <c r="B16" s="89" t="s">
        <v>71</v>
      </c>
      <c r="C16" s="50"/>
      <c r="D16" s="49"/>
      <c r="E16" s="50"/>
      <c r="F16" s="50"/>
      <c r="H16" s="42"/>
    </row>
    <row r="17" spans="1:8" s="13" customFormat="1" ht="18.75" customHeight="1">
      <c r="A17" s="88" t="s">
        <v>72</v>
      </c>
      <c r="B17" s="89" t="s">
        <v>71</v>
      </c>
      <c r="C17" s="50"/>
      <c r="D17" s="49"/>
      <c r="E17" s="50"/>
      <c r="F17" s="50"/>
      <c r="H17" s="42"/>
    </row>
    <row r="18" spans="1:8" s="13" customFormat="1" ht="120" customHeight="1">
      <c r="A18" s="88" t="s">
        <v>98</v>
      </c>
      <c r="B18" s="89" t="s">
        <v>20</v>
      </c>
      <c r="C18" s="50"/>
      <c r="D18" s="49"/>
      <c r="E18" s="50"/>
      <c r="F18" s="50"/>
      <c r="H18" s="42"/>
    </row>
    <row r="19" spans="1:8" s="13" customFormat="1" ht="15">
      <c r="A19" s="88" t="s">
        <v>99</v>
      </c>
      <c r="B19" s="89" t="s">
        <v>71</v>
      </c>
      <c r="C19" s="50"/>
      <c r="D19" s="49"/>
      <c r="E19" s="50"/>
      <c r="F19" s="50"/>
      <c r="H19" s="42"/>
    </row>
    <row r="20" spans="1:8" s="13" customFormat="1" ht="15">
      <c r="A20" s="88" t="s">
        <v>100</v>
      </c>
      <c r="B20" s="89" t="s">
        <v>71</v>
      </c>
      <c r="C20" s="50"/>
      <c r="D20" s="49"/>
      <c r="E20" s="50"/>
      <c r="F20" s="50"/>
      <c r="H20" s="42"/>
    </row>
    <row r="21" spans="1:8" s="13" customFormat="1" ht="30" customHeight="1">
      <c r="A21" s="88" t="s">
        <v>101</v>
      </c>
      <c r="B21" s="89" t="s">
        <v>10</v>
      </c>
      <c r="C21" s="50"/>
      <c r="D21" s="49"/>
      <c r="E21" s="50"/>
      <c r="F21" s="50"/>
      <c r="H21" s="42"/>
    </row>
    <row r="22" spans="1:8" s="13" customFormat="1" ht="15">
      <c r="A22" s="88" t="s">
        <v>102</v>
      </c>
      <c r="B22" s="89" t="s">
        <v>12</v>
      </c>
      <c r="C22" s="50"/>
      <c r="D22" s="49"/>
      <c r="E22" s="50"/>
      <c r="F22" s="50"/>
      <c r="H22" s="42"/>
    </row>
    <row r="23" spans="1:8" s="13" customFormat="1" ht="15">
      <c r="A23" s="88" t="s">
        <v>103</v>
      </c>
      <c r="B23" s="89" t="s">
        <v>71</v>
      </c>
      <c r="C23" s="50"/>
      <c r="D23" s="49"/>
      <c r="E23" s="50"/>
      <c r="F23" s="50"/>
      <c r="H23" s="42"/>
    </row>
    <row r="24" spans="1:8" s="13" customFormat="1" ht="15">
      <c r="A24" s="88" t="s">
        <v>104</v>
      </c>
      <c r="B24" s="89" t="s">
        <v>15</v>
      </c>
      <c r="C24" s="50"/>
      <c r="D24" s="49"/>
      <c r="E24" s="50"/>
      <c r="F24" s="50"/>
      <c r="H24" s="42"/>
    </row>
    <row r="25" spans="1:8" s="13" customFormat="1" ht="15">
      <c r="A25" s="90" t="s">
        <v>90</v>
      </c>
      <c r="B25" s="89"/>
      <c r="C25" s="50"/>
      <c r="D25" s="49"/>
      <c r="E25" s="50"/>
      <c r="F25" s="50">
        <v>3.24</v>
      </c>
      <c r="H25" s="42"/>
    </row>
    <row r="26" spans="1:8" s="13" customFormat="1" ht="15">
      <c r="A26" s="88" t="s">
        <v>87</v>
      </c>
      <c r="B26" s="89" t="s">
        <v>71</v>
      </c>
      <c r="C26" s="50"/>
      <c r="D26" s="49"/>
      <c r="E26" s="50"/>
      <c r="F26" s="51">
        <v>0</v>
      </c>
      <c r="H26" s="42"/>
    </row>
    <row r="27" spans="1:8" s="13" customFormat="1" ht="15">
      <c r="A27" s="90" t="s">
        <v>90</v>
      </c>
      <c r="B27" s="89"/>
      <c r="C27" s="50"/>
      <c r="D27" s="49"/>
      <c r="E27" s="50"/>
      <c r="F27" s="50">
        <f>F26</f>
        <v>0</v>
      </c>
      <c r="H27" s="42"/>
    </row>
    <row r="28" spans="1:9" s="13" customFormat="1" ht="30">
      <c r="A28" s="81" t="s">
        <v>8</v>
      </c>
      <c r="B28" s="82" t="s">
        <v>9</v>
      </c>
      <c r="C28" s="50" t="s">
        <v>156</v>
      </c>
      <c r="D28" s="49">
        <f>E28*G28</f>
        <v>32555.57</v>
      </c>
      <c r="E28" s="50">
        <f>F28*12</f>
        <v>16.08</v>
      </c>
      <c r="F28" s="50">
        <v>1.34</v>
      </c>
      <c r="G28" s="13">
        <v>2024.6</v>
      </c>
      <c r="H28" s="42">
        <v>0.96</v>
      </c>
      <c r="I28" s="13">
        <f>E28/12</f>
        <v>1.34</v>
      </c>
    </row>
    <row r="29" spans="1:9" s="13" customFormat="1" ht="15">
      <c r="A29" s="88" t="s">
        <v>105</v>
      </c>
      <c r="B29" s="89" t="s">
        <v>9</v>
      </c>
      <c r="C29" s="50"/>
      <c r="D29" s="49"/>
      <c r="E29" s="50"/>
      <c r="F29" s="50"/>
      <c r="H29" s="42"/>
      <c r="I29" s="13">
        <f aca="true" t="shared" si="0" ref="I29:I92">E29/12</f>
        <v>0</v>
      </c>
    </row>
    <row r="30" spans="1:9" s="13" customFormat="1" ht="15">
      <c r="A30" s="88" t="s">
        <v>106</v>
      </c>
      <c r="B30" s="89" t="s">
        <v>107</v>
      </c>
      <c r="C30" s="50"/>
      <c r="D30" s="49"/>
      <c r="E30" s="50"/>
      <c r="F30" s="50"/>
      <c r="H30" s="42"/>
      <c r="I30" s="13">
        <f t="shared" si="0"/>
        <v>0</v>
      </c>
    </row>
    <row r="31" spans="1:9" s="13" customFormat="1" ht="15">
      <c r="A31" s="88" t="s">
        <v>108</v>
      </c>
      <c r="B31" s="89" t="s">
        <v>109</v>
      </c>
      <c r="C31" s="50"/>
      <c r="D31" s="49"/>
      <c r="E31" s="50"/>
      <c r="F31" s="50"/>
      <c r="H31" s="42"/>
      <c r="I31" s="13">
        <f t="shared" si="0"/>
        <v>0</v>
      </c>
    </row>
    <row r="32" spans="1:9" s="13" customFormat="1" ht="15">
      <c r="A32" s="88" t="s">
        <v>73</v>
      </c>
      <c r="B32" s="89" t="s">
        <v>9</v>
      </c>
      <c r="C32" s="50"/>
      <c r="D32" s="49"/>
      <c r="E32" s="50"/>
      <c r="F32" s="50"/>
      <c r="H32" s="42"/>
      <c r="I32" s="13">
        <f t="shared" si="0"/>
        <v>0</v>
      </c>
    </row>
    <row r="33" spans="1:9" s="13" customFormat="1" ht="25.5">
      <c r="A33" s="88" t="s">
        <v>74</v>
      </c>
      <c r="B33" s="89" t="s">
        <v>10</v>
      </c>
      <c r="C33" s="50"/>
      <c r="D33" s="49"/>
      <c r="E33" s="50"/>
      <c r="F33" s="50"/>
      <c r="H33" s="42"/>
      <c r="I33" s="13">
        <f t="shared" si="0"/>
        <v>0</v>
      </c>
    </row>
    <row r="34" spans="1:9" s="13" customFormat="1" ht="15">
      <c r="A34" s="88" t="s">
        <v>75</v>
      </c>
      <c r="B34" s="89" t="s">
        <v>9</v>
      </c>
      <c r="C34" s="50"/>
      <c r="D34" s="49"/>
      <c r="E34" s="50"/>
      <c r="F34" s="50"/>
      <c r="H34" s="42"/>
      <c r="I34" s="13">
        <f t="shared" si="0"/>
        <v>0</v>
      </c>
    </row>
    <row r="35" spans="1:9" s="13" customFormat="1" ht="15">
      <c r="A35" s="88" t="s">
        <v>76</v>
      </c>
      <c r="B35" s="89" t="s">
        <v>9</v>
      </c>
      <c r="C35" s="50"/>
      <c r="D35" s="49"/>
      <c r="E35" s="50"/>
      <c r="F35" s="50"/>
      <c r="H35" s="42"/>
      <c r="I35" s="13">
        <f t="shared" si="0"/>
        <v>0</v>
      </c>
    </row>
    <row r="36" spans="1:9" s="13" customFormat="1" ht="25.5">
      <c r="A36" s="88" t="s">
        <v>77</v>
      </c>
      <c r="B36" s="89" t="s">
        <v>78</v>
      </c>
      <c r="C36" s="50"/>
      <c r="D36" s="49"/>
      <c r="E36" s="50"/>
      <c r="F36" s="50"/>
      <c r="H36" s="42"/>
      <c r="I36" s="13">
        <f t="shared" si="0"/>
        <v>0</v>
      </c>
    </row>
    <row r="37" spans="1:9" s="13" customFormat="1" ht="25.5">
      <c r="A37" s="88" t="s">
        <v>110</v>
      </c>
      <c r="B37" s="89" t="s">
        <v>10</v>
      </c>
      <c r="C37" s="50"/>
      <c r="D37" s="49"/>
      <c r="E37" s="50"/>
      <c r="F37" s="50"/>
      <c r="H37" s="42"/>
      <c r="I37" s="13">
        <f t="shared" si="0"/>
        <v>0</v>
      </c>
    </row>
    <row r="38" spans="1:9" s="13" customFormat="1" ht="25.5">
      <c r="A38" s="88" t="s">
        <v>111</v>
      </c>
      <c r="B38" s="89" t="s">
        <v>9</v>
      </c>
      <c r="C38" s="50"/>
      <c r="D38" s="49"/>
      <c r="E38" s="50"/>
      <c r="F38" s="50"/>
      <c r="H38" s="42"/>
      <c r="I38" s="13">
        <f t="shared" si="0"/>
        <v>0</v>
      </c>
    </row>
    <row r="39" spans="1:10" s="20" customFormat="1" ht="20.25" customHeight="1">
      <c r="A39" s="71" t="s">
        <v>11</v>
      </c>
      <c r="B39" s="72" t="s">
        <v>12</v>
      </c>
      <c r="C39" s="50" t="s">
        <v>157</v>
      </c>
      <c r="D39" s="49">
        <f>E39*G39</f>
        <v>20165.02</v>
      </c>
      <c r="E39" s="50">
        <f>F39*12</f>
        <v>9.96</v>
      </c>
      <c r="F39" s="50">
        <v>0.83</v>
      </c>
      <c r="G39" s="13">
        <v>2024.6</v>
      </c>
      <c r="H39" s="42">
        <v>0.6</v>
      </c>
      <c r="I39" s="13">
        <f t="shared" si="0"/>
        <v>0.83</v>
      </c>
      <c r="J39" s="13"/>
    </row>
    <row r="40" spans="1:9" s="13" customFormat="1" ht="20.25" customHeight="1">
      <c r="A40" s="71" t="s">
        <v>13</v>
      </c>
      <c r="B40" s="72" t="s">
        <v>14</v>
      </c>
      <c r="C40" s="50" t="s">
        <v>157</v>
      </c>
      <c r="D40" s="49">
        <f>E40*G40</f>
        <v>65597.04</v>
      </c>
      <c r="E40" s="50">
        <f>F40*12</f>
        <v>32.4</v>
      </c>
      <c r="F40" s="50">
        <v>2.7</v>
      </c>
      <c r="G40" s="13">
        <v>2024.6</v>
      </c>
      <c r="H40" s="42">
        <v>1.94</v>
      </c>
      <c r="I40" s="13">
        <f t="shared" si="0"/>
        <v>2.7</v>
      </c>
    </row>
    <row r="41" spans="1:9" s="13" customFormat="1" ht="23.25" customHeight="1">
      <c r="A41" s="71" t="s">
        <v>112</v>
      </c>
      <c r="B41" s="72" t="s">
        <v>9</v>
      </c>
      <c r="C41" s="50" t="s">
        <v>158</v>
      </c>
      <c r="D41" s="49">
        <f>E41*G41</f>
        <v>42030.7</v>
      </c>
      <c r="E41" s="50">
        <f>F41*12</f>
        <v>20.76</v>
      </c>
      <c r="F41" s="50">
        <v>1.73</v>
      </c>
      <c r="G41" s="13">
        <v>2024.6</v>
      </c>
      <c r="H41" s="42">
        <v>1.24</v>
      </c>
      <c r="I41" s="13">
        <f t="shared" si="0"/>
        <v>1.73</v>
      </c>
    </row>
    <row r="42" spans="1:9" s="13" customFormat="1" ht="45">
      <c r="A42" s="71" t="s">
        <v>80</v>
      </c>
      <c r="B42" s="72" t="s">
        <v>15</v>
      </c>
      <c r="C42" s="50" t="s">
        <v>158</v>
      </c>
      <c r="D42" s="49">
        <f>3407.5*1.105*1.1</f>
        <v>4141.82</v>
      </c>
      <c r="E42" s="50">
        <f>D42/G42</f>
        <v>2.05</v>
      </c>
      <c r="F42" s="50">
        <f>E42/12</f>
        <v>0.17</v>
      </c>
      <c r="G42" s="13">
        <v>2024.6</v>
      </c>
      <c r="H42" s="42"/>
      <c r="I42" s="13">
        <f t="shared" si="0"/>
        <v>0.170833333333333</v>
      </c>
    </row>
    <row r="43" spans="1:9" s="13" customFormat="1" ht="21" customHeight="1">
      <c r="A43" s="71" t="s">
        <v>113</v>
      </c>
      <c r="B43" s="72" t="s">
        <v>9</v>
      </c>
      <c r="C43" s="50" t="s">
        <v>182</v>
      </c>
      <c r="D43" s="49">
        <v>0</v>
      </c>
      <c r="E43" s="50">
        <f>D43/G43</f>
        <v>0</v>
      </c>
      <c r="F43" s="50">
        <f>E43/12</f>
        <v>0</v>
      </c>
      <c r="G43" s="13">
        <v>2024.6</v>
      </c>
      <c r="H43" s="42"/>
      <c r="I43" s="13">
        <f t="shared" si="0"/>
        <v>0</v>
      </c>
    </row>
    <row r="44" spans="1:9" s="13" customFormat="1" ht="21" customHeight="1">
      <c r="A44" s="88" t="s">
        <v>114</v>
      </c>
      <c r="B44" s="89" t="s">
        <v>20</v>
      </c>
      <c r="C44" s="50"/>
      <c r="D44" s="49"/>
      <c r="E44" s="50"/>
      <c r="F44" s="50"/>
      <c r="H44" s="42"/>
      <c r="I44" s="13">
        <f t="shared" si="0"/>
        <v>0</v>
      </c>
    </row>
    <row r="45" spans="1:9" s="13" customFormat="1" ht="18.75" customHeight="1">
      <c r="A45" s="88" t="s">
        <v>115</v>
      </c>
      <c r="B45" s="89" t="s">
        <v>15</v>
      </c>
      <c r="C45" s="50"/>
      <c r="D45" s="49"/>
      <c r="E45" s="50"/>
      <c r="F45" s="50"/>
      <c r="H45" s="42"/>
      <c r="I45" s="13">
        <f t="shared" si="0"/>
        <v>0</v>
      </c>
    </row>
    <row r="46" spans="1:9" s="13" customFormat="1" ht="20.25" customHeight="1">
      <c r="A46" s="88" t="s">
        <v>116</v>
      </c>
      <c r="B46" s="89" t="s">
        <v>117</v>
      </c>
      <c r="C46" s="50"/>
      <c r="D46" s="49"/>
      <c r="E46" s="50"/>
      <c r="F46" s="50"/>
      <c r="H46" s="42"/>
      <c r="I46" s="13">
        <f t="shared" si="0"/>
        <v>0</v>
      </c>
    </row>
    <row r="47" spans="1:9" s="13" customFormat="1" ht="18" customHeight="1">
      <c r="A47" s="88" t="s">
        <v>118</v>
      </c>
      <c r="B47" s="89" t="s">
        <v>119</v>
      </c>
      <c r="C47" s="50"/>
      <c r="D47" s="49"/>
      <c r="E47" s="50"/>
      <c r="F47" s="50"/>
      <c r="H47" s="42"/>
      <c r="I47" s="13">
        <f t="shared" si="0"/>
        <v>0</v>
      </c>
    </row>
    <row r="48" spans="1:9" s="13" customFormat="1" ht="21" customHeight="1">
      <c r="A48" s="88" t="s">
        <v>120</v>
      </c>
      <c r="B48" s="89" t="s">
        <v>117</v>
      </c>
      <c r="C48" s="50"/>
      <c r="D48" s="49"/>
      <c r="E48" s="50"/>
      <c r="F48" s="50"/>
      <c r="H48" s="42"/>
      <c r="I48" s="13">
        <f t="shared" si="0"/>
        <v>0</v>
      </c>
    </row>
    <row r="49" spans="1:9" s="13" customFormat="1" ht="28.5">
      <c r="A49" s="71" t="s">
        <v>121</v>
      </c>
      <c r="B49" s="83" t="s">
        <v>32</v>
      </c>
      <c r="C49" s="50" t="s">
        <v>183</v>
      </c>
      <c r="D49" s="49">
        <f>E49*G49</f>
        <v>103983.46</v>
      </c>
      <c r="E49" s="50">
        <f>F49*12</f>
        <v>51.36</v>
      </c>
      <c r="F49" s="50">
        <v>4.28</v>
      </c>
      <c r="G49" s="13">
        <v>2024.6</v>
      </c>
      <c r="H49" s="42">
        <v>3.08</v>
      </c>
      <c r="I49" s="13">
        <f t="shared" si="0"/>
        <v>4.28</v>
      </c>
    </row>
    <row r="50" spans="1:9" s="13" customFormat="1" ht="25.5">
      <c r="A50" s="76" t="s">
        <v>122</v>
      </c>
      <c r="B50" s="91" t="s">
        <v>32</v>
      </c>
      <c r="C50" s="50"/>
      <c r="D50" s="49"/>
      <c r="E50" s="50"/>
      <c r="F50" s="50"/>
      <c r="H50" s="42"/>
      <c r="I50" s="13">
        <f t="shared" si="0"/>
        <v>0</v>
      </c>
    </row>
    <row r="51" spans="1:9" s="13" customFormat="1" ht="21" customHeight="1">
      <c r="A51" s="76" t="s">
        <v>123</v>
      </c>
      <c r="B51" s="91" t="s">
        <v>124</v>
      </c>
      <c r="C51" s="50"/>
      <c r="D51" s="49"/>
      <c r="E51" s="50"/>
      <c r="F51" s="50"/>
      <c r="H51" s="42"/>
      <c r="I51" s="13">
        <f t="shared" si="0"/>
        <v>0</v>
      </c>
    </row>
    <row r="52" spans="1:9" s="13" customFormat="1" ht="18" customHeight="1">
      <c r="A52" s="76" t="s">
        <v>125</v>
      </c>
      <c r="B52" s="91" t="s">
        <v>71</v>
      </c>
      <c r="C52" s="50"/>
      <c r="D52" s="49"/>
      <c r="E52" s="50"/>
      <c r="F52" s="50"/>
      <c r="H52" s="42"/>
      <c r="I52" s="13">
        <f t="shared" si="0"/>
        <v>0</v>
      </c>
    </row>
    <row r="53" spans="1:9" s="13" customFormat="1" ht="31.5" customHeight="1">
      <c r="A53" s="76" t="s">
        <v>126</v>
      </c>
      <c r="B53" s="91" t="s">
        <v>15</v>
      </c>
      <c r="C53" s="50"/>
      <c r="D53" s="49"/>
      <c r="E53" s="50"/>
      <c r="F53" s="50"/>
      <c r="H53" s="42"/>
      <c r="I53" s="13">
        <f t="shared" si="0"/>
        <v>0</v>
      </c>
    </row>
    <row r="54" spans="1:9" s="13" customFormat="1" ht="21" customHeight="1">
      <c r="A54" s="71" t="s">
        <v>127</v>
      </c>
      <c r="B54" s="83" t="s">
        <v>15</v>
      </c>
      <c r="C54" s="50" t="s">
        <v>183</v>
      </c>
      <c r="D54" s="49">
        <v>3850</v>
      </c>
      <c r="E54" s="50">
        <f aca="true" t="shared" si="1" ref="E54:E59">D54/G54</f>
        <v>1.9</v>
      </c>
      <c r="F54" s="50">
        <f aca="true" t="shared" si="2" ref="F54:F59">E54/12</f>
        <v>0.16</v>
      </c>
      <c r="G54" s="13">
        <v>2024.6</v>
      </c>
      <c r="H54" s="42"/>
      <c r="I54" s="13">
        <f t="shared" si="0"/>
        <v>0.158333333333333</v>
      </c>
    </row>
    <row r="55" spans="1:10" s="19" customFormat="1" ht="36.75" customHeight="1">
      <c r="A55" s="71" t="s">
        <v>128</v>
      </c>
      <c r="B55" s="72" t="s">
        <v>7</v>
      </c>
      <c r="C55" s="53" t="s">
        <v>159</v>
      </c>
      <c r="D55" s="49">
        <v>2246.78</v>
      </c>
      <c r="E55" s="50">
        <f t="shared" si="1"/>
        <v>1.11</v>
      </c>
      <c r="F55" s="50">
        <f t="shared" si="2"/>
        <v>0.09</v>
      </c>
      <c r="G55" s="13">
        <v>2024.6</v>
      </c>
      <c r="H55" s="42">
        <v>0.06</v>
      </c>
      <c r="I55" s="13">
        <f t="shared" si="0"/>
        <v>0.0925</v>
      </c>
      <c r="J55" s="13"/>
    </row>
    <row r="56" spans="1:10" s="19" customFormat="1" ht="30">
      <c r="A56" s="71" t="s">
        <v>129</v>
      </c>
      <c r="B56" s="72" t="s">
        <v>7</v>
      </c>
      <c r="C56" s="53" t="s">
        <v>159</v>
      </c>
      <c r="D56" s="49">
        <v>2246.78</v>
      </c>
      <c r="E56" s="50">
        <f t="shared" si="1"/>
        <v>1.11</v>
      </c>
      <c r="F56" s="50">
        <f t="shared" si="2"/>
        <v>0.09</v>
      </c>
      <c r="G56" s="13">
        <v>2024.6</v>
      </c>
      <c r="H56" s="42">
        <v>0.06</v>
      </c>
      <c r="I56" s="13">
        <f t="shared" si="0"/>
        <v>0.0925</v>
      </c>
      <c r="J56" s="13"/>
    </row>
    <row r="57" spans="1:10" s="19" customFormat="1" ht="30" customHeight="1">
      <c r="A57" s="71" t="s">
        <v>130</v>
      </c>
      <c r="B57" s="72" t="s">
        <v>7</v>
      </c>
      <c r="C57" s="53" t="s">
        <v>159</v>
      </c>
      <c r="D57" s="49">
        <v>14185.73</v>
      </c>
      <c r="E57" s="50">
        <f t="shared" si="1"/>
        <v>7.01</v>
      </c>
      <c r="F57" s="50">
        <f t="shared" si="2"/>
        <v>0.58</v>
      </c>
      <c r="G57" s="13">
        <v>2024.6</v>
      </c>
      <c r="H57" s="42">
        <v>0.42</v>
      </c>
      <c r="I57" s="13">
        <f t="shared" si="0"/>
        <v>0.584166666666667</v>
      </c>
      <c r="J57" s="13"/>
    </row>
    <row r="58" spans="1:10" s="19" customFormat="1" ht="30">
      <c r="A58" s="71" t="s">
        <v>131</v>
      </c>
      <c r="B58" s="72" t="s">
        <v>55</v>
      </c>
      <c r="C58" s="53" t="s">
        <v>159</v>
      </c>
      <c r="D58" s="49">
        <v>4017.51</v>
      </c>
      <c r="E58" s="50">
        <f t="shared" si="1"/>
        <v>1.98</v>
      </c>
      <c r="F58" s="50">
        <f t="shared" si="2"/>
        <v>0.17</v>
      </c>
      <c r="G58" s="13">
        <v>2024.6</v>
      </c>
      <c r="H58" s="42">
        <v>0</v>
      </c>
      <c r="I58" s="13">
        <f t="shared" si="0"/>
        <v>0.165</v>
      </c>
      <c r="J58" s="13"/>
    </row>
    <row r="59" spans="1:10" s="19" customFormat="1" ht="21.75" customHeight="1">
      <c r="A59" s="71" t="s">
        <v>160</v>
      </c>
      <c r="B59" s="72" t="s">
        <v>55</v>
      </c>
      <c r="C59" s="53" t="s">
        <v>159</v>
      </c>
      <c r="D59" s="49">
        <v>14185.72</v>
      </c>
      <c r="E59" s="50">
        <f t="shared" si="1"/>
        <v>7.01</v>
      </c>
      <c r="F59" s="50">
        <f t="shared" si="2"/>
        <v>0.58</v>
      </c>
      <c r="G59" s="13">
        <v>2024.6</v>
      </c>
      <c r="H59" s="42"/>
      <c r="I59" s="13">
        <f t="shared" si="0"/>
        <v>0.584166666666667</v>
      </c>
      <c r="J59" s="13"/>
    </row>
    <row r="60" spans="1:10" s="19" customFormat="1" ht="30">
      <c r="A60" s="71" t="s">
        <v>21</v>
      </c>
      <c r="B60" s="72"/>
      <c r="C60" s="53" t="s">
        <v>184</v>
      </c>
      <c r="D60" s="49">
        <f>E60*G60</f>
        <v>4859.04</v>
      </c>
      <c r="E60" s="50">
        <f>F60*12</f>
        <v>2.4</v>
      </c>
      <c r="F60" s="50">
        <v>0.2</v>
      </c>
      <c r="G60" s="13">
        <v>2024.6</v>
      </c>
      <c r="H60" s="42">
        <v>0.14</v>
      </c>
      <c r="I60" s="13">
        <f t="shared" si="0"/>
        <v>0.2</v>
      </c>
      <c r="J60" s="13"/>
    </row>
    <row r="61" spans="1:10" s="19" customFormat="1" ht="35.25" customHeight="1">
      <c r="A61" s="76" t="s">
        <v>132</v>
      </c>
      <c r="B61" s="77" t="s">
        <v>86</v>
      </c>
      <c r="C61" s="53"/>
      <c r="D61" s="49"/>
      <c r="E61" s="50"/>
      <c r="F61" s="50"/>
      <c r="G61" s="13"/>
      <c r="H61" s="42"/>
      <c r="I61" s="13">
        <f t="shared" si="0"/>
        <v>0</v>
      </c>
      <c r="J61" s="13"/>
    </row>
    <row r="62" spans="1:10" s="19" customFormat="1" ht="30.75" customHeight="1">
      <c r="A62" s="76" t="s">
        <v>133</v>
      </c>
      <c r="B62" s="77" t="s">
        <v>86</v>
      </c>
      <c r="C62" s="53"/>
      <c r="D62" s="49"/>
      <c r="E62" s="50"/>
      <c r="F62" s="50"/>
      <c r="G62" s="13"/>
      <c r="H62" s="42"/>
      <c r="I62" s="13">
        <f t="shared" si="0"/>
        <v>0</v>
      </c>
      <c r="J62" s="13"/>
    </row>
    <row r="63" spans="1:10" s="19" customFormat="1" ht="15">
      <c r="A63" s="76" t="s">
        <v>134</v>
      </c>
      <c r="B63" s="77" t="s">
        <v>71</v>
      </c>
      <c r="C63" s="53"/>
      <c r="D63" s="49"/>
      <c r="E63" s="50"/>
      <c r="F63" s="50"/>
      <c r="G63" s="13"/>
      <c r="H63" s="42"/>
      <c r="I63" s="13">
        <f t="shared" si="0"/>
        <v>0</v>
      </c>
      <c r="J63" s="13"/>
    </row>
    <row r="64" spans="1:10" s="19" customFormat="1" ht="24.75" customHeight="1">
      <c r="A64" s="76" t="s">
        <v>135</v>
      </c>
      <c r="B64" s="77" t="s">
        <v>86</v>
      </c>
      <c r="C64" s="53"/>
      <c r="D64" s="49"/>
      <c r="E64" s="50"/>
      <c r="F64" s="50"/>
      <c r="G64" s="13"/>
      <c r="H64" s="42"/>
      <c r="I64" s="13">
        <f t="shared" si="0"/>
        <v>0</v>
      </c>
      <c r="J64" s="13"/>
    </row>
    <row r="65" spans="1:10" s="19" customFormat="1" ht="27.75" customHeight="1">
      <c r="A65" s="76" t="s">
        <v>136</v>
      </c>
      <c r="B65" s="77" t="s">
        <v>86</v>
      </c>
      <c r="C65" s="53"/>
      <c r="D65" s="49"/>
      <c r="E65" s="50"/>
      <c r="F65" s="50"/>
      <c r="G65" s="13"/>
      <c r="H65" s="42"/>
      <c r="I65" s="13">
        <f t="shared" si="0"/>
        <v>0</v>
      </c>
      <c r="J65" s="13"/>
    </row>
    <row r="66" spans="1:10" s="19" customFormat="1" ht="19.5" customHeight="1">
      <c r="A66" s="76" t="s">
        <v>137</v>
      </c>
      <c r="B66" s="77" t="s">
        <v>86</v>
      </c>
      <c r="C66" s="53"/>
      <c r="D66" s="49"/>
      <c r="E66" s="50"/>
      <c r="F66" s="50"/>
      <c r="G66" s="13"/>
      <c r="H66" s="42"/>
      <c r="I66" s="13">
        <f t="shared" si="0"/>
        <v>0</v>
      </c>
      <c r="J66" s="13"/>
    </row>
    <row r="67" spans="1:10" s="19" customFormat="1" ht="32.25" customHeight="1">
      <c r="A67" s="76" t="s">
        <v>138</v>
      </c>
      <c r="B67" s="77" t="s">
        <v>86</v>
      </c>
      <c r="C67" s="53"/>
      <c r="D67" s="49"/>
      <c r="E67" s="50"/>
      <c r="F67" s="50"/>
      <c r="G67" s="13"/>
      <c r="H67" s="42"/>
      <c r="I67" s="13">
        <f t="shared" si="0"/>
        <v>0</v>
      </c>
      <c r="J67" s="13"/>
    </row>
    <row r="68" spans="1:10" s="19" customFormat="1" ht="19.5" customHeight="1">
      <c r="A68" s="76" t="s">
        <v>139</v>
      </c>
      <c r="B68" s="77" t="s">
        <v>86</v>
      </c>
      <c r="C68" s="53"/>
      <c r="D68" s="49"/>
      <c r="E68" s="50"/>
      <c r="F68" s="50"/>
      <c r="G68" s="13"/>
      <c r="H68" s="42"/>
      <c r="I68" s="13">
        <f t="shared" si="0"/>
        <v>0</v>
      </c>
      <c r="J68" s="13"/>
    </row>
    <row r="69" spans="1:10" s="19" customFormat="1" ht="24" customHeight="1">
      <c r="A69" s="76" t="s">
        <v>140</v>
      </c>
      <c r="B69" s="77" t="s">
        <v>86</v>
      </c>
      <c r="C69" s="53"/>
      <c r="D69" s="49"/>
      <c r="E69" s="50"/>
      <c r="F69" s="50"/>
      <c r="G69" s="13"/>
      <c r="H69" s="42"/>
      <c r="I69" s="13">
        <f t="shared" si="0"/>
        <v>0</v>
      </c>
      <c r="J69" s="13"/>
    </row>
    <row r="70" spans="1:9" s="13" customFormat="1" ht="20.25" customHeight="1">
      <c r="A70" s="71" t="s">
        <v>23</v>
      </c>
      <c r="B70" s="72" t="s">
        <v>24</v>
      </c>
      <c r="C70" s="53" t="s">
        <v>185</v>
      </c>
      <c r="D70" s="49">
        <f>E70*G70</f>
        <v>1700.66</v>
      </c>
      <c r="E70" s="50">
        <f>F70*12</f>
        <v>0.84</v>
      </c>
      <c r="F70" s="50">
        <v>0.07</v>
      </c>
      <c r="G70" s="13">
        <v>2024.6</v>
      </c>
      <c r="H70" s="42">
        <v>0.03</v>
      </c>
      <c r="I70" s="13">
        <f t="shared" si="0"/>
        <v>0.07</v>
      </c>
    </row>
    <row r="71" spans="1:9" s="13" customFormat="1" ht="20.25" customHeight="1">
      <c r="A71" s="71" t="s">
        <v>25</v>
      </c>
      <c r="B71" s="92" t="s">
        <v>26</v>
      </c>
      <c r="C71" s="54" t="s">
        <v>185</v>
      </c>
      <c r="D71" s="49">
        <v>1068.99</v>
      </c>
      <c r="E71" s="50">
        <f>D71/G71</f>
        <v>0.53</v>
      </c>
      <c r="F71" s="50">
        <f>E71/12</f>
        <v>0.04</v>
      </c>
      <c r="G71" s="13">
        <v>2024.6</v>
      </c>
      <c r="H71" s="42">
        <v>0.02</v>
      </c>
      <c r="I71" s="13">
        <f t="shared" si="0"/>
        <v>0.0441666666666667</v>
      </c>
    </row>
    <row r="72" spans="1:10" s="20" customFormat="1" ht="30">
      <c r="A72" s="71" t="s">
        <v>22</v>
      </c>
      <c r="B72" s="72"/>
      <c r="C72" s="53" t="s">
        <v>161</v>
      </c>
      <c r="D72" s="49">
        <v>2849.1</v>
      </c>
      <c r="E72" s="50">
        <f>D72/G72</f>
        <v>1.41</v>
      </c>
      <c r="F72" s="50">
        <f>E72/12</f>
        <v>0.12</v>
      </c>
      <c r="G72" s="13">
        <v>2024.6</v>
      </c>
      <c r="H72" s="42">
        <v>0.03</v>
      </c>
      <c r="I72" s="13">
        <f t="shared" si="0"/>
        <v>0.1175</v>
      </c>
      <c r="J72" s="13"/>
    </row>
    <row r="73" spans="1:10" s="20" customFormat="1" ht="15">
      <c r="A73" s="71" t="s">
        <v>36</v>
      </c>
      <c r="B73" s="72"/>
      <c r="C73" s="50" t="s">
        <v>186</v>
      </c>
      <c r="D73" s="50">
        <f>D74+D75+D76+D77+D78+D79+D80+D81++D82+D83+D84+D85+D86+D87</f>
        <v>17366.73</v>
      </c>
      <c r="E73" s="50">
        <f>D73/G73</f>
        <v>8.58</v>
      </c>
      <c r="F73" s="50">
        <f>E73/12</f>
        <v>0.72</v>
      </c>
      <c r="G73" s="13">
        <v>2024.6</v>
      </c>
      <c r="H73" s="42">
        <v>0.78</v>
      </c>
      <c r="I73" s="13">
        <f t="shared" si="0"/>
        <v>0.715</v>
      </c>
      <c r="J73" s="13"/>
    </row>
    <row r="74" spans="1:10" s="19" customFormat="1" ht="16.5" customHeight="1">
      <c r="A74" s="73" t="s">
        <v>162</v>
      </c>
      <c r="B74" s="74" t="s">
        <v>15</v>
      </c>
      <c r="C74" s="56"/>
      <c r="D74" s="55">
        <v>238.84</v>
      </c>
      <c r="E74" s="56"/>
      <c r="F74" s="56"/>
      <c r="G74" s="13"/>
      <c r="H74" s="42">
        <v>0.01</v>
      </c>
      <c r="I74" s="13">
        <f t="shared" si="0"/>
        <v>0</v>
      </c>
      <c r="J74" s="13"/>
    </row>
    <row r="75" spans="1:10" s="19" customFormat="1" ht="15">
      <c r="A75" s="73" t="s">
        <v>16</v>
      </c>
      <c r="B75" s="74" t="s">
        <v>20</v>
      </c>
      <c r="C75" s="56"/>
      <c r="D75" s="55">
        <v>505.42</v>
      </c>
      <c r="E75" s="56"/>
      <c r="F75" s="56"/>
      <c r="G75" s="13"/>
      <c r="H75" s="42">
        <v>0.01</v>
      </c>
      <c r="I75" s="13">
        <f t="shared" si="0"/>
        <v>0</v>
      </c>
      <c r="J75" s="13"/>
    </row>
    <row r="76" spans="1:10" s="19" customFormat="1" ht="15">
      <c r="A76" s="73" t="s">
        <v>89</v>
      </c>
      <c r="B76" s="75" t="s">
        <v>15</v>
      </c>
      <c r="C76" s="56"/>
      <c r="D76" s="55">
        <v>900.62</v>
      </c>
      <c r="E76" s="56"/>
      <c r="F76" s="56"/>
      <c r="G76" s="13"/>
      <c r="H76" s="42"/>
      <c r="I76" s="13">
        <f t="shared" si="0"/>
        <v>0</v>
      </c>
      <c r="J76" s="13"/>
    </row>
    <row r="77" spans="1:10" s="19" customFormat="1" ht="15">
      <c r="A77" s="76" t="s">
        <v>141</v>
      </c>
      <c r="B77" s="77" t="s">
        <v>55</v>
      </c>
      <c r="C77" s="61"/>
      <c r="D77" s="61">
        <v>0</v>
      </c>
      <c r="E77" s="56"/>
      <c r="F77" s="56"/>
      <c r="G77" s="13"/>
      <c r="H77" s="42"/>
      <c r="I77" s="13">
        <f t="shared" si="0"/>
        <v>0</v>
      </c>
      <c r="J77" s="13"/>
    </row>
    <row r="78" spans="1:10" s="19" customFormat="1" ht="15">
      <c r="A78" s="73" t="s">
        <v>50</v>
      </c>
      <c r="B78" s="74" t="s">
        <v>15</v>
      </c>
      <c r="C78" s="56"/>
      <c r="D78" s="55">
        <v>963.17</v>
      </c>
      <c r="E78" s="56"/>
      <c r="F78" s="56"/>
      <c r="G78" s="13"/>
      <c r="H78" s="42">
        <v>0.03</v>
      </c>
      <c r="I78" s="13">
        <f t="shared" si="0"/>
        <v>0</v>
      </c>
      <c r="J78" s="13"/>
    </row>
    <row r="79" spans="1:10" s="19" customFormat="1" ht="18" customHeight="1">
      <c r="A79" s="73" t="s">
        <v>17</v>
      </c>
      <c r="B79" s="74" t="s">
        <v>15</v>
      </c>
      <c r="C79" s="56"/>
      <c r="D79" s="55">
        <v>4294.09</v>
      </c>
      <c r="E79" s="56"/>
      <c r="F79" s="56"/>
      <c r="G79" s="13"/>
      <c r="H79" s="42">
        <v>0.13</v>
      </c>
      <c r="I79" s="13">
        <f t="shared" si="0"/>
        <v>0</v>
      </c>
      <c r="J79" s="13"/>
    </row>
    <row r="80" spans="1:10" s="19" customFormat="1" ht="15">
      <c r="A80" s="73" t="s">
        <v>18</v>
      </c>
      <c r="B80" s="74" t="s">
        <v>15</v>
      </c>
      <c r="C80" s="56"/>
      <c r="D80" s="55">
        <v>1010.85</v>
      </c>
      <c r="E80" s="56"/>
      <c r="F80" s="56"/>
      <c r="G80" s="13"/>
      <c r="H80" s="42">
        <v>0.03</v>
      </c>
      <c r="I80" s="13">
        <f t="shared" si="0"/>
        <v>0</v>
      </c>
      <c r="J80" s="13"/>
    </row>
    <row r="81" spans="1:10" s="19" customFormat="1" ht="15">
      <c r="A81" s="73" t="s">
        <v>47</v>
      </c>
      <c r="B81" s="74" t="s">
        <v>15</v>
      </c>
      <c r="C81" s="56"/>
      <c r="D81" s="55">
        <v>481.57</v>
      </c>
      <c r="E81" s="56"/>
      <c r="F81" s="56"/>
      <c r="G81" s="13"/>
      <c r="H81" s="42">
        <v>0.01</v>
      </c>
      <c r="I81" s="13">
        <f t="shared" si="0"/>
        <v>0</v>
      </c>
      <c r="J81" s="13"/>
    </row>
    <row r="82" spans="1:10" s="19" customFormat="1" ht="18.75" customHeight="1">
      <c r="A82" s="73" t="s">
        <v>48</v>
      </c>
      <c r="B82" s="74" t="s">
        <v>20</v>
      </c>
      <c r="C82" s="56"/>
      <c r="D82" s="55">
        <v>1926.35</v>
      </c>
      <c r="E82" s="56"/>
      <c r="F82" s="56"/>
      <c r="G82" s="13"/>
      <c r="H82" s="42">
        <v>0.05</v>
      </c>
      <c r="I82" s="13">
        <f t="shared" si="0"/>
        <v>0</v>
      </c>
      <c r="J82" s="13"/>
    </row>
    <row r="83" spans="1:10" s="19" customFormat="1" ht="25.5">
      <c r="A83" s="73" t="s">
        <v>19</v>
      </c>
      <c r="B83" s="74" t="s">
        <v>15</v>
      </c>
      <c r="C83" s="56"/>
      <c r="D83" s="55">
        <v>1990.59</v>
      </c>
      <c r="E83" s="56"/>
      <c r="F83" s="56"/>
      <c r="G83" s="13"/>
      <c r="H83" s="42">
        <v>0.06</v>
      </c>
      <c r="I83" s="13">
        <f t="shared" si="0"/>
        <v>0</v>
      </c>
      <c r="J83" s="13"/>
    </row>
    <row r="84" spans="1:10" s="19" customFormat="1" ht="15">
      <c r="A84" s="73" t="s">
        <v>81</v>
      </c>
      <c r="B84" s="74" t="s">
        <v>15</v>
      </c>
      <c r="C84" s="56"/>
      <c r="D84" s="55">
        <v>3391.27</v>
      </c>
      <c r="E84" s="56"/>
      <c r="F84" s="56"/>
      <c r="G84" s="13"/>
      <c r="H84" s="42">
        <v>0.01</v>
      </c>
      <c r="I84" s="13">
        <f t="shared" si="0"/>
        <v>0</v>
      </c>
      <c r="J84" s="13"/>
    </row>
    <row r="85" spans="1:10" s="19" customFormat="1" ht="31.5" customHeight="1">
      <c r="A85" s="73" t="s">
        <v>174</v>
      </c>
      <c r="B85" s="75" t="s">
        <v>55</v>
      </c>
      <c r="C85" s="57"/>
      <c r="D85" s="55">
        <v>1663.96</v>
      </c>
      <c r="E85" s="56"/>
      <c r="F85" s="56"/>
      <c r="G85" s="13"/>
      <c r="H85" s="42">
        <v>0</v>
      </c>
      <c r="I85" s="13">
        <f t="shared" si="0"/>
        <v>0</v>
      </c>
      <c r="J85" s="13"/>
    </row>
    <row r="86" spans="1:10" s="19" customFormat="1" ht="28.5" customHeight="1">
      <c r="A86" s="73" t="s">
        <v>175</v>
      </c>
      <c r="B86" s="75" t="s">
        <v>55</v>
      </c>
      <c r="C86" s="57"/>
      <c r="D86" s="55">
        <v>0</v>
      </c>
      <c r="E86" s="56"/>
      <c r="F86" s="56"/>
      <c r="G86" s="13"/>
      <c r="H86" s="42"/>
      <c r="I86" s="13">
        <f t="shared" si="0"/>
        <v>0</v>
      </c>
      <c r="J86" s="13"/>
    </row>
    <row r="87" spans="1:10" s="19" customFormat="1" ht="19.5" customHeight="1">
      <c r="A87" s="73" t="s">
        <v>143</v>
      </c>
      <c r="B87" s="77" t="s">
        <v>15</v>
      </c>
      <c r="C87" s="56"/>
      <c r="D87" s="55">
        <v>0</v>
      </c>
      <c r="E87" s="56"/>
      <c r="F87" s="56"/>
      <c r="G87" s="13"/>
      <c r="H87" s="42"/>
      <c r="I87" s="13">
        <f t="shared" si="0"/>
        <v>0</v>
      </c>
      <c r="J87" s="13"/>
    </row>
    <row r="88" spans="1:10" s="20" customFormat="1" ht="30">
      <c r="A88" s="71" t="s">
        <v>41</v>
      </c>
      <c r="B88" s="72"/>
      <c r="C88" s="50" t="s">
        <v>187</v>
      </c>
      <c r="D88" s="50">
        <f>D89+D90+D91+D92+D93+D94+D95+D96+D97+D98</f>
        <v>37676.77</v>
      </c>
      <c r="E88" s="50">
        <f>D88/G88</f>
        <v>18.61</v>
      </c>
      <c r="F88" s="50">
        <f>E88/12</f>
        <v>1.55</v>
      </c>
      <c r="G88" s="13">
        <v>2024.6</v>
      </c>
      <c r="H88" s="42">
        <v>1.2</v>
      </c>
      <c r="I88" s="13">
        <f t="shared" si="0"/>
        <v>1.55083333333333</v>
      </c>
      <c r="J88" s="13"/>
    </row>
    <row r="89" spans="1:10" s="19" customFormat="1" ht="18" customHeight="1">
      <c r="A89" s="73" t="s">
        <v>37</v>
      </c>
      <c r="B89" s="74" t="s">
        <v>51</v>
      </c>
      <c r="C89" s="56"/>
      <c r="D89" s="55">
        <v>2889.52</v>
      </c>
      <c r="E89" s="56"/>
      <c r="F89" s="56"/>
      <c r="G89" s="13">
        <v>2024.6</v>
      </c>
      <c r="H89" s="42">
        <v>0.09</v>
      </c>
      <c r="I89" s="13">
        <f t="shared" si="0"/>
        <v>0</v>
      </c>
      <c r="J89" s="13"/>
    </row>
    <row r="90" spans="1:10" s="19" customFormat="1" ht="25.5">
      <c r="A90" s="73" t="s">
        <v>38</v>
      </c>
      <c r="B90" s="74" t="s">
        <v>15</v>
      </c>
      <c r="C90" s="56"/>
      <c r="D90" s="55">
        <v>1926.35</v>
      </c>
      <c r="E90" s="56"/>
      <c r="F90" s="56"/>
      <c r="G90" s="13">
        <v>2024.6</v>
      </c>
      <c r="H90" s="42">
        <v>0.05</v>
      </c>
      <c r="I90" s="13">
        <f t="shared" si="0"/>
        <v>0</v>
      </c>
      <c r="J90" s="13"/>
    </row>
    <row r="91" spans="1:10" s="19" customFormat="1" ht="15">
      <c r="A91" s="73" t="s">
        <v>56</v>
      </c>
      <c r="B91" s="74" t="s">
        <v>55</v>
      </c>
      <c r="C91" s="56"/>
      <c r="D91" s="55">
        <v>2021.63</v>
      </c>
      <c r="E91" s="56"/>
      <c r="F91" s="56"/>
      <c r="G91" s="13">
        <v>2024.6</v>
      </c>
      <c r="H91" s="42">
        <v>0.06</v>
      </c>
      <c r="I91" s="13">
        <f t="shared" si="0"/>
        <v>0</v>
      </c>
      <c r="J91" s="13"/>
    </row>
    <row r="92" spans="1:10" s="19" customFormat="1" ht="25.5">
      <c r="A92" s="73" t="s">
        <v>52</v>
      </c>
      <c r="B92" s="74" t="s">
        <v>53</v>
      </c>
      <c r="C92" s="56"/>
      <c r="D92" s="55">
        <v>1926.35</v>
      </c>
      <c r="E92" s="56"/>
      <c r="F92" s="56"/>
      <c r="G92" s="13">
        <v>2024.6</v>
      </c>
      <c r="H92" s="42">
        <v>0.05</v>
      </c>
      <c r="I92" s="13">
        <f t="shared" si="0"/>
        <v>0</v>
      </c>
      <c r="J92" s="13"/>
    </row>
    <row r="93" spans="1:10" s="19" customFormat="1" ht="24" customHeight="1">
      <c r="A93" s="73" t="s">
        <v>79</v>
      </c>
      <c r="B93" s="75" t="s">
        <v>55</v>
      </c>
      <c r="C93" s="56"/>
      <c r="D93" s="55">
        <v>0</v>
      </c>
      <c r="E93" s="56"/>
      <c r="F93" s="56"/>
      <c r="G93" s="13">
        <v>2024.6</v>
      </c>
      <c r="H93" s="42">
        <v>0.4</v>
      </c>
      <c r="I93" s="13">
        <f aca="true" t="shared" si="3" ref="I93:I127">E93/12</f>
        <v>0</v>
      </c>
      <c r="J93" s="13"/>
    </row>
    <row r="94" spans="1:10" s="19" customFormat="1" ht="15.75" customHeight="1">
      <c r="A94" s="73" t="s">
        <v>49</v>
      </c>
      <c r="B94" s="74" t="s">
        <v>7</v>
      </c>
      <c r="C94" s="57"/>
      <c r="D94" s="55">
        <v>6851.28</v>
      </c>
      <c r="E94" s="56"/>
      <c r="F94" s="56"/>
      <c r="G94" s="13">
        <v>2024.6</v>
      </c>
      <c r="H94" s="42">
        <v>0.2</v>
      </c>
      <c r="I94" s="13">
        <f t="shared" si="3"/>
        <v>0</v>
      </c>
      <c r="J94" s="13"/>
    </row>
    <row r="95" spans="1:10" s="19" customFormat="1" ht="25.5">
      <c r="A95" s="73" t="s">
        <v>144</v>
      </c>
      <c r="B95" s="75" t="s">
        <v>15</v>
      </c>
      <c r="C95" s="57"/>
      <c r="D95" s="93">
        <v>22061.64</v>
      </c>
      <c r="E95" s="57"/>
      <c r="F95" s="57"/>
      <c r="G95" s="13"/>
      <c r="H95" s="42"/>
      <c r="I95" s="13">
        <f t="shared" si="3"/>
        <v>0</v>
      </c>
      <c r="J95" s="13"/>
    </row>
    <row r="96" spans="1:10" s="19" customFormat="1" ht="25.5">
      <c r="A96" s="73" t="s">
        <v>142</v>
      </c>
      <c r="B96" s="75" t="s">
        <v>54</v>
      </c>
      <c r="C96" s="57"/>
      <c r="D96" s="93">
        <v>0</v>
      </c>
      <c r="E96" s="57"/>
      <c r="F96" s="57"/>
      <c r="G96" s="13"/>
      <c r="H96" s="42"/>
      <c r="I96" s="13">
        <f t="shared" si="3"/>
        <v>0</v>
      </c>
      <c r="J96" s="13"/>
    </row>
    <row r="97" spans="1:10" s="19" customFormat="1" ht="15">
      <c r="A97" s="76" t="s">
        <v>145</v>
      </c>
      <c r="B97" s="75" t="s">
        <v>55</v>
      </c>
      <c r="C97" s="57"/>
      <c r="D97" s="93">
        <v>0</v>
      </c>
      <c r="E97" s="57"/>
      <c r="F97" s="57"/>
      <c r="G97" s="13"/>
      <c r="H97" s="42"/>
      <c r="I97" s="13">
        <f t="shared" si="3"/>
        <v>0</v>
      </c>
      <c r="J97" s="13"/>
    </row>
    <row r="98" spans="1:10" s="19" customFormat="1" ht="15">
      <c r="A98" s="73" t="s">
        <v>146</v>
      </c>
      <c r="B98" s="75" t="s">
        <v>15</v>
      </c>
      <c r="C98" s="57"/>
      <c r="D98" s="93">
        <v>0</v>
      </c>
      <c r="E98" s="57"/>
      <c r="F98" s="57"/>
      <c r="G98" s="13"/>
      <c r="H98" s="42"/>
      <c r="I98" s="13">
        <f t="shared" si="3"/>
        <v>0</v>
      </c>
      <c r="J98" s="13"/>
    </row>
    <row r="99" spans="1:10" s="19" customFormat="1" ht="30">
      <c r="A99" s="71" t="s">
        <v>42</v>
      </c>
      <c r="B99" s="74"/>
      <c r="C99" s="53" t="s">
        <v>188</v>
      </c>
      <c r="D99" s="50">
        <f>D102+D103+D100+D101</f>
        <v>2698.89</v>
      </c>
      <c r="E99" s="50">
        <f>D99/G99</f>
        <v>1.33</v>
      </c>
      <c r="F99" s="50">
        <f>E99/12</f>
        <v>0.11</v>
      </c>
      <c r="G99" s="13">
        <v>2024.6</v>
      </c>
      <c r="H99" s="42">
        <v>0.52</v>
      </c>
      <c r="I99" s="13">
        <f t="shared" si="3"/>
        <v>0.110833333333333</v>
      </c>
      <c r="J99" s="13"/>
    </row>
    <row r="100" spans="1:10" s="19" customFormat="1" ht="15">
      <c r="A100" s="73" t="s">
        <v>147</v>
      </c>
      <c r="B100" s="74" t="s">
        <v>15</v>
      </c>
      <c r="C100" s="53"/>
      <c r="D100" s="94">
        <v>0</v>
      </c>
      <c r="E100" s="50"/>
      <c r="F100" s="50"/>
      <c r="G100" s="13"/>
      <c r="H100" s="42"/>
      <c r="I100" s="13">
        <f t="shared" si="3"/>
        <v>0</v>
      </c>
      <c r="J100" s="13"/>
    </row>
    <row r="101" spans="1:10" s="19" customFormat="1" ht="15">
      <c r="A101" s="76" t="s">
        <v>148</v>
      </c>
      <c r="B101" s="75" t="s">
        <v>55</v>
      </c>
      <c r="C101" s="53"/>
      <c r="D101" s="94">
        <v>0</v>
      </c>
      <c r="E101" s="50"/>
      <c r="F101" s="50"/>
      <c r="G101" s="13"/>
      <c r="H101" s="42"/>
      <c r="I101" s="13">
        <f t="shared" si="3"/>
        <v>0</v>
      </c>
      <c r="J101" s="13"/>
    </row>
    <row r="102" spans="1:10" s="19" customFormat="1" ht="15">
      <c r="A102" s="73" t="s">
        <v>82</v>
      </c>
      <c r="B102" s="75" t="s">
        <v>54</v>
      </c>
      <c r="C102" s="53"/>
      <c r="D102" s="55">
        <v>2698.89</v>
      </c>
      <c r="E102" s="56"/>
      <c r="F102" s="56"/>
      <c r="G102" s="13">
        <v>2024.6</v>
      </c>
      <c r="H102" s="42">
        <v>0.09</v>
      </c>
      <c r="I102" s="13">
        <f t="shared" si="3"/>
        <v>0</v>
      </c>
      <c r="J102" s="13"/>
    </row>
    <row r="103" spans="1:10" s="19" customFormat="1" ht="29.25" customHeight="1">
      <c r="A103" s="73" t="s">
        <v>149</v>
      </c>
      <c r="B103" s="75" t="s">
        <v>55</v>
      </c>
      <c r="C103" s="53"/>
      <c r="D103" s="55">
        <v>0</v>
      </c>
      <c r="E103" s="56"/>
      <c r="F103" s="56"/>
      <c r="G103" s="13">
        <v>2024.6</v>
      </c>
      <c r="H103" s="42">
        <v>0.4</v>
      </c>
      <c r="I103" s="13">
        <f t="shared" si="3"/>
        <v>0</v>
      </c>
      <c r="J103" s="13"/>
    </row>
    <row r="104" spans="1:10" s="19" customFormat="1" ht="21.75" customHeight="1">
      <c r="A104" s="71" t="s">
        <v>43</v>
      </c>
      <c r="B104" s="74"/>
      <c r="C104" s="53" t="s">
        <v>189</v>
      </c>
      <c r="D104" s="50">
        <f>D105+D106+D107+D108+D109+D110</f>
        <v>8289.42</v>
      </c>
      <c r="E104" s="50">
        <f>D104/G104</f>
        <v>4.09</v>
      </c>
      <c r="F104" s="50">
        <f>E104/12</f>
        <v>0.34</v>
      </c>
      <c r="G104" s="13">
        <v>2024.6</v>
      </c>
      <c r="H104" s="42">
        <v>0.3</v>
      </c>
      <c r="I104" s="13">
        <f t="shared" si="3"/>
        <v>0.340833333333333</v>
      </c>
      <c r="J104" s="13"/>
    </row>
    <row r="105" spans="1:10" s="19" customFormat="1" ht="20.25" customHeight="1">
      <c r="A105" s="73" t="s">
        <v>39</v>
      </c>
      <c r="B105" s="74" t="s">
        <v>7</v>
      </c>
      <c r="C105" s="53"/>
      <c r="D105" s="55">
        <v>0</v>
      </c>
      <c r="E105" s="56"/>
      <c r="F105" s="56"/>
      <c r="G105" s="13">
        <v>2024.6</v>
      </c>
      <c r="H105" s="42">
        <v>0.04</v>
      </c>
      <c r="I105" s="13">
        <f t="shared" si="3"/>
        <v>0</v>
      </c>
      <c r="J105" s="13"/>
    </row>
    <row r="106" spans="1:10" s="19" customFormat="1" ht="41.25" customHeight="1">
      <c r="A106" s="73" t="s">
        <v>150</v>
      </c>
      <c r="B106" s="74" t="s">
        <v>15</v>
      </c>
      <c r="C106" s="53"/>
      <c r="D106" s="55">
        <v>5593.28</v>
      </c>
      <c r="E106" s="56"/>
      <c r="F106" s="56"/>
      <c r="G106" s="13">
        <v>2024.6</v>
      </c>
      <c r="H106" s="42">
        <v>0.17</v>
      </c>
      <c r="I106" s="13">
        <f t="shared" si="3"/>
        <v>0</v>
      </c>
      <c r="J106" s="13"/>
    </row>
    <row r="107" spans="1:10" s="19" customFormat="1" ht="46.5" customHeight="1">
      <c r="A107" s="73" t="s">
        <v>151</v>
      </c>
      <c r="B107" s="74" t="s">
        <v>15</v>
      </c>
      <c r="C107" s="53"/>
      <c r="D107" s="55">
        <v>1006.81</v>
      </c>
      <c r="E107" s="56"/>
      <c r="F107" s="56"/>
      <c r="G107" s="13">
        <v>2024.6</v>
      </c>
      <c r="H107" s="42">
        <v>0.03</v>
      </c>
      <c r="I107" s="13">
        <f t="shared" si="3"/>
        <v>0</v>
      </c>
      <c r="J107" s="13"/>
    </row>
    <row r="108" spans="1:10" s="19" customFormat="1" ht="25.5">
      <c r="A108" s="73" t="s">
        <v>57</v>
      </c>
      <c r="B108" s="74" t="s">
        <v>10</v>
      </c>
      <c r="C108" s="53"/>
      <c r="D108" s="55">
        <v>1689.33</v>
      </c>
      <c r="E108" s="56"/>
      <c r="F108" s="56"/>
      <c r="G108" s="13">
        <v>2024.6</v>
      </c>
      <c r="H108" s="42">
        <v>0</v>
      </c>
      <c r="I108" s="13">
        <f t="shared" si="3"/>
        <v>0</v>
      </c>
      <c r="J108" s="13"/>
    </row>
    <row r="109" spans="1:10" s="19" customFormat="1" ht="15">
      <c r="A109" s="73" t="s">
        <v>152</v>
      </c>
      <c r="B109" s="75" t="s">
        <v>153</v>
      </c>
      <c r="C109" s="53"/>
      <c r="D109" s="55">
        <f>E109*G109</f>
        <v>0</v>
      </c>
      <c r="E109" s="56"/>
      <c r="F109" s="56"/>
      <c r="G109" s="13">
        <v>2024.6</v>
      </c>
      <c r="H109" s="42">
        <v>0</v>
      </c>
      <c r="I109" s="13">
        <f t="shared" si="3"/>
        <v>0</v>
      </c>
      <c r="J109" s="13"/>
    </row>
    <row r="110" spans="1:10" s="19" customFormat="1" ht="54" customHeight="1">
      <c r="A110" s="73" t="s">
        <v>154</v>
      </c>
      <c r="B110" s="75" t="s">
        <v>86</v>
      </c>
      <c r="C110" s="53"/>
      <c r="D110" s="55">
        <f>E110*G110</f>
        <v>0</v>
      </c>
      <c r="E110" s="56"/>
      <c r="F110" s="56"/>
      <c r="G110" s="13">
        <v>2024.6</v>
      </c>
      <c r="H110" s="42">
        <v>0</v>
      </c>
      <c r="I110" s="13">
        <f t="shared" si="3"/>
        <v>0</v>
      </c>
      <c r="J110" s="13"/>
    </row>
    <row r="111" spans="1:10" s="19" customFormat="1" ht="15">
      <c r="A111" s="71" t="s">
        <v>44</v>
      </c>
      <c r="B111" s="74"/>
      <c r="C111" s="53" t="s">
        <v>190</v>
      </c>
      <c r="D111" s="50">
        <f>D112</f>
        <v>1208.01</v>
      </c>
      <c r="E111" s="50">
        <f>D111/G111</f>
        <v>0.6</v>
      </c>
      <c r="F111" s="50">
        <f>E111/12</f>
        <v>0.05</v>
      </c>
      <c r="G111" s="13">
        <v>2024.6</v>
      </c>
      <c r="H111" s="42">
        <v>0.14</v>
      </c>
      <c r="I111" s="13">
        <f t="shared" si="3"/>
        <v>0.05</v>
      </c>
      <c r="J111" s="13"/>
    </row>
    <row r="112" spans="1:10" s="19" customFormat="1" ht="15">
      <c r="A112" s="73" t="s">
        <v>40</v>
      </c>
      <c r="B112" s="74" t="s">
        <v>15</v>
      </c>
      <c r="C112" s="56"/>
      <c r="D112" s="55">
        <v>1208.01</v>
      </c>
      <c r="E112" s="56"/>
      <c r="F112" s="56"/>
      <c r="G112" s="13">
        <v>2024.6</v>
      </c>
      <c r="H112" s="42">
        <v>0.03</v>
      </c>
      <c r="I112" s="13">
        <f t="shared" si="3"/>
        <v>0</v>
      </c>
      <c r="J112" s="13"/>
    </row>
    <row r="113" spans="1:9" s="13" customFormat="1" ht="15">
      <c r="A113" s="71" t="s">
        <v>46</v>
      </c>
      <c r="B113" s="72"/>
      <c r="C113" s="50" t="s">
        <v>191</v>
      </c>
      <c r="D113" s="50">
        <f>D114+D115</f>
        <v>9260.59</v>
      </c>
      <c r="E113" s="50">
        <f>D113/G113</f>
        <v>4.57</v>
      </c>
      <c r="F113" s="50">
        <f>E113/12</f>
        <v>0.38</v>
      </c>
      <c r="G113" s="13">
        <v>2024.6</v>
      </c>
      <c r="H113" s="42">
        <v>0.05</v>
      </c>
      <c r="I113" s="13">
        <f t="shared" si="3"/>
        <v>0.380833333333333</v>
      </c>
    </row>
    <row r="114" spans="1:10" s="19" customFormat="1" ht="42" customHeight="1">
      <c r="A114" s="76" t="s">
        <v>155</v>
      </c>
      <c r="B114" s="75" t="s">
        <v>20</v>
      </c>
      <c r="C114" s="56"/>
      <c r="D114" s="55">
        <v>9260.59</v>
      </c>
      <c r="E114" s="56"/>
      <c r="F114" s="56"/>
      <c r="G114" s="13">
        <v>2024.6</v>
      </c>
      <c r="H114" s="42">
        <v>0.05</v>
      </c>
      <c r="I114" s="13">
        <f t="shared" si="3"/>
        <v>0</v>
      </c>
      <c r="J114" s="13"/>
    </row>
    <row r="115" spans="1:10" s="19" customFormat="1" ht="33.75" customHeight="1">
      <c r="A115" s="76" t="s">
        <v>181</v>
      </c>
      <c r="B115" s="75" t="s">
        <v>86</v>
      </c>
      <c r="C115" s="56"/>
      <c r="D115" s="55">
        <v>0</v>
      </c>
      <c r="E115" s="56"/>
      <c r="F115" s="56"/>
      <c r="G115" s="13">
        <v>2024.6</v>
      </c>
      <c r="H115" s="42">
        <v>0</v>
      </c>
      <c r="I115" s="13">
        <f t="shared" si="3"/>
        <v>0</v>
      </c>
      <c r="J115" s="13"/>
    </row>
    <row r="116" spans="1:9" s="13" customFormat="1" ht="15">
      <c r="A116" s="71" t="s">
        <v>45</v>
      </c>
      <c r="B116" s="72"/>
      <c r="C116" s="50" t="s">
        <v>192</v>
      </c>
      <c r="D116" s="50">
        <f>D117+D118</f>
        <v>1342.38</v>
      </c>
      <c r="E116" s="50">
        <f>D116/G116</f>
        <v>0.66</v>
      </c>
      <c r="F116" s="50">
        <f>E116/12</f>
        <v>0.06</v>
      </c>
      <c r="G116" s="13">
        <v>2024.6</v>
      </c>
      <c r="H116" s="42">
        <v>0.11</v>
      </c>
      <c r="I116" s="13">
        <f t="shared" si="3"/>
        <v>0.055</v>
      </c>
    </row>
    <row r="117" spans="1:10" s="19" customFormat="1" ht="15">
      <c r="A117" s="73" t="s">
        <v>92</v>
      </c>
      <c r="B117" s="74" t="s">
        <v>51</v>
      </c>
      <c r="C117" s="56"/>
      <c r="D117" s="55">
        <v>1342.38</v>
      </c>
      <c r="E117" s="56"/>
      <c r="F117" s="56"/>
      <c r="G117" s="13">
        <v>2024.6</v>
      </c>
      <c r="H117" s="42">
        <v>0.04</v>
      </c>
      <c r="I117" s="13">
        <f t="shared" si="3"/>
        <v>0</v>
      </c>
      <c r="J117" s="13"/>
    </row>
    <row r="118" spans="1:10" s="19" customFormat="1" ht="15">
      <c r="A118" s="73" t="s">
        <v>64</v>
      </c>
      <c r="B118" s="74" t="s">
        <v>51</v>
      </c>
      <c r="C118" s="56"/>
      <c r="D118" s="55">
        <v>0</v>
      </c>
      <c r="E118" s="56"/>
      <c r="F118" s="56"/>
      <c r="G118" s="13">
        <v>2024.6</v>
      </c>
      <c r="H118" s="42">
        <v>0.06</v>
      </c>
      <c r="I118" s="13">
        <f t="shared" si="3"/>
        <v>0</v>
      </c>
      <c r="J118" s="13"/>
    </row>
    <row r="119" spans="1:9" s="13" customFormat="1" ht="186.75" customHeight="1" thickBot="1">
      <c r="A119" s="84" t="s">
        <v>193</v>
      </c>
      <c r="B119" s="72" t="s">
        <v>10</v>
      </c>
      <c r="C119" s="54"/>
      <c r="D119" s="54">
        <v>50000</v>
      </c>
      <c r="E119" s="54">
        <f>D119/G119</f>
        <v>24.7</v>
      </c>
      <c r="F119" s="54">
        <f>E119/12</f>
        <v>2.06</v>
      </c>
      <c r="G119" s="13">
        <v>2024.6</v>
      </c>
      <c r="H119" s="42">
        <v>0.3</v>
      </c>
      <c r="I119" s="13">
        <f t="shared" si="3"/>
        <v>2.05833333333333</v>
      </c>
    </row>
    <row r="120" spans="1:9" s="13" customFormat="1" ht="19.5" thickBot="1">
      <c r="A120" s="6" t="s">
        <v>83</v>
      </c>
      <c r="B120" s="25" t="s">
        <v>9</v>
      </c>
      <c r="C120" s="24"/>
      <c r="D120" s="78">
        <f>E120*G120</f>
        <v>46160.88</v>
      </c>
      <c r="E120" s="53">
        <f>12*F120</f>
        <v>22.8</v>
      </c>
      <c r="F120" s="53">
        <v>1.9</v>
      </c>
      <c r="G120" s="13">
        <v>2024.6</v>
      </c>
      <c r="H120" s="42"/>
      <c r="I120" s="13">
        <f t="shared" si="3"/>
        <v>1.9</v>
      </c>
    </row>
    <row r="121" spans="1:9" s="13" customFormat="1" ht="19.5" hidden="1" thickBot="1">
      <c r="A121" s="32" t="s">
        <v>33</v>
      </c>
      <c r="B121" s="21"/>
      <c r="C121" s="22" t="e">
        <f>#REF!*12</f>
        <v>#REF!</v>
      </c>
      <c r="D121" s="62"/>
      <c r="E121" s="62"/>
      <c r="F121" s="63"/>
      <c r="G121" s="13">
        <v>2024.6</v>
      </c>
      <c r="H121" s="42"/>
      <c r="I121" s="13">
        <f t="shared" si="3"/>
        <v>0</v>
      </c>
    </row>
    <row r="122" spans="1:9" s="13" customFormat="1" ht="15.75" hidden="1" thickBot="1">
      <c r="A122" s="34" t="s">
        <v>60</v>
      </c>
      <c r="B122" s="35"/>
      <c r="C122" s="36"/>
      <c r="D122" s="61"/>
      <c r="E122" s="61"/>
      <c r="F122" s="52"/>
      <c r="G122" s="13">
        <v>2024.6</v>
      </c>
      <c r="H122" s="42"/>
      <c r="I122" s="13">
        <f t="shared" si="3"/>
        <v>0</v>
      </c>
    </row>
    <row r="123" spans="1:9" s="13" customFormat="1" ht="15.75" hidden="1" thickBot="1">
      <c r="A123" s="34" t="s">
        <v>61</v>
      </c>
      <c r="B123" s="35"/>
      <c r="C123" s="36"/>
      <c r="D123" s="61"/>
      <c r="E123" s="61"/>
      <c r="F123" s="52"/>
      <c r="G123" s="13">
        <v>2024.6</v>
      </c>
      <c r="H123" s="42"/>
      <c r="I123" s="13">
        <f t="shared" si="3"/>
        <v>0</v>
      </c>
    </row>
    <row r="124" spans="1:9" s="13" customFormat="1" ht="15.75" hidden="1" thickBot="1">
      <c r="A124" s="34" t="s">
        <v>62</v>
      </c>
      <c r="B124" s="35"/>
      <c r="C124" s="36"/>
      <c r="D124" s="61"/>
      <c r="E124" s="61"/>
      <c r="F124" s="52"/>
      <c r="G124" s="13">
        <v>2024.6</v>
      </c>
      <c r="H124" s="42"/>
      <c r="I124" s="13">
        <f t="shared" si="3"/>
        <v>0</v>
      </c>
    </row>
    <row r="125" spans="1:9" s="13" customFormat="1" ht="15.75" hidden="1" thickBot="1">
      <c r="A125" s="34" t="s">
        <v>67</v>
      </c>
      <c r="B125" s="35"/>
      <c r="C125" s="36"/>
      <c r="D125" s="61"/>
      <c r="E125" s="61"/>
      <c r="F125" s="52"/>
      <c r="G125" s="13">
        <v>2024.6</v>
      </c>
      <c r="H125" s="42"/>
      <c r="I125" s="13">
        <f t="shared" si="3"/>
        <v>0</v>
      </c>
    </row>
    <row r="126" spans="1:9" s="13" customFormat="1" ht="15.75" hidden="1" thickBot="1">
      <c r="A126" s="34" t="s">
        <v>63</v>
      </c>
      <c r="B126" s="35"/>
      <c r="C126" s="36"/>
      <c r="D126" s="61"/>
      <c r="E126" s="61"/>
      <c r="F126" s="52"/>
      <c r="G126" s="13">
        <v>2024.6</v>
      </c>
      <c r="H126" s="42"/>
      <c r="I126" s="13">
        <f t="shared" si="3"/>
        <v>0</v>
      </c>
    </row>
    <row r="127" spans="1:9" s="13" customFormat="1" ht="15.75" hidden="1" thickBot="1">
      <c r="A127" s="34" t="s">
        <v>66</v>
      </c>
      <c r="B127" s="35"/>
      <c r="C127" s="36"/>
      <c r="D127" s="61"/>
      <c r="E127" s="61"/>
      <c r="F127" s="52"/>
      <c r="G127" s="13">
        <v>2024.6</v>
      </c>
      <c r="H127" s="42"/>
      <c r="I127" s="13">
        <f t="shared" si="3"/>
        <v>0</v>
      </c>
    </row>
    <row r="128" spans="1:8" s="13" customFormat="1" ht="19.5" thickBot="1">
      <c r="A128" s="23" t="s">
        <v>34</v>
      </c>
      <c r="B128" s="12"/>
      <c r="C128" s="24"/>
      <c r="D128" s="58">
        <f>D120+D119+D116+D113+D111+D104+D99+D88+D73+D72+D71+D70+D60+D57+D56+D55+D54+D49+D42+D41+D40+D39+D27+D28+D15+D59+D58+D43</f>
        <v>572404.04</v>
      </c>
      <c r="E128" s="58">
        <f>E120+E119+E116+E113+E111+E104+E99+E88+E73+E72+E71+E70+E60+E57+E56+E55+E54+E49+E42+E41+E40+E39+E27+E28+E15+E59+E58+E43</f>
        <v>282.73</v>
      </c>
      <c r="F128" s="58">
        <f>F120+F119+F116+F113+F111+F104+F99+F88+F73+F72+F71+F70+F60+F59+F58+F57+F56+F55+F54+F49+F43+F42+F41+F40+F39+F28+F15</f>
        <v>23.56</v>
      </c>
      <c r="G128" s="13">
        <v>2024.6</v>
      </c>
      <c r="H128" s="42"/>
    </row>
    <row r="129" spans="1:8" s="13" customFormat="1" ht="19.5" hidden="1" thickBot="1">
      <c r="A129" s="6" t="s">
        <v>58</v>
      </c>
      <c r="B129" s="12"/>
      <c r="C129" s="24"/>
      <c r="D129" s="58">
        <f>E129*G129</f>
        <v>60009.14</v>
      </c>
      <c r="E129" s="59">
        <f>F129*12</f>
        <v>29.64</v>
      </c>
      <c r="F129" s="60">
        <f>60000/12/G129</f>
        <v>2.47</v>
      </c>
      <c r="G129" s="13">
        <v>2024.6</v>
      </c>
      <c r="H129" s="42"/>
    </row>
    <row r="130" spans="1:8" s="13" customFormat="1" ht="18.75" hidden="1">
      <c r="A130" s="33" t="s">
        <v>59</v>
      </c>
      <c r="B130" s="30"/>
      <c r="C130" s="31"/>
      <c r="D130" s="62">
        <f>D128+D129</f>
        <v>632413.18</v>
      </c>
      <c r="E130" s="62">
        <f>E128+E129</f>
        <v>312.37</v>
      </c>
      <c r="F130" s="64">
        <f>F128+F129</f>
        <v>26.03</v>
      </c>
      <c r="G130" s="13">
        <v>2024.6</v>
      </c>
      <c r="H130" s="42"/>
    </row>
    <row r="131" spans="1:8" s="26" customFormat="1" ht="20.25" hidden="1" thickBot="1">
      <c r="A131" s="6" t="s">
        <v>27</v>
      </c>
      <c r="B131" s="25" t="s">
        <v>9</v>
      </c>
      <c r="C131" s="25" t="s">
        <v>28</v>
      </c>
      <c r="D131" s="65"/>
      <c r="E131" s="66" t="s">
        <v>28</v>
      </c>
      <c r="F131" s="67"/>
      <c r="H131" s="44"/>
    </row>
    <row r="132" spans="1:8" s="3" customFormat="1" ht="12.75">
      <c r="A132" s="27"/>
      <c r="D132" s="68"/>
      <c r="E132" s="68"/>
      <c r="F132" s="68"/>
      <c r="H132" s="45"/>
    </row>
    <row r="133" spans="1:8" s="3" customFormat="1" ht="12.75">
      <c r="A133" s="27"/>
      <c r="D133" s="68"/>
      <c r="E133" s="68"/>
      <c r="F133" s="68"/>
      <c r="H133" s="45"/>
    </row>
    <row r="134" spans="1:8" s="3" customFormat="1" ht="13.5" thickBot="1">
      <c r="A134" s="27"/>
      <c r="D134" s="68"/>
      <c r="E134" s="68"/>
      <c r="F134" s="68"/>
      <c r="H134" s="45"/>
    </row>
    <row r="135" spans="1:8" s="13" customFormat="1" ht="19.5" thickBot="1">
      <c r="A135" s="6" t="s">
        <v>68</v>
      </c>
      <c r="B135" s="12"/>
      <c r="C135" s="24"/>
      <c r="D135" s="59">
        <f>D136+D137+D138+D139</f>
        <v>91191.36</v>
      </c>
      <c r="E135" s="59">
        <f>E136+E137+E138+E139</f>
        <v>45.04</v>
      </c>
      <c r="F135" s="59">
        <f>F136+F137+F138+F139</f>
        <v>3.76</v>
      </c>
      <c r="G135" s="13">
        <v>2024.6</v>
      </c>
      <c r="H135" s="42"/>
    </row>
    <row r="136" spans="1:8" s="70" customFormat="1" ht="15">
      <c r="A136" s="76" t="s">
        <v>194</v>
      </c>
      <c r="B136" s="77"/>
      <c r="C136" s="61"/>
      <c r="D136" s="61">
        <v>37130.17</v>
      </c>
      <c r="E136" s="61">
        <f>D136/G136</f>
        <v>18.34</v>
      </c>
      <c r="F136" s="52">
        <f>E136/12</f>
        <v>1.53</v>
      </c>
      <c r="G136" s="70">
        <v>2024.6</v>
      </c>
      <c r="H136" s="79"/>
    </row>
    <row r="137" spans="1:8" s="70" customFormat="1" ht="15">
      <c r="A137" s="76" t="s">
        <v>171</v>
      </c>
      <c r="B137" s="77"/>
      <c r="C137" s="61"/>
      <c r="D137" s="61">
        <v>3661.12</v>
      </c>
      <c r="E137" s="61">
        <f>D137/G137</f>
        <v>1.81</v>
      </c>
      <c r="F137" s="52">
        <f>E137/12</f>
        <v>0.15</v>
      </c>
      <c r="G137" s="70">
        <v>2024.6</v>
      </c>
      <c r="H137" s="79"/>
    </row>
    <row r="138" spans="1:8" s="70" customFormat="1" ht="15">
      <c r="A138" s="76" t="s">
        <v>172</v>
      </c>
      <c r="B138" s="77"/>
      <c r="C138" s="61"/>
      <c r="D138" s="61">
        <v>5531.32</v>
      </c>
      <c r="E138" s="61">
        <f>D138/G138</f>
        <v>2.73</v>
      </c>
      <c r="F138" s="52">
        <f>E138/12</f>
        <v>0.23</v>
      </c>
      <c r="G138" s="70">
        <v>2024.6</v>
      </c>
      <c r="H138" s="79"/>
    </row>
    <row r="139" spans="1:8" s="70" customFormat="1" ht="15">
      <c r="A139" s="76" t="s">
        <v>88</v>
      </c>
      <c r="B139" s="77"/>
      <c r="C139" s="61"/>
      <c r="D139" s="61">
        <v>44868.75</v>
      </c>
      <c r="E139" s="61">
        <f>D139/G139</f>
        <v>22.16</v>
      </c>
      <c r="F139" s="52">
        <f>E139/12</f>
        <v>1.85</v>
      </c>
      <c r="G139" s="70">
        <v>2024.6</v>
      </c>
      <c r="H139" s="79"/>
    </row>
    <row r="140" spans="1:8" s="3" customFormat="1" ht="15">
      <c r="A140" s="27"/>
      <c r="D140" s="68"/>
      <c r="E140" s="68"/>
      <c r="F140" s="68"/>
      <c r="G140" s="70"/>
      <c r="H140" s="45"/>
    </row>
    <row r="141" spans="1:8" s="3" customFormat="1" ht="12.75">
      <c r="A141" s="27"/>
      <c r="D141" s="68"/>
      <c r="E141" s="68"/>
      <c r="F141" s="68"/>
      <c r="H141" s="45"/>
    </row>
    <row r="142" spans="1:8" s="3" customFormat="1" ht="12.75">
      <c r="A142" s="27"/>
      <c r="D142" s="68"/>
      <c r="E142" s="68"/>
      <c r="F142" s="68"/>
      <c r="H142" s="45"/>
    </row>
    <row r="143" spans="1:8" s="3" customFormat="1" ht="12.75">
      <c r="A143" s="27"/>
      <c r="D143" s="68"/>
      <c r="E143" s="68"/>
      <c r="F143" s="68"/>
      <c r="H143" s="45"/>
    </row>
    <row r="144" spans="1:8" s="39" customFormat="1" ht="24.75" customHeight="1">
      <c r="A144" s="98" t="s">
        <v>195</v>
      </c>
      <c r="B144" s="99"/>
      <c r="C144" s="99"/>
      <c r="D144" s="100">
        <f>D128+D135</f>
        <v>663595.4</v>
      </c>
      <c r="E144" s="100">
        <f>E128+E135</f>
        <v>327.77</v>
      </c>
      <c r="F144" s="100">
        <f>F128+F135</f>
        <v>27.32</v>
      </c>
      <c r="H144" s="46"/>
    </row>
    <row r="145" spans="1:8" s="39" customFormat="1" ht="15">
      <c r="A145" s="95"/>
      <c r="B145" s="96"/>
      <c r="C145" s="96"/>
      <c r="D145" s="97"/>
      <c r="E145" s="97"/>
      <c r="F145" s="97"/>
      <c r="H145" s="46"/>
    </row>
    <row r="146" spans="1:8" s="39" customFormat="1" ht="15">
      <c r="A146" s="95"/>
      <c r="B146" s="96"/>
      <c r="C146" s="96"/>
      <c r="D146" s="97"/>
      <c r="E146" s="97"/>
      <c r="F146" s="97"/>
      <c r="H146" s="46"/>
    </row>
    <row r="147" spans="1:8" s="3" customFormat="1" ht="12.75">
      <c r="A147" s="27"/>
      <c r="H147" s="45"/>
    </row>
    <row r="148" spans="1:8" s="3" customFormat="1" ht="12.75">
      <c r="A148" s="27"/>
      <c r="H148" s="45"/>
    </row>
    <row r="149" spans="1:8" s="3" customFormat="1" ht="12.75">
      <c r="A149" s="27"/>
      <c r="H149" s="45"/>
    </row>
    <row r="150" spans="1:8" s="3" customFormat="1" ht="12.75">
      <c r="A150" s="27"/>
      <c r="H150" s="45"/>
    </row>
    <row r="151" spans="1:8" s="3" customFormat="1" ht="14.25">
      <c r="A151" s="102" t="s">
        <v>29</v>
      </c>
      <c r="B151" s="102"/>
      <c r="C151" s="102"/>
      <c r="D151" s="102"/>
      <c r="H151" s="45"/>
    </row>
    <row r="152" spans="1:8" s="3" customFormat="1" ht="12.75">
      <c r="A152" s="27" t="s">
        <v>30</v>
      </c>
      <c r="H152" s="45"/>
    </row>
    <row r="153" spans="1:8" s="26" customFormat="1" ht="19.5">
      <c r="A153" s="28"/>
      <c r="B153" s="29"/>
      <c r="C153" s="4"/>
      <c r="D153" s="4"/>
      <c r="E153" s="4"/>
      <c r="F153" s="4"/>
      <c r="H153" s="44"/>
    </row>
    <row r="154" spans="1:8" s="3" customFormat="1" ht="14.25">
      <c r="A154" s="102"/>
      <c r="B154" s="102"/>
      <c r="C154" s="102"/>
      <c r="D154" s="102"/>
      <c r="H154" s="45"/>
    </row>
    <row r="155" spans="1:8" s="3" customFormat="1" ht="12.75">
      <c r="A155" s="27"/>
      <c r="H155" s="45"/>
    </row>
    <row r="156" s="3" customFormat="1" ht="12.75">
      <c r="H156" s="45"/>
    </row>
    <row r="157" s="3" customFormat="1" ht="12.75">
      <c r="H157" s="45"/>
    </row>
    <row r="158" s="3" customFormat="1" ht="12.75">
      <c r="H158" s="45"/>
    </row>
    <row r="159" s="3" customFormat="1" ht="12.75">
      <c r="H159" s="45"/>
    </row>
    <row r="160" s="3" customFormat="1" ht="12.75">
      <c r="H160" s="45"/>
    </row>
    <row r="161" s="3" customFormat="1" ht="12.75">
      <c r="H161" s="45"/>
    </row>
    <row r="162" s="3" customFormat="1" ht="12.75">
      <c r="H162" s="45"/>
    </row>
    <row r="163" s="3" customFormat="1" ht="12.75">
      <c r="H163" s="45"/>
    </row>
    <row r="164" s="3" customFormat="1" ht="12.75">
      <c r="H164" s="45"/>
    </row>
    <row r="165" s="3" customFormat="1" ht="12.75">
      <c r="H165" s="45"/>
    </row>
    <row r="166" s="3" customFormat="1" ht="12.75">
      <c r="H166" s="45"/>
    </row>
    <row r="167" s="3" customFormat="1" ht="12.75">
      <c r="H167" s="45"/>
    </row>
  </sheetData>
  <sheetProtection/>
  <mergeCells count="13">
    <mergeCell ref="A1:F1"/>
    <mergeCell ref="B2:F2"/>
    <mergeCell ref="B3:F3"/>
    <mergeCell ref="B4:F4"/>
    <mergeCell ref="A5:F5"/>
    <mergeCell ref="A6:F6"/>
    <mergeCell ref="A154:D154"/>
    <mergeCell ref="A8:F8"/>
    <mergeCell ref="A9:F9"/>
    <mergeCell ref="A10:F10"/>
    <mergeCell ref="A11:F11"/>
    <mergeCell ref="A14:F14"/>
    <mergeCell ref="A151:D151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2016-04-28T11:12:51Z</cp:lastPrinted>
  <dcterms:created xsi:type="dcterms:W3CDTF">2010-04-02T14:46:04Z</dcterms:created>
  <dcterms:modified xsi:type="dcterms:W3CDTF">2016-04-28T11:13:26Z</dcterms:modified>
  <cp:category/>
  <cp:version/>
  <cp:contentType/>
  <cp:contentStatus/>
</cp:coreProperties>
</file>