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С" sheetId="2" r:id="rId2"/>
    <sheet name="Рос" sheetId="3" r:id="rId3"/>
  </sheets>
  <definedNames/>
  <calcPr fullCalcOnLoad="1" fullPrecision="0"/>
</workbook>
</file>

<file path=xl/sharedStrings.xml><?xml version="1.0" encoding="utf-8"?>
<sst xmlns="http://schemas.openxmlformats.org/spreadsheetml/2006/main" count="380" uniqueCount="241">
  <si>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</si>
  <si>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</si>
  <si>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</si>
  <si>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</si>
  <si>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</si>
  <si>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</si>
  <si>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</si>
  <si>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</si>
  <si>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</si>
  <si>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</si>
  <si>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</si>
  <si>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</si>
  <si>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</si>
  <si>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</si>
  <si>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</si>
  <si>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</si>
  <si>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</si>
  <si>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</si>
  <si>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</si>
  <si>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</si>
  <si>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</si>
  <si>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</si>
  <si>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</si>
  <si>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</si>
  <si>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</si>
  <si>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</si>
  <si>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</si>
  <si>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</si>
  <si>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</si>
  <si>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</si>
  <si>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</si>
  <si>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</si>
  <si>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</si>
  <si>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</si>
  <si>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</si>
  <si>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</si>
  <si>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</si>
  <si>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</si>
  <si>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</si>
  <si>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</si>
  <si>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</si>
  <si>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</si>
  <si>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</si>
  <si>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</si>
  <si>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</si>
  <si>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</si>
  <si>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</si>
  <si>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</si>
  <si>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</si>
  <si>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</si>
  <si>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</si>
  <si>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</si>
  <si>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</si>
  <si>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</si>
  <si>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</si>
  <si>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</si>
  <si>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</si>
  <si>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</si>
  <si>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</si>
  <si>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</si>
  <si>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</si>
  <si>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</si>
  <si>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</si>
  <si>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</si>
  <si>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</si>
  <si>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</si>
  <si>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</si>
  <si>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</si>
  <si>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</si>
  <si>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</si>
  <si>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</si>
  <si>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</si>
  <si>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</si>
  <si>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</si>
  <si>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</si>
  <si>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</si>
  <si>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</si>
  <si>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</si>
  <si>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</si>
  <si>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</si>
  <si>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</si>
  <si>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</si>
  <si>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подвального освещения</t>
  </si>
  <si>
    <t>восстановление чердачного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</si>
  <si>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</si>
  <si>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</si>
  <si>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Работы заявочного характера</t>
  </si>
  <si>
    <t>Сбор, вывоз и утилизация ТБО, руб/м2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</si>
  <si>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</si>
  <si>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</si>
  <si>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</si>
  <si>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</si>
  <si>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</si>
  <si>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</si>
  <si>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</si>
  <si>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</si>
  <si>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Обслуживание вводных и внутренних газопроводов жилого фонда</t>
  </si>
  <si>
    <t>2-3 раза</t>
  </si>
  <si>
    <t>Перечень работ и услуг по содержанию и ремонту общего имущества в многоквартирном доме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</si>
  <si>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</si>
  <si>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</si>
  <si>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</si>
  <si>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</si>
  <si>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</si>
  <si>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</si>
  <si>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</si>
  <si>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</si>
  <si>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</si>
  <si>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</si>
  <si>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</si>
  <si>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проверка работы регулятора температуры на бойлере</t>
  </si>
  <si>
    <t>восстановление водостоков ( мелкий ремонт после очистки от снега и льда )</t>
  </si>
  <si>
    <t>восстановление подъездного освещения</t>
  </si>
  <si>
    <t>Регламентные работы по содержанию кровли в т.числе:</t>
  </si>
  <si>
    <t>Задолженность за жителями</t>
  </si>
  <si>
    <t>договорная и претензионно-исковая работа, взыскание задолженности по ЖКУ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</si>
  <si>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</si>
  <si>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</si>
  <si>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</si>
  <si>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</si>
  <si>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вентиляции в т.числе:</t>
  </si>
  <si>
    <t>по адресу: ул. Набережная, д.52-2 (Sобщ.= 2001,1 м2, Sзем.уч.=855,02м2)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</si>
  <si>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</si>
  <si>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</si>
  <si>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</si>
  <si>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Санобработка мусорокамер ( согласно СанПиН 2.1.2. 2645- 10 утвержденного Постановлением Главного госуд. Сан.врача от 10.06.2010 г. № 64)</t>
  </si>
  <si>
    <t>установка КИП на ВВП</t>
  </si>
  <si>
    <t xml:space="preserve">1 раз </t>
  </si>
  <si>
    <t>замена трансформатора тока</t>
  </si>
  <si>
    <t>ремонт кровли</t>
  </si>
  <si>
    <t>ремонт стеновых панельных швов</t>
  </si>
  <si>
    <t>ремонт цоколя</t>
  </si>
  <si>
    <t>ремонт отмостки</t>
  </si>
  <si>
    <t>смена запорной арматуры (водоснабжение)</t>
  </si>
  <si>
    <t>смена запорной арматуры (отопление)</t>
  </si>
  <si>
    <t>ремонт системы водоотведения</t>
  </si>
  <si>
    <t>ремонт бойлера</t>
  </si>
  <si>
    <t>Погашение задолженности прошлых периодов</t>
  </si>
  <si>
    <t>всего :</t>
  </si>
  <si>
    <t>Дополнительные работы (текущий ремонт), в т.ч.:</t>
  </si>
  <si>
    <t>смена задвижек на элеваторных узлах (диам.80- 2 шт.)</t>
  </si>
  <si>
    <t>смена шаровых кранов отопления под промывку ( диам.32 мм - 2 шт)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</si>
  <si>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</si>
  <si>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</si>
  <si>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</si>
  <si>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</si>
  <si>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Ростелекома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</si>
  <si>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</si>
  <si>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</si>
  <si>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</si>
  <si>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</si>
  <si>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</si>
  <si>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Ростелеком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</si>
  <si>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</si>
  <si>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</si>
  <si>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</si>
  <si>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</si>
  <si>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</si>
  <si>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</si>
  <si>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</si>
  <si>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</si>
  <si>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</si>
  <si>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>2014 -2015 гг.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</si>
  <si>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</si>
  <si>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</si>
  <si>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заполнение электронных паспортов</t>
  </si>
  <si>
    <t>учет работ по капремонту</t>
  </si>
  <si>
    <t>1 раз в год (апрель- сентябрь)</t>
  </si>
  <si>
    <t>гидравлическое испытание элеваторных  узлов и запорной арматуры</t>
  </si>
  <si>
    <t>ревизия задвижек отопления ( д.80мм-3 шт.)</t>
  </si>
  <si>
    <t>смена задвижек на  ВВП  отопление диам.50 мм - 3 шт.</t>
  </si>
  <si>
    <t>ревизия  задвижек на ГВС   (д.50 - 2 шт.)</t>
  </si>
  <si>
    <t>ревизия задвижек  ХВС (д.50мм-1шт., д.80мм-1 шт.)</t>
  </si>
  <si>
    <t>смена задвижек ХВС  (ввод)   (диам.80 - 1 шт, диам.50 мм - 1 шт.)</t>
  </si>
  <si>
    <t>смена задвижек ХВС ( диам.100 мм - 2 шт., диам.80 мм - 1 шт.)(общая)</t>
  </si>
  <si>
    <t>очистка  водоприемных воронок</t>
  </si>
  <si>
    <t>демонтаж задвижек на ХВС диам. 50 мм - 2 шт.</t>
  </si>
  <si>
    <t>установка шаровых кранов (спускники) диам.15 мм - 2 шт.</t>
  </si>
  <si>
    <t>Лицевой счет многоквартирного дома по адресу: ул. Набережная, д. 52/2 на период с 1 мая 2014 по 30 апреля 2015 года</t>
  </si>
  <si>
    <t>2641,45 (по тарифу)</t>
  </si>
  <si>
    <t>гидравлическое испытание элеваторных узлов и запорной арматуры</t>
  </si>
  <si>
    <t>Остаток(+) / Долг(-) на 1.05.14г.</t>
  </si>
  <si>
    <t>53</t>
  </si>
  <si>
    <t>Проверка промочки по эл.щитку (кв.15)</t>
  </si>
  <si>
    <t>Ревизия эл.щитка, замена деталей ( кв.19)</t>
  </si>
  <si>
    <t>55</t>
  </si>
  <si>
    <t>Материалы для покраски малых форм(ИП Частухина С.А.)</t>
  </si>
  <si>
    <t>Ц-79</t>
  </si>
  <si>
    <t>ревизия ШР ( кв. 15)</t>
  </si>
  <si>
    <t>88</t>
  </si>
  <si>
    <t>Замена вентиля на ХВС ( кв.17)</t>
  </si>
  <si>
    <t>Ключ (КП)</t>
  </si>
  <si>
    <t xml:space="preserve">А/о 37 </t>
  </si>
  <si>
    <t>Н.Ф.Каюткина</t>
  </si>
  <si>
    <t>Работы по резервному фонду (33285,37) с 01.07.14 по 30.04.15, в т.ч.:</t>
  </si>
  <si>
    <t>Проведение работ по уборке лестничных клеток</t>
  </si>
  <si>
    <t>ревизия ШР ( кв. 15) (корректировка)</t>
  </si>
  <si>
    <t>116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</si>
  <si>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</si>
  <si>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</si>
  <si>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121</t>
  </si>
  <si>
    <t>Поступления от Ростелекома ( 1 точка с июня 2010 года)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</si>
  <si>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</si>
  <si>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</si>
  <si>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</si>
  <si>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</si>
  <si>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</si>
  <si>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134</t>
  </si>
  <si>
    <t>136</t>
  </si>
  <si>
    <t>Ремонт батареи ( кв.32)</t>
  </si>
  <si>
    <t>139</t>
  </si>
  <si>
    <t>Перевод ВВВ на зимнюю схему</t>
  </si>
  <si>
    <t>Электроизмерения (замеры сопротивления изоляции) ( ООО "МАВр")</t>
  </si>
  <si>
    <t>5/01899</t>
  </si>
  <si>
    <t>Смена крана по стояку СТС</t>
  </si>
  <si>
    <t>Ревизия эл.щитка ( кв.32)</t>
  </si>
  <si>
    <t>155</t>
  </si>
  <si>
    <t xml:space="preserve"> Экономия(+) / Долг(-) на 1.05.2015</t>
  </si>
  <si>
    <t>6</t>
  </si>
  <si>
    <t>Установка вентелей на батарее ( кв.11)</t>
  </si>
  <si>
    <t>11</t>
  </si>
  <si>
    <t>Страхование лифта (филиаи ООО"Росгосмстрах")</t>
  </si>
  <si>
    <t>144008040-4431003821</t>
  </si>
  <si>
    <t>Замена прокладок на водосчетчике ХВС</t>
  </si>
  <si>
    <t>Замена лампочек 60 Вт в подъезде</t>
  </si>
  <si>
    <t>45</t>
  </si>
  <si>
    <t>77</t>
  </si>
  <si>
    <t>93</t>
  </si>
  <si>
    <t>118</t>
  </si>
  <si>
    <t>Обслуживание вводных и внутренних газопроводов жилого фонда( Корректировка по выставленному счету фактуре № 8153 от 11.06.2014 г. на сумму 14364, руб.)</t>
  </si>
  <si>
    <t>Ремонт освещения чердака для работ слесарей</t>
  </si>
  <si>
    <t>144</t>
  </si>
  <si>
    <t>145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</si>
  <si>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</si>
  <si>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</si>
  <si>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</si>
  <si>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</si>
  <si>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Оценка соответствия лифтов( АНО ЦЭС "Техкранэнерго")</t>
  </si>
  <si>
    <t>ЦЭС-2014/1484-3</t>
  </si>
  <si>
    <t>2014-2015</t>
  </si>
  <si>
    <t>Данные  по состоянию на 01.05.2015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</si>
</sst>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mmm/yyyy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9"/>
      <name val="Arial Black"/>
      <family val="2"/>
    </font>
    <font>
      <b/>
      <sz val="14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b/>
      <sz val="12"/>
      <color indexed="10"/>
      <name val="Arial Cyr"/>
      <family val="0"/>
    </font>
    <font>
      <sz val="10"/>
      <color indexed="8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  <font>
      <sz val="10"/>
      <color theme="1"/>
      <name val="Arial Blac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1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left" vertical="center"/>
    </xf>
    <xf numFmtId="0" fontId="23" fillId="24" borderId="21" xfId="0" applyFont="1" applyFill="1" applyBorder="1" applyAlignment="1">
      <alignment horizontal="center" vertical="center"/>
    </xf>
    <xf numFmtId="0" fontId="18" fillId="25" borderId="22" xfId="0" applyFont="1" applyFill="1" applyBorder="1" applyAlignment="1">
      <alignment horizontal="left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2" fontId="23" fillId="24" borderId="28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5" borderId="2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8" fillId="25" borderId="10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31" xfId="0" applyFont="1" applyFill="1" applyBorder="1" applyAlignment="1">
      <alignment horizontal="center" vertical="center" wrapText="1"/>
    </xf>
    <xf numFmtId="0" fontId="18" fillId="24" borderId="32" xfId="0" applyFont="1" applyFill="1" applyBorder="1" applyAlignment="1">
      <alignment horizontal="center" vertical="center" textRotation="90" wrapText="1"/>
    </xf>
    <xf numFmtId="0" fontId="18" fillId="24" borderId="32" xfId="0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25" borderId="40" xfId="0" applyNumberFormat="1" applyFont="1" applyFill="1" applyBorder="1" applyAlignment="1">
      <alignment horizontal="center" vertical="center" wrapText="1"/>
    </xf>
    <xf numFmtId="2" fontId="18" fillId="25" borderId="41" xfId="0" applyNumberFormat="1" applyFont="1" applyFill="1" applyBorder="1" applyAlignment="1">
      <alignment horizontal="center" vertical="center" wrapText="1"/>
    </xf>
    <xf numFmtId="2" fontId="18" fillId="25" borderId="30" xfId="0" applyNumberFormat="1" applyFont="1" applyFill="1" applyBorder="1" applyAlignment="1">
      <alignment horizontal="center" vertical="center" wrapText="1"/>
    </xf>
    <xf numFmtId="2" fontId="18" fillId="25" borderId="42" xfId="0" applyNumberFormat="1" applyFont="1" applyFill="1" applyBorder="1" applyAlignment="1">
      <alignment horizontal="center" vertical="center" wrapText="1"/>
    </xf>
    <xf numFmtId="2" fontId="18" fillId="25" borderId="43" xfId="0" applyNumberFormat="1" applyFont="1" applyFill="1" applyBorder="1" applyAlignment="1">
      <alignment horizontal="center" vertical="center" wrapText="1"/>
    </xf>
    <xf numFmtId="2" fontId="0" fillId="25" borderId="40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2" fontId="0" fillId="24" borderId="0" xfId="0" applyNumberFormat="1" applyFill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2" fontId="28" fillId="25" borderId="11" xfId="0" applyNumberFormat="1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left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0" fontId="18" fillId="25" borderId="44" xfId="0" applyFont="1" applyFill="1" applyBorder="1" applyAlignment="1">
      <alignment horizontal="center" vertical="center"/>
    </xf>
    <xf numFmtId="0" fontId="18" fillId="25" borderId="32" xfId="0" applyFont="1" applyFill="1" applyBorder="1" applyAlignment="1">
      <alignment horizontal="center" vertical="center"/>
    </xf>
    <xf numFmtId="0" fontId="18" fillId="25" borderId="33" xfId="0" applyFont="1" applyFill="1" applyBorder="1" applyAlignment="1">
      <alignment horizontal="center" vertical="center"/>
    </xf>
    <xf numFmtId="2" fontId="18" fillId="25" borderId="33" xfId="0" applyNumberFormat="1" applyFont="1" applyFill="1" applyBorder="1" applyAlignment="1">
      <alignment horizontal="center" vertical="center" wrapText="1"/>
    </xf>
    <xf numFmtId="0" fontId="19" fillId="26" borderId="0" xfId="0" applyFont="1" applyFill="1" applyAlignment="1">
      <alignment horizontal="center"/>
    </xf>
    <xf numFmtId="2" fontId="28" fillId="25" borderId="40" xfId="0" applyNumberFormat="1" applyFont="1" applyFill="1" applyBorder="1" applyAlignment="1">
      <alignment horizontal="center" vertical="center" wrapText="1"/>
    </xf>
    <xf numFmtId="2" fontId="28" fillId="25" borderId="41" xfId="0" applyNumberFormat="1" applyFont="1" applyFill="1" applyBorder="1" applyAlignment="1">
      <alignment horizontal="center" vertical="center" wrapText="1"/>
    </xf>
    <xf numFmtId="2" fontId="28" fillId="25" borderId="30" xfId="0" applyNumberFormat="1" applyFont="1" applyFill="1" applyBorder="1" applyAlignment="1">
      <alignment horizontal="center" vertical="center" wrapText="1"/>
    </xf>
    <xf numFmtId="2" fontId="18" fillId="25" borderId="32" xfId="0" applyNumberFormat="1" applyFont="1" applyFill="1" applyBorder="1" applyAlignment="1">
      <alignment horizontal="center" vertical="center" wrapText="1"/>
    </xf>
    <xf numFmtId="0" fontId="18" fillId="25" borderId="45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4" fontId="28" fillId="25" borderId="45" xfId="0" applyNumberFormat="1" applyFont="1" applyFill="1" applyBorder="1" applyAlignment="1">
      <alignment horizontal="left" vertical="center" wrapText="1"/>
    </xf>
    <xf numFmtId="4" fontId="28" fillId="25" borderId="40" xfId="0" applyNumberFormat="1" applyFont="1" applyFill="1" applyBorder="1" applyAlignment="1">
      <alignment horizontal="center" vertical="center" wrapText="1"/>
    </xf>
    <xf numFmtId="0" fontId="18" fillId="25" borderId="40" xfId="0" applyFont="1" applyFill="1" applyBorder="1" applyAlignment="1">
      <alignment horizontal="center" vertical="center" wrapText="1"/>
    </xf>
    <xf numFmtId="0" fontId="28" fillId="25" borderId="22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18" fillId="25" borderId="42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20" fillId="25" borderId="22" xfId="0" applyFont="1" applyFill="1" applyBorder="1" applyAlignment="1">
      <alignment horizontal="left" vertical="center" wrapText="1"/>
    </xf>
    <xf numFmtId="0" fontId="20" fillId="25" borderId="31" xfId="0" applyFont="1" applyFill="1" applyBorder="1" applyAlignment="1">
      <alignment horizontal="left" vertical="center" wrapText="1"/>
    </xf>
    <xf numFmtId="0" fontId="28" fillId="24" borderId="0" xfId="0" applyFont="1" applyFill="1" applyAlignment="1">
      <alignment horizontal="center" vertical="center" wrapText="1"/>
    </xf>
    <xf numFmtId="2" fontId="28" fillId="24" borderId="0" xfId="0" applyNumberFormat="1" applyFont="1" applyFill="1" applyAlignment="1">
      <alignment horizontal="center" vertical="center" wrapText="1"/>
    </xf>
    <xf numFmtId="0" fontId="18" fillId="25" borderId="31" xfId="0" applyFont="1" applyFill="1" applyBorder="1" applyAlignment="1">
      <alignment horizontal="left" vertical="center" wrapText="1"/>
    </xf>
    <xf numFmtId="0" fontId="18" fillId="25" borderId="32" xfId="0" applyFont="1" applyFill="1" applyBorder="1" applyAlignment="1">
      <alignment horizontal="center" vertical="center" wrapText="1"/>
    </xf>
    <xf numFmtId="2" fontId="20" fillId="25" borderId="33" xfId="0" applyNumberFormat="1" applyFont="1" applyFill="1" applyBorder="1" applyAlignment="1">
      <alignment horizontal="center"/>
    </xf>
    <xf numFmtId="0" fontId="22" fillId="25" borderId="45" xfId="0" applyFont="1" applyFill="1" applyBorder="1" applyAlignment="1">
      <alignment horizontal="left" vertical="center" wrapText="1"/>
    </xf>
    <xf numFmtId="0" fontId="18" fillId="25" borderId="46" xfId="0" applyFont="1" applyFill="1" applyBorder="1" applyAlignment="1">
      <alignment horizontal="center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20" fillId="25" borderId="47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left" vertical="center"/>
    </xf>
    <xf numFmtId="0" fontId="0" fillId="25" borderId="0" xfId="0" applyFill="1" applyAlignment="1">
      <alignment horizontal="center" vertical="center"/>
    </xf>
    <xf numFmtId="0" fontId="28" fillId="25" borderId="45" xfId="0" applyFont="1" applyFill="1" applyBorder="1" applyAlignment="1">
      <alignment horizontal="left" vertical="center" wrapText="1"/>
    </xf>
    <xf numFmtId="0" fontId="28" fillId="25" borderId="40" xfId="0" applyFont="1" applyFill="1" applyBorder="1" applyAlignment="1">
      <alignment horizontal="center" vertical="center" wrapText="1"/>
    </xf>
    <xf numFmtId="0" fontId="18" fillId="24" borderId="31" xfId="0" applyFont="1" applyFill="1" applyBorder="1" applyAlignment="1">
      <alignment horizontal="left" vertical="center"/>
    </xf>
    <xf numFmtId="0" fontId="18" fillId="24" borderId="32" xfId="0" applyFont="1" applyFill="1" applyBorder="1" applyAlignment="1">
      <alignment horizontal="center" vertical="center"/>
    </xf>
    <xf numFmtId="2" fontId="18" fillId="24" borderId="32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31" fillId="24" borderId="20" xfId="0" applyFont="1" applyFill="1" applyBorder="1" applyAlignment="1">
      <alignment horizontal="center" vertical="center" wrapText="1"/>
    </xf>
    <xf numFmtId="0" fontId="0" fillId="26" borderId="21" xfId="0" applyFill="1" applyBorder="1" applyAlignment="1">
      <alignment horizontal="left" vertical="center"/>
    </xf>
    <xf numFmtId="0" fontId="0" fillId="26" borderId="21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0" fillId="26" borderId="21" xfId="0" applyNumberFormat="1" applyFill="1" applyBorder="1" applyAlignment="1">
      <alignment horizontal="center" vertical="center"/>
    </xf>
    <xf numFmtId="2" fontId="37" fillId="25" borderId="21" xfId="0" applyNumberFormat="1" applyFont="1" applyFill="1" applyBorder="1" applyAlignment="1">
      <alignment horizontal="center" vertical="center" wrapText="1"/>
    </xf>
    <xf numFmtId="2" fontId="0" fillId="24" borderId="21" xfId="0" applyNumberFormat="1" applyFill="1" applyBorder="1" applyAlignment="1">
      <alignment horizontal="center" vertical="center"/>
    </xf>
    <xf numFmtId="2" fontId="23" fillId="24" borderId="21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3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0" fillId="25" borderId="42" xfId="0" applyFont="1" applyFill="1" applyBorder="1" applyAlignment="1">
      <alignment horizontal="center" vertical="center" wrapText="1"/>
    </xf>
    <xf numFmtId="4" fontId="18" fillId="25" borderId="45" xfId="0" applyNumberFormat="1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2" fontId="0" fillId="25" borderId="46" xfId="0" applyNumberFormat="1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0" fontId="0" fillId="25" borderId="48" xfId="0" applyFont="1" applyFill="1" applyBorder="1" applyAlignment="1">
      <alignment vertical="center" wrapText="1"/>
    </xf>
    <xf numFmtId="49" fontId="0" fillId="25" borderId="49" xfId="0" applyNumberFormat="1" applyFont="1" applyFill="1" applyBorder="1" applyAlignment="1">
      <alignment horizontal="center" vertical="center" wrapText="1"/>
    </xf>
    <xf numFmtId="14" fontId="0" fillId="25" borderId="42" xfId="0" applyNumberFormat="1" applyFont="1" applyFill="1" applyBorder="1" applyAlignment="1">
      <alignment horizontal="center" vertical="center" wrapText="1"/>
    </xf>
    <xf numFmtId="2" fontId="18" fillId="25" borderId="50" xfId="0" applyNumberFormat="1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39" fillId="25" borderId="15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0" fillId="25" borderId="49" xfId="0" applyFont="1" applyFill="1" applyBorder="1" applyAlignment="1">
      <alignment horizontal="center" vertical="center" wrapText="1"/>
    </xf>
    <xf numFmtId="0" fontId="0" fillId="25" borderId="50" xfId="0" applyFont="1" applyFill="1" applyBorder="1" applyAlignment="1">
      <alignment horizontal="center" vertical="center" wrapText="1"/>
    </xf>
    <xf numFmtId="49" fontId="0" fillId="25" borderId="51" xfId="0" applyNumberFormat="1" applyFont="1" applyFill="1" applyBorder="1" applyAlignment="1">
      <alignment horizontal="center" vertical="center" wrapText="1"/>
    </xf>
    <xf numFmtId="49" fontId="0" fillId="25" borderId="16" xfId="0" applyNumberFormat="1" applyFont="1" applyFill="1" applyBorder="1" applyAlignment="1">
      <alignment horizontal="center" vertical="center" wrapText="1"/>
    </xf>
    <xf numFmtId="14" fontId="0" fillId="25" borderId="10" xfId="0" applyNumberFormat="1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left" vertical="center" wrapText="1"/>
    </xf>
    <xf numFmtId="0" fontId="18" fillId="25" borderId="52" xfId="0" applyFont="1" applyFill="1" applyBorder="1" applyAlignment="1">
      <alignment horizontal="center" vertical="center" wrapText="1"/>
    </xf>
    <xf numFmtId="0" fontId="18" fillId="25" borderId="53" xfId="0" applyFont="1" applyFill="1" applyBorder="1" applyAlignment="1">
      <alignment horizontal="center" vertical="center" wrapText="1"/>
    </xf>
    <xf numFmtId="2" fontId="22" fillId="25" borderId="54" xfId="0" applyNumberFormat="1" applyFont="1" applyFill="1" applyBorder="1" applyAlignment="1">
      <alignment horizontal="center"/>
    </xf>
    <xf numFmtId="0" fontId="18" fillId="25" borderId="23" xfId="0" applyFont="1" applyFill="1" applyBorder="1" applyAlignment="1">
      <alignment horizontal="center" vertical="center" wrapText="1"/>
    </xf>
    <xf numFmtId="0" fontId="18" fillId="25" borderId="55" xfId="0" applyFont="1" applyFill="1" applyBorder="1" applyAlignment="1">
      <alignment horizontal="center" vertical="center" wrapText="1"/>
    </xf>
    <xf numFmtId="0" fontId="20" fillId="25" borderId="18" xfId="0" applyFont="1" applyFill="1" applyBorder="1" applyAlignment="1">
      <alignment horizontal="left" vertical="center" wrapText="1"/>
    </xf>
    <xf numFmtId="0" fontId="22" fillId="25" borderId="56" xfId="0" applyFont="1" applyFill="1" applyBorder="1" applyAlignment="1">
      <alignment horizontal="center" vertical="center"/>
    </xf>
    <xf numFmtId="0" fontId="22" fillId="25" borderId="40" xfId="0" applyFont="1" applyFill="1" applyBorder="1" applyAlignment="1">
      <alignment horizontal="center" vertical="center"/>
    </xf>
    <xf numFmtId="0" fontId="22" fillId="25" borderId="57" xfId="0" applyFont="1" applyFill="1" applyBorder="1" applyAlignment="1">
      <alignment horizontal="center" vertical="center"/>
    </xf>
    <xf numFmtId="0" fontId="22" fillId="25" borderId="26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0" fillId="25" borderId="51" xfId="0" applyFont="1" applyFill="1" applyBorder="1" applyAlignment="1">
      <alignment horizontal="center" vertical="center" wrapText="1"/>
    </xf>
    <xf numFmtId="0" fontId="24" fillId="25" borderId="20" xfId="0" applyFont="1" applyFill="1" applyBorder="1" applyAlignment="1">
      <alignment horizontal="left" vertical="center" wrapText="1"/>
    </xf>
    <xf numFmtId="0" fontId="25" fillId="25" borderId="31" xfId="0" applyFont="1" applyFill="1" applyBorder="1" applyAlignment="1">
      <alignment horizontal="center" vertical="center" wrapText="1"/>
    </xf>
    <xf numFmtId="2" fontId="25" fillId="25" borderId="32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14" fontId="0" fillId="25" borderId="42" xfId="0" applyNumberFormat="1" applyFont="1" applyFill="1" applyBorder="1" applyAlignment="1">
      <alignment horizontal="center" vertical="center" wrapText="1"/>
    </xf>
    <xf numFmtId="0" fontId="25" fillId="25" borderId="32" xfId="0" applyFont="1" applyFill="1" applyBorder="1" applyAlignment="1">
      <alignment horizontal="center" vertical="center" wrapText="1"/>
    </xf>
    <xf numFmtId="2" fontId="25" fillId="25" borderId="58" xfId="0" applyNumberFormat="1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25" fillId="25" borderId="59" xfId="0" applyFont="1" applyFill="1" applyBorder="1" applyAlignment="1">
      <alignment horizontal="center" vertical="center" wrapText="1"/>
    </xf>
    <xf numFmtId="2" fontId="22" fillId="25" borderId="23" xfId="0" applyNumberFormat="1" applyFont="1" applyFill="1" applyBorder="1" applyAlignment="1">
      <alignment horizontal="center"/>
    </xf>
    <xf numFmtId="0" fontId="18" fillId="25" borderId="13" xfId="0" applyFont="1" applyFill="1" applyBorder="1" applyAlignment="1">
      <alignment horizontal="center" vertical="center"/>
    </xf>
    <xf numFmtId="2" fontId="22" fillId="25" borderId="13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0" fontId="28" fillId="27" borderId="45" xfId="0" applyFont="1" applyFill="1" applyBorder="1" applyAlignment="1">
      <alignment horizontal="left" vertical="center" wrapText="1"/>
    </xf>
    <xf numFmtId="49" fontId="0" fillId="27" borderId="49" xfId="0" applyNumberFormat="1" applyFont="1" applyFill="1" applyBorder="1" applyAlignment="1">
      <alignment horizontal="center" vertical="center" wrapText="1"/>
    </xf>
    <xf numFmtId="14" fontId="0" fillId="27" borderId="42" xfId="0" applyNumberFormat="1" applyFont="1" applyFill="1" applyBorder="1" applyAlignment="1">
      <alignment horizontal="center" vertical="center" wrapText="1"/>
    </xf>
    <xf numFmtId="2" fontId="18" fillId="27" borderId="50" xfId="0" applyNumberFormat="1" applyFont="1" applyFill="1" applyBorder="1" applyAlignment="1">
      <alignment horizontal="center" vertical="center" wrapText="1"/>
    </xf>
    <xf numFmtId="49" fontId="0" fillId="27" borderId="51" xfId="0" applyNumberFormat="1" applyFont="1" applyFill="1" applyBorder="1" applyAlignment="1">
      <alignment horizontal="center" vertical="center" wrapText="1"/>
    </xf>
    <xf numFmtId="2" fontId="18" fillId="27" borderId="60" xfId="0" applyNumberFormat="1" applyFont="1" applyFill="1" applyBorder="1" applyAlignment="1">
      <alignment horizontal="center" vertical="center" wrapText="1"/>
    </xf>
    <xf numFmtId="0" fontId="0" fillId="27" borderId="16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0" fillId="27" borderId="17" xfId="0" applyFont="1" applyFill="1" applyBorder="1" applyAlignment="1">
      <alignment horizontal="center" vertical="center" wrapText="1"/>
    </xf>
    <xf numFmtId="2" fontId="18" fillId="27" borderId="11" xfId="0" applyNumberFormat="1" applyFont="1" applyFill="1" applyBorder="1" applyAlignment="1">
      <alignment horizontal="center" vertical="center" wrapText="1"/>
    </xf>
    <xf numFmtId="0" fontId="0" fillId="27" borderId="0" xfId="0" applyFont="1" applyFill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18" fillId="25" borderId="50" xfId="0" applyFont="1" applyFill="1" applyBorder="1" applyAlignment="1">
      <alignment horizontal="center" vertical="center" wrapText="1"/>
    </xf>
    <xf numFmtId="2" fontId="24" fillId="25" borderId="58" xfId="0" applyNumberFormat="1" applyFont="1" applyFill="1" applyBorder="1" applyAlignment="1">
      <alignment horizontal="center" vertical="center" wrapText="1"/>
    </xf>
    <xf numFmtId="2" fontId="0" fillId="25" borderId="21" xfId="0" applyNumberFormat="1" applyFill="1" applyBorder="1" applyAlignment="1">
      <alignment horizontal="center" vertical="center"/>
    </xf>
    <xf numFmtId="0" fontId="25" fillId="24" borderId="61" xfId="0" applyFont="1" applyFill="1" applyBorder="1" applyAlignment="1">
      <alignment horizontal="center" vertical="center" wrapText="1"/>
    </xf>
    <xf numFmtId="0" fontId="25" fillId="24" borderId="36" xfId="0" applyFont="1" applyFill="1" applyBorder="1" applyAlignment="1">
      <alignment horizontal="center" vertical="center" wrapText="1"/>
    </xf>
    <xf numFmtId="2" fontId="25" fillId="24" borderId="35" xfId="0" applyNumberFormat="1" applyFont="1" applyFill="1" applyBorder="1" applyAlignment="1">
      <alignment horizontal="center" vertical="center" wrapText="1"/>
    </xf>
    <xf numFmtId="2" fontId="25" fillId="24" borderId="14" xfId="0" applyNumberFormat="1" applyFont="1" applyFill="1" applyBorder="1" applyAlignment="1">
      <alignment horizontal="center" vertical="center" wrapText="1"/>
    </xf>
    <xf numFmtId="0" fontId="25" fillId="24" borderId="51" xfId="0" applyFont="1" applyFill="1" applyBorder="1" applyAlignment="1">
      <alignment horizontal="center" vertical="center" wrapText="1"/>
    </xf>
    <xf numFmtId="2" fontId="25" fillId="25" borderId="42" xfId="0" applyNumberFormat="1" applyFont="1" applyFill="1" applyBorder="1" applyAlignment="1">
      <alignment horizontal="center" vertical="center" wrapText="1"/>
    </xf>
    <xf numFmtId="2" fontId="22" fillId="0" borderId="23" xfId="0" applyNumberFormat="1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left" vertical="center" wrapText="1"/>
    </xf>
    <xf numFmtId="0" fontId="24" fillId="24" borderId="62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center" vertical="center" wrapText="1"/>
    </xf>
    <xf numFmtId="2" fontId="25" fillId="24" borderId="0" xfId="0" applyNumberFormat="1" applyFont="1" applyFill="1" applyBorder="1" applyAlignment="1">
      <alignment horizontal="center" vertical="center" wrapText="1"/>
    </xf>
    <xf numFmtId="0" fontId="25" fillId="24" borderId="25" xfId="0" applyFont="1" applyFill="1" applyBorder="1" applyAlignment="1">
      <alignment horizontal="center" vertical="center" wrapText="1"/>
    </xf>
    <xf numFmtId="2" fontId="25" fillId="25" borderId="60" xfId="0" applyNumberFormat="1" applyFont="1" applyFill="1" applyBorder="1" applyAlignment="1">
      <alignment horizontal="center" vertical="center" wrapText="1"/>
    </xf>
    <xf numFmtId="0" fontId="39" fillId="24" borderId="15" xfId="0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4" borderId="13" xfId="0" applyNumberFormat="1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8" fillId="25" borderId="15" xfId="0" applyFont="1" applyFill="1" applyBorder="1" applyAlignment="1">
      <alignment horizontal="center" vertical="center" wrapText="1"/>
    </xf>
    <xf numFmtId="14" fontId="28" fillId="25" borderId="10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0" fontId="18" fillId="25" borderId="60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14" fontId="0" fillId="25" borderId="10" xfId="0" applyNumberFormat="1" applyFont="1" applyFill="1" applyBorder="1" applyAlignment="1">
      <alignment horizontal="center" vertical="center" wrapText="1"/>
    </xf>
    <xf numFmtId="0" fontId="28" fillId="25" borderId="49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19" fillId="25" borderId="0" xfId="0" applyFont="1" applyFill="1" applyAlignment="1">
      <alignment horizont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3" xfId="0" applyNumberFormat="1" applyFont="1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20" fillId="25" borderId="19" xfId="0" applyFont="1" applyFill="1" applyBorder="1" applyAlignment="1">
      <alignment horizontal="center" vertical="center" wrapText="1"/>
    </xf>
    <xf numFmtId="0" fontId="20" fillId="25" borderId="64" xfId="0" applyFont="1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26" fillId="24" borderId="0" xfId="0" applyFont="1" applyFill="1" applyBorder="1" applyAlignment="1">
      <alignment horizontal="center" vertical="center"/>
    </xf>
    <xf numFmtId="0" fontId="22" fillId="24" borderId="62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22" fillId="25" borderId="66" xfId="0" applyFont="1" applyFill="1" applyBorder="1" applyAlignment="1">
      <alignment horizontal="center" vertical="center" wrapText="1"/>
    </xf>
    <xf numFmtId="0" fontId="22" fillId="25" borderId="67" xfId="0" applyFont="1" applyFill="1" applyBorder="1" applyAlignment="1">
      <alignment horizontal="center" vertical="center" wrapText="1"/>
    </xf>
    <xf numFmtId="0" fontId="22" fillId="25" borderId="26" xfId="0" applyFont="1" applyFill="1" applyBorder="1" applyAlignment="1">
      <alignment horizontal="center" vertical="center" wrapText="1"/>
    </xf>
    <xf numFmtId="0" fontId="32" fillId="24" borderId="68" xfId="0" applyFont="1" applyFill="1" applyBorder="1" applyAlignment="1">
      <alignment horizontal="center" vertical="center" wrapText="1"/>
    </xf>
    <xf numFmtId="0" fontId="32" fillId="24" borderId="64" xfId="0" applyFont="1" applyFill="1" applyBorder="1" applyAlignment="1">
      <alignment horizontal="center" vertical="center" wrapText="1"/>
    </xf>
    <xf numFmtId="0" fontId="32" fillId="24" borderId="69" xfId="0" applyFont="1" applyFill="1" applyBorder="1" applyAlignment="1">
      <alignment horizontal="center" vertical="center" wrapText="1"/>
    </xf>
    <xf numFmtId="0" fontId="0" fillId="25" borderId="48" xfId="0" applyFont="1" applyFill="1" applyBorder="1" applyAlignment="1">
      <alignment horizontal="left" vertical="center" wrapText="1"/>
    </xf>
    <xf numFmtId="0" fontId="0" fillId="25" borderId="7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34" fillId="24" borderId="0" xfId="0" applyFont="1" applyFill="1" applyAlignment="1">
      <alignment horizontal="right"/>
    </xf>
    <xf numFmtId="0" fontId="24" fillId="25" borderId="19" xfId="0" applyFont="1" applyFill="1" applyBorder="1" applyAlignment="1">
      <alignment horizontal="center" vertical="center" wrapText="1"/>
    </xf>
    <xf numFmtId="0" fontId="24" fillId="25" borderId="64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4" fillId="24" borderId="71" xfId="0" applyFont="1" applyFill="1" applyBorder="1" applyAlignment="1">
      <alignment horizontal="right"/>
    </xf>
    <xf numFmtId="0" fontId="0" fillId="25" borderId="72" xfId="0" applyFont="1" applyFill="1" applyBorder="1" applyAlignment="1">
      <alignment horizontal="left" vertical="center" wrapText="1"/>
    </xf>
    <xf numFmtId="0" fontId="34" fillId="24" borderId="71" xfId="0" applyFont="1" applyFill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34" fillId="24" borderId="0" xfId="0" applyFont="1" applyFill="1" applyAlignment="1">
      <alignment horizontal="left" wrapText="1"/>
    </xf>
    <xf numFmtId="0" fontId="27" fillId="0" borderId="12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zoomScale="75" zoomScaleNormal="75" zoomScalePageLayoutView="0" workbookViewId="0" topLeftCell="A70">
      <selection activeCell="A111" sqref="A111:A113"/>
    </sheetView>
  </sheetViews>
  <sheetFormatPr defaultColWidth="9.00390625" defaultRowHeight="12.75"/>
  <cols>
    <col min="1" max="1" width="72.75390625" style="2" customWidth="1"/>
    <col min="2" max="2" width="19.125" style="2" customWidth="1"/>
    <col min="3" max="3" width="13.875" style="2" hidden="1" customWidth="1"/>
    <col min="4" max="4" width="14.875" style="2" customWidth="1"/>
    <col min="5" max="5" width="13.875" style="2" hidden="1" customWidth="1"/>
    <col min="6" max="6" width="20.875" style="2" hidden="1" customWidth="1"/>
    <col min="7" max="7" width="13.875" style="2" customWidth="1"/>
    <col min="8" max="8" width="20.875" style="2" customWidth="1"/>
    <col min="9" max="9" width="15.375" style="2" customWidth="1"/>
    <col min="10" max="10" width="15.375" style="2" hidden="1" customWidth="1"/>
    <col min="11" max="11" width="15.375" style="49" hidden="1" customWidth="1"/>
    <col min="12" max="14" width="15.375" style="2" customWidth="1"/>
    <col min="15" max="16384" width="9.125" style="2" customWidth="1"/>
  </cols>
  <sheetData>
    <row r="1" spans="1:8" ht="16.5" customHeight="1">
      <c r="A1" s="235" t="s">
        <v>30</v>
      </c>
      <c r="B1" s="236"/>
      <c r="C1" s="236"/>
      <c r="D1" s="236"/>
      <c r="E1" s="236"/>
      <c r="F1" s="236"/>
      <c r="G1" s="236"/>
      <c r="H1" s="236"/>
    </row>
    <row r="2" spans="2:8" ht="12.75" customHeight="1">
      <c r="B2" s="237" t="s">
        <v>31</v>
      </c>
      <c r="C2" s="237"/>
      <c r="D2" s="237"/>
      <c r="E2" s="237"/>
      <c r="F2" s="237"/>
      <c r="G2" s="236"/>
      <c r="H2" s="236"/>
    </row>
    <row r="3" spans="1:8" ht="24" customHeight="1">
      <c r="A3" s="84" t="s">
        <v>162</v>
      </c>
      <c r="B3" s="237" t="s">
        <v>32</v>
      </c>
      <c r="C3" s="237"/>
      <c r="D3" s="237"/>
      <c r="E3" s="237"/>
      <c r="F3" s="237"/>
      <c r="G3" s="236"/>
      <c r="H3" s="236"/>
    </row>
    <row r="4" spans="2:8" ht="14.25" customHeight="1">
      <c r="B4" s="237" t="s">
        <v>33</v>
      </c>
      <c r="C4" s="237"/>
      <c r="D4" s="237"/>
      <c r="E4" s="237"/>
      <c r="F4" s="237"/>
      <c r="G4" s="236"/>
      <c r="H4" s="236"/>
    </row>
    <row r="5" spans="1:8" s="44" customFormat="1" ht="39.75" customHeight="1">
      <c r="A5" s="238"/>
      <c r="B5" s="239"/>
      <c r="C5" s="239"/>
      <c r="D5" s="239"/>
      <c r="E5" s="239"/>
      <c r="F5" s="239"/>
      <c r="G5" s="239"/>
      <c r="H5" s="239"/>
    </row>
    <row r="6" spans="1:8" s="44" customFormat="1" ht="21.75" customHeight="1">
      <c r="A6" s="240" t="s">
        <v>163</v>
      </c>
      <c r="B6" s="240"/>
      <c r="C6" s="240"/>
      <c r="D6" s="240"/>
      <c r="E6" s="240"/>
      <c r="F6" s="240"/>
      <c r="G6" s="240"/>
      <c r="H6" s="240"/>
    </row>
    <row r="7" spans="1:11" s="50" customFormat="1" ht="22.5" customHeight="1">
      <c r="A7" s="241" t="s">
        <v>98</v>
      </c>
      <c r="B7" s="241"/>
      <c r="C7" s="241"/>
      <c r="D7" s="241"/>
      <c r="E7" s="242"/>
      <c r="F7" s="242"/>
      <c r="G7" s="242"/>
      <c r="H7" s="242"/>
      <c r="K7" s="51"/>
    </row>
    <row r="8" spans="1:8" s="52" customFormat="1" ht="18.75" customHeight="1">
      <c r="A8" s="241" t="s">
        <v>121</v>
      </c>
      <c r="B8" s="241"/>
      <c r="C8" s="241"/>
      <c r="D8" s="241"/>
      <c r="E8" s="242"/>
      <c r="F8" s="242"/>
      <c r="G8" s="242"/>
      <c r="H8" s="242"/>
    </row>
    <row r="9" spans="1:8" s="53" customFormat="1" ht="17.25" customHeight="1">
      <c r="A9" s="243" t="s">
        <v>91</v>
      </c>
      <c r="B9" s="243"/>
      <c r="C9" s="243"/>
      <c r="D9" s="243"/>
      <c r="E9" s="244"/>
      <c r="F9" s="244"/>
      <c r="G9" s="244"/>
      <c r="H9" s="244"/>
    </row>
    <row r="10" spans="1:8" s="52" customFormat="1" ht="30" customHeight="1" thickBot="1">
      <c r="A10" s="245" t="s">
        <v>34</v>
      </c>
      <c r="B10" s="245"/>
      <c r="C10" s="245"/>
      <c r="D10" s="245"/>
      <c r="E10" s="246"/>
      <c r="F10" s="246"/>
      <c r="G10" s="246"/>
      <c r="H10" s="246"/>
    </row>
    <row r="11" spans="1:11" s="3" customFormat="1" ht="139.5" customHeight="1" thickBot="1">
      <c r="A11" s="54" t="s">
        <v>0</v>
      </c>
      <c r="B11" s="55" t="s">
        <v>35</v>
      </c>
      <c r="C11" s="56" t="s">
        <v>36</v>
      </c>
      <c r="D11" s="56" t="s">
        <v>5</v>
      </c>
      <c r="E11" s="56" t="s">
        <v>36</v>
      </c>
      <c r="F11" s="57" t="s">
        <v>37</v>
      </c>
      <c r="G11" s="56" t="s">
        <v>36</v>
      </c>
      <c r="H11" s="57" t="s">
        <v>37</v>
      </c>
      <c r="K11" s="58"/>
    </row>
    <row r="12" spans="1:11" s="4" customFormat="1" ht="12.75">
      <c r="A12" s="59">
        <v>1</v>
      </c>
      <c r="B12" s="60">
        <v>2</v>
      </c>
      <c r="C12" s="60">
        <v>3</v>
      </c>
      <c r="D12" s="61"/>
      <c r="E12" s="60">
        <v>3</v>
      </c>
      <c r="F12" s="62">
        <v>4</v>
      </c>
      <c r="G12" s="63">
        <v>3</v>
      </c>
      <c r="H12" s="64">
        <v>4</v>
      </c>
      <c r="K12" s="65"/>
    </row>
    <row r="13" spans="1:11" s="4" customFormat="1" ht="49.5" customHeight="1">
      <c r="A13" s="247" t="s">
        <v>1</v>
      </c>
      <c r="B13" s="248"/>
      <c r="C13" s="248"/>
      <c r="D13" s="248"/>
      <c r="E13" s="248"/>
      <c r="F13" s="248"/>
      <c r="G13" s="249"/>
      <c r="H13" s="250"/>
      <c r="K13" s="65"/>
    </row>
    <row r="14" spans="1:11" s="3" customFormat="1" ht="20.25" customHeight="1">
      <c r="A14" s="89" t="s">
        <v>164</v>
      </c>
      <c r="B14" s="90"/>
      <c r="C14" s="66">
        <f>F14*12</f>
        <v>0</v>
      </c>
      <c r="D14" s="11">
        <f>G14*I14</f>
        <v>64115.24</v>
      </c>
      <c r="E14" s="66">
        <f>H14*12</f>
        <v>32.04</v>
      </c>
      <c r="F14" s="67"/>
      <c r="G14" s="66">
        <f>H14*12</f>
        <v>32.04</v>
      </c>
      <c r="H14" s="66">
        <f>H19+H22</f>
        <v>2.67</v>
      </c>
      <c r="I14" s="3">
        <v>2001.1</v>
      </c>
      <c r="J14" s="3">
        <v>1.07</v>
      </c>
      <c r="K14" s="58">
        <v>2.24</v>
      </c>
    </row>
    <row r="15" spans="1:11" s="3" customFormat="1" ht="30.75" customHeight="1">
      <c r="A15" s="91" t="s">
        <v>115</v>
      </c>
      <c r="B15" s="92" t="s">
        <v>39</v>
      </c>
      <c r="C15" s="66"/>
      <c r="D15" s="11"/>
      <c r="E15" s="66"/>
      <c r="F15" s="67"/>
      <c r="G15" s="66"/>
      <c r="H15" s="66"/>
      <c r="K15" s="58"/>
    </row>
    <row r="16" spans="1:11" s="3" customFormat="1" ht="15">
      <c r="A16" s="91" t="s">
        <v>40</v>
      </c>
      <c r="B16" s="92" t="s">
        <v>39</v>
      </c>
      <c r="C16" s="66"/>
      <c r="D16" s="11"/>
      <c r="E16" s="66"/>
      <c r="F16" s="67"/>
      <c r="G16" s="66"/>
      <c r="H16" s="66"/>
      <c r="K16" s="58"/>
    </row>
    <row r="17" spans="1:11" s="3" customFormat="1" ht="15">
      <c r="A17" s="91" t="s">
        <v>41</v>
      </c>
      <c r="B17" s="92" t="s">
        <v>42</v>
      </c>
      <c r="C17" s="66"/>
      <c r="D17" s="11"/>
      <c r="E17" s="66"/>
      <c r="F17" s="67"/>
      <c r="G17" s="66"/>
      <c r="H17" s="66"/>
      <c r="K17" s="58"/>
    </row>
    <row r="18" spans="1:11" s="3" customFormat="1" ht="15">
      <c r="A18" s="91" t="s">
        <v>43</v>
      </c>
      <c r="B18" s="92" t="s">
        <v>39</v>
      </c>
      <c r="C18" s="66"/>
      <c r="D18" s="11"/>
      <c r="E18" s="66"/>
      <c r="F18" s="67"/>
      <c r="G18" s="66"/>
      <c r="H18" s="66"/>
      <c r="K18" s="58"/>
    </row>
    <row r="19" spans="1:11" s="3" customFormat="1" ht="15">
      <c r="A19" s="135" t="s">
        <v>27</v>
      </c>
      <c r="B19" s="92"/>
      <c r="C19" s="66"/>
      <c r="D19" s="11"/>
      <c r="E19" s="66"/>
      <c r="F19" s="67"/>
      <c r="G19" s="66"/>
      <c r="H19" s="66">
        <v>2.56</v>
      </c>
      <c r="K19" s="58"/>
    </row>
    <row r="20" spans="1:11" s="3" customFormat="1" ht="15">
      <c r="A20" s="91" t="s">
        <v>165</v>
      </c>
      <c r="B20" s="92" t="s">
        <v>39</v>
      </c>
      <c r="C20" s="66"/>
      <c r="D20" s="11"/>
      <c r="E20" s="66"/>
      <c r="F20" s="67"/>
      <c r="G20" s="66"/>
      <c r="H20" s="66"/>
      <c r="K20" s="58"/>
    </row>
    <row r="21" spans="1:11" s="3" customFormat="1" ht="15">
      <c r="A21" s="91" t="s">
        <v>166</v>
      </c>
      <c r="B21" s="92" t="s">
        <v>39</v>
      </c>
      <c r="C21" s="66"/>
      <c r="D21" s="11"/>
      <c r="E21" s="66"/>
      <c r="F21" s="67"/>
      <c r="G21" s="66"/>
      <c r="H21" s="66"/>
      <c r="K21" s="58"/>
    </row>
    <row r="22" spans="1:11" s="3" customFormat="1" ht="15">
      <c r="A22" s="135" t="s">
        <v>27</v>
      </c>
      <c r="B22" s="92"/>
      <c r="C22" s="66"/>
      <c r="D22" s="11"/>
      <c r="E22" s="66"/>
      <c r="F22" s="67"/>
      <c r="G22" s="66"/>
      <c r="H22" s="66">
        <v>0.11</v>
      </c>
      <c r="K22" s="58"/>
    </row>
    <row r="23" spans="1:11" s="3" customFormat="1" ht="30">
      <c r="A23" s="89" t="s">
        <v>44</v>
      </c>
      <c r="B23" s="93"/>
      <c r="C23" s="66">
        <f>F23*12</f>
        <v>0</v>
      </c>
      <c r="D23" s="11">
        <f>G23*I23</f>
        <v>33858.61</v>
      </c>
      <c r="E23" s="66">
        <f>H23*12</f>
        <v>16.92</v>
      </c>
      <c r="F23" s="67"/>
      <c r="G23" s="66">
        <f>H23*12</f>
        <v>16.92</v>
      </c>
      <c r="H23" s="66">
        <v>1.41</v>
      </c>
      <c r="I23" s="3">
        <v>2001.1</v>
      </c>
      <c r="J23" s="3">
        <v>1.07</v>
      </c>
      <c r="K23" s="58">
        <v>1.23</v>
      </c>
    </row>
    <row r="24" spans="1:11" s="3" customFormat="1" ht="15">
      <c r="A24" s="91" t="s">
        <v>45</v>
      </c>
      <c r="B24" s="92" t="s">
        <v>46</v>
      </c>
      <c r="C24" s="66"/>
      <c r="D24" s="11"/>
      <c r="E24" s="66"/>
      <c r="F24" s="67"/>
      <c r="G24" s="66"/>
      <c r="H24" s="66"/>
      <c r="K24" s="58"/>
    </row>
    <row r="25" spans="1:11" s="3" customFormat="1" ht="15">
      <c r="A25" s="91" t="s">
        <v>47</v>
      </c>
      <c r="B25" s="92" t="s">
        <v>46</v>
      </c>
      <c r="C25" s="66"/>
      <c r="D25" s="11"/>
      <c r="E25" s="66"/>
      <c r="F25" s="67"/>
      <c r="G25" s="66"/>
      <c r="H25" s="66"/>
      <c r="K25" s="58"/>
    </row>
    <row r="26" spans="1:11" s="3" customFormat="1" ht="15">
      <c r="A26" s="91" t="s">
        <v>48</v>
      </c>
      <c r="B26" s="92" t="s">
        <v>97</v>
      </c>
      <c r="C26" s="66"/>
      <c r="D26" s="11"/>
      <c r="E26" s="66"/>
      <c r="F26" s="67"/>
      <c r="G26" s="66"/>
      <c r="H26" s="66"/>
      <c r="K26" s="58"/>
    </row>
    <row r="27" spans="1:11" s="3" customFormat="1" ht="15">
      <c r="A27" s="91" t="s">
        <v>49</v>
      </c>
      <c r="B27" s="92" t="s">
        <v>46</v>
      </c>
      <c r="C27" s="66"/>
      <c r="D27" s="11"/>
      <c r="E27" s="66"/>
      <c r="F27" s="67"/>
      <c r="G27" s="66"/>
      <c r="H27" s="66"/>
      <c r="K27" s="58"/>
    </row>
    <row r="28" spans="1:11" s="3" customFormat="1" ht="25.5">
      <c r="A28" s="91" t="s">
        <v>50</v>
      </c>
      <c r="B28" s="92" t="s">
        <v>51</v>
      </c>
      <c r="C28" s="66"/>
      <c r="D28" s="11"/>
      <c r="E28" s="66"/>
      <c r="F28" s="67"/>
      <c r="G28" s="66"/>
      <c r="H28" s="66"/>
      <c r="K28" s="58"/>
    </row>
    <row r="29" spans="1:11" s="3" customFormat="1" ht="15">
      <c r="A29" s="91" t="s">
        <v>122</v>
      </c>
      <c r="B29" s="92" t="s">
        <v>46</v>
      </c>
      <c r="C29" s="66"/>
      <c r="D29" s="11"/>
      <c r="E29" s="66"/>
      <c r="F29" s="67"/>
      <c r="G29" s="66"/>
      <c r="H29" s="66"/>
      <c r="K29" s="58"/>
    </row>
    <row r="30" spans="1:11" s="3" customFormat="1" ht="15">
      <c r="A30" s="91" t="s">
        <v>123</v>
      </c>
      <c r="B30" s="92" t="s">
        <v>46</v>
      </c>
      <c r="C30" s="66"/>
      <c r="D30" s="11"/>
      <c r="E30" s="66"/>
      <c r="F30" s="67"/>
      <c r="G30" s="66"/>
      <c r="H30" s="66"/>
      <c r="K30" s="58"/>
    </row>
    <row r="31" spans="1:11" s="3" customFormat="1" ht="25.5">
      <c r="A31" s="91" t="s">
        <v>124</v>
      </c>
      <c r="B31" s="92" t="s">
        <v>52</v>
      </c>
      <c r="C31" s="66"/>
      <c r="D31" s="11"/>
      <c r="E31" s="66"/>
      <c r="F31" s="67"/>
      <c r="G31" s="66"/>
      <c r="H31" s="66"/>
      <c r="K31" s="58"/>
    </row>
    <row r="32" spans="1:11" s="5" customFormat="1" ht="17.25" customHeight="1">
      <c r="A32" s="34" t="s">
        <v>53</v>
      </c>
      <c r="B32" s="90" t="s">
        <v>54</v>
      </c>
      <c r="C32" s="66">
        <f>F32*12</f>
        <v>0</v>
      </c>
      <c r="D32" s="11">
        <f>G32*I32</f>
        <v>16328.98</v>
      </c>
      <c r="E32" s="66">
        <f>H32*12</f>
        <v>8.16</v>
      </c>
      <c r="F32" s="68"/>
      <c r="G32" s="66">
        <f>H32*12</f>
        <v>8.16</v>
      </c>
      <c r="H32" s="66">
        <v>0.68</v>
      </c>
      <c r="I32" s="3">
        <v>2001.1</v>
      </c>
      <c r="J32" s="3">
        <v>1.07</v>
      </c>
      <c r="K32" s="58">
        <v>0.6</v>
      </c>
    </row>
    <row r="33" spans="1:11" s="3" customFormat="1" ht="18.75" customHeight="1">
      <c r="A33" s="34" t="s">
        <v>55</v>
      </c>
      <c r="B33" s="90" t="s">
        <v>56</v>
      </c>
      <c r="C33" s="66">
        <f>F33*12</f>
        <v>0</v>
      </c>
      <c r="D33" s="11">
        <f>G33*I33</f>
        <v>53309.3</v>
      </c>
      <c r="E33" s="66">
        <f>H33*12</f>
        <v>26.64</v>
      </c>
      <c r="F33" s="68"/>
      <c r="G33" s="66">
        <f>H33*12</f>
        <v>26.64</v>
      </c>
      <c r="H33" s="66">
        <v>2.22</v>
      </c>
      <c r="I33" s="3">
        <v>2001.1</v>
      </c>
      <c r="J33" s="3">
        <v>1.07</v>
      </c>
      <c r="K33" s="58">
        <v>1.94</v>
      </c>
    </row>
    <row r="34" spans="1:11" s="3" customFormat="1" ht="15">
      <c r="A34" s="34" t="s">
        <v>92</v>
      </c>
      <c r="B34" s="90" t="s">
        <v>46</v>
      </c>
      <c r="C34" s="66">
        <f>F34*12</f>
        <v>0</v>
      </c>
      <c r="D34" s="11">
        <f>G34*I34</f>
        <v>34579.01</v>
      </c>
      <c r="E34" s="66">
        <f>H34*12</f>
        <v>17.28</v>
      </c>
      <c r="F34" s="68"/>
      <c r="G34" s="66">
        <f>H34*12</f>
        <v>17.28</v>
      </c>
      <c r="H34" s="66">
        <v>1.44</v>
      </c>
      <c r="I34" s="3">
        <v>2001.1</v>
      </c>
      <c r="J34" s="3">
        <v>1.07</v>
      </c>
      <c r="K34" s="58">
        <v>1.26</v>
      </c>
    </row>
    <row r="35" spans="1:11" s="3" customFormat="1" ht="15" hidden="1">
      <c r="A35" s="34" t="s">
        <v>93</v>
      </c>
      <c r="B35" s="90" t="s">
        <v>46</v>
      </c>
      <c r="C35" s="66">
        <f>F35*12</f>
        <v>0</v>
      </c>
      <c r="D35" s="11"/>
      <c r="E35" s="66"/>
      <c r="F35" s="68"/>
      <c r="G35" s="66"/>
      <c r="H35" s="66">
        <v>0</v>
      </c>
      <c r="I35" s="3">
        <v>2001.1</v>
      </c>
      <c r="J35" s="3">
        <v>1.07</v>
      </c>
      <c r="K35" s="58">
        <v>0</v>
      </c>
    </row>
    <row r="36" spans="1:11" s="3" customFormat="1" ht="45">
      <c r="A36" s="34" t="s">
        <v>125</v>
      </c>
      <c r="B36" s="90" t="s">
        <v>167</v>
      </c>
      <c r="C36" s="66"/>
      <c r="D36" s="11">
        <v>3407.5</v>
      </c>
      <c r="E36" s="66"/>
      <c r="F36" s="68"/>
      <c r="G36" s="66">
        <f>D36/I36</f>
        <v>1.7</v>
      </c>
      <c r="H36" s="66">
        <f>G36/12</f>
        <v>0.14</v>
      </c>
      <c r="I36" s="3">
        <v>2001.1</v>
      </c>
      <c r="K36" s="58"/>
    </row>
    <row r="37" spans="1:11" s="3" customFormat="1" ht="28.5">
      <c r="A37" s="34" t="s">
        <v>94</v>
      </c>
      <c r="B37" s="96" t="s">
        <v>95</v>
      </c>
      <c r="C37" s="66">
        <f>F37*12</f>
        <v>0</v>
      </c>
      <c r="D37" s="11">
        <f aca="true" t="shared" si="0" ref="D37:D42">G37*I37</f>
        <v>85006.73</v>
      </c>
      <c r="E37" s="66">
        <f>H37*12</f>
        <v>42.48</v>
      </c>
      <c r="F37" s="68"/>
      <c r="G37" s="66">
        <f aca="true" t="shared" si="1" ref="G37:G42">H37*12</f>
        <v>42.48</v>
      </c>
      <c r="H37" s="66">
        <v>3.54</v>
      </c>
      <c r="I37" s="3">
        <v>2001.1</v>
      </c>
      <c r="J37" s="3">
        <v>1.07</v>
      </c>
      <c r="K37" s="58">
        <v>3.1</v>
      </c>
    </row>
    <row r="38" spans="1:11" s="4" customFormat="1" ht="30">
      <c r="A38" s="34" t="s">
        <v>57</v>
      </c>
      <c r="B38" s="90" t="s">
        <v>58</v>
      </c>
      <c r="C38" s="45"/>
      <c r="D38" s="11">
        <v>1848.15</v>
      </c>
      <c r="E38" s="45">
        <f>H38*12</f>
        <v>0.96</v>
      </c>
      <c r="F38" s="68"/>
      <c r="G38" s="66">
        <f>D38/I38</f>
        <v>0.92</v>
      </c>
      <c r="H38" s="66">
        <f>G38/12</f>
        <v>0.08</v>
      </c>
      <c r="I38" s="3">
        <v>2001.1</v>
      </c>
      <c r="J38" s="3">
        <v>1.07</v>
      </c>
      <c r="K38" s="58">
        <v>0.06</v>
      </c>
    </row>
    <row r="39" spans="1:11" s="4" customFormat="1" ht="30">
      <c r="A39" s="34" t="s">
        <v>59</v>
      </c>
      <c r="B39" s="90" t="s">
        <v>58</v>
      </c>
      <c r="C39" s="45"/>
      <c r="D39" s="11">
        <v>1848.15</v>
      </c>
      <c r="E39" s="45">
        <f>H39*12</f>
        <v>0.96</v>
      </c>
      <c r="F39" s="68"/>
      <c r="G39" s="66">
        <f>D39/I39</f>
        <v>0.92</v>
      </c>
      <c r="H39" s="66">
        <f>G39/12</f>
        <v>0.08</v>
      </c>
      <c r="I39" s="3">
        <v>2001.1</v>
      </c>
      <c r="J39" s="3">
        <v>1.07</v>
      </c>
      <c r="K39" s="58">
        <v>0.06</v>
      </c>
    </row>
    <row r="40" spans="1:11" s="4" customFormat="1" ht="21.75" customHeight="1">
      <c r="A40" s="34" t="s">
        <v>60</v>
      </c>
      <c r="B40" s="90" t="s">
        <v>58</v>
      </c>
      <c r="C40" s="45"/>
      <c r="D40" s="11">
        <v>11670.68</v>
      </c>
      <c r="E40" s="45"/>
      <c r="F40" s="68"/>
      <c r="G40" s="66">
        <f>D40/I40</f>
        <v>5.83</v>
      </c>
      <c r="H40" s="66">
        <f>G40/12</f>
        <v>0.49</v>
      </c>
      <c r="I40" s="3">
        <v>2001.1</v>
      </c>
      <c r="J40" s="3">
        <v>1.07</v>
      </c>
      <c r="K40" s="58">
        <v>0.43</v>
      </c>
    </row>
    <row r="41" spans="1:11" s="4" customFormat="1" ht="30">
      <c r="A41" s="34" t="s">
        <v>96</v>
      </c>
      <c r="B41" s="90"/>
      <c r="C41" s="45">
        <f>F41*12</f>
        <v>0</v>
      </c>
      <c r="D41" s="11">
        <f t="shared" si="0"/>
        <v>4562.51</v>
      </c>
      <c r="E41" s="45">
        <f>H41*12</f>
        <v>2.28</v>
      </c>
      <c r="F41" s="68"/>
      <c r="G41" s="66">
        <f t="shared" si="1"/>
        <v>2.28</v>
      </c>
      <c r="H41" s="66">
        <v>0.19</v>
      </c>
      <c r="I41" s="3">
        <v>2001.1</v>
      </c>
      <c r="J41" s="3">
        <v>1.07</v>
      </c>
      <c r="K41" s="58">
        <v>0.14</v>
      </c>
    </row>
    <row r="42" spans="1:11" s="3" customFormat="1" ht="17.25" customHeight="1">
      <c r="A42" s="34" t="s">
        <v>61</v>
      </c>
      <c r="B42" s="90" t="s">
        <v>62</v>
      </c>
      <c r="C42" s="45">
        <f>F42*12</f>
        <v>0</v>
      </c>
      <c r="D42" s="11">
        <f t="shared" si="0"/>
        <v>960.53</v>
      </c>
      <c r="E42" s="45">
        <f>H42*12</f>
        <v>0.48</v>
      </c>
      <c r="F42" s="68"/>
      <c r="G42" s="66">
        <f t="shared" si="1"/>
        <v>0.48</v>
      </c>
      <c r="H42" s="66">
        <v>0.04</v>
      </c>
      <c r="I42" s="3">
        <v>2001.1</v>
      </c>
      <c r="J42" s="3">
        <v>1.07</v>
      </c>
      <c r="K42" s="58">
        <v>0.03</v>
      </c>
    </row>
    <row r="43" spans="1:11" s="3" customFormat="1" ht="15">
      <c r="A43" s="34" t="s">
        <v>63</v>
      </c>
      <c r="B43" s="97" t="s">
        <v>64</v>
      </c>
      <c r="C43" s="69">
        <f>F43*12</f>
        <v>0</v>
      </c>
      <c r="D43" s="11">
        <f>G43*I43</f>
        <v>720.4</v>
      </c>
      <c r="E43" s="69">
        <f>H43*12</f>
        <v>0.36</v>
      </c>
      <c r="F43" s="70"/>
      <c r="G43" s="66">
        <f>12*H43</f>
        <v>0.36</v>
      </c>
      <c r="H43" s="66">
        <v>0.03</v>
      </c>
      <c r="I43" s="3">
        <v>2001.1</v>
      </c>
      <c r="J43" s="3">
        <v>1.07</v>
      </c>
      <c r="K43" s="58">
        <v>0.02</v>
      </c>
    </row>
    <row r="44" spans="1:11" s="5" customFormat="1" ht="30">
      <c r="A44" s="34" t="s">
        <v>65</v>
      </c>
      <c r="B44" s="90" t="s">
        <v>42</v>
      </c>
      <c r="C44" s="45">
        <f>F44*12</f>
        <v>0</v>
      </c>
      <c r="D44" s="11">
        <f>G44*I44</f>
        <v>960.53</v>
      </c>
      <c r="E44" s="45">
        <f>H44*12</f>
        <v>0.48</v>
      </c>
      <c r="F44" s="68"/>
      <c r="G44" s="66">
        <f>12*H44</f>
        <v>0.48</v>
      </c>
      <c r="H44" s="66">
        <v>0.04</v>
      </c>
      <c r="I44" s="3">
        <v>2001.1</v>
      </c>
      <c r="J44" s="3">
        <v>1.07</v>
      </c>
      <c r="K44" s="58">
        <v>0.03</v>
      </c>
    </row>
    <row r="45" spans="1:11" s="5" customFormat="1" ht="15">
      <c r="A45" s="34" t="s">
        <v>66</v>
      </c>
      <c r="B45" s="90"/>
      <c r="C45" s="66"/>
      <c r="D45" s="66">
        <f>D47+D48+D49+D50+D52+D53+D54+D55+D56+D57+D58+D51</f>
        <v>28723.31</v>
      </c>
      <c r="E45" s="66"/>
      <c r="F45" s="68"/>
      <c r="G45" s="66">
        <f>D45/I45</f>
        <v>14.35</v>
      </c>
      <c r="H45" s="66">
        <f>G45/12</f>
        <v>1.2</v>
      </c>
      <c r="I45" s="3">
        <v>2001.1</v>
      </c>
      <c r="J45" s="3">
        <v>1.07</v>
      </c>
      <c r="K45" s="58">
        <v>0.8</v>
      </c>
    </row>
    <row r="46" spans="1:11" s="4" customFormat="1" ht="15" hidden="1">
      <c r="A46" s="78" t="s">
        <v>116</v>
      </c>
      <c r="B46" s="98" t="s">
        <v>67</v>
      </c>
      <c r="C46" s="47"/>
      <c r="D46" s="12"/>
      <c r="E46" s="47"/>
      <c r="F46" s="48"/>
      <c r="G46" s="47"/>
      <c r="H46" s="47">
        <v>0</v>
      </c>
      <c r="I46" s="3">
        <v>2001.1</v>
      </c>
      <c r="J46" s="3">
        <v>1.07</v>
      </c>
      <c r="K46" s="58">
        <v>0</v>
      </c>
    </row>
    <row r="47" spans="1:11" s="4" customFormat="1" ht="15">
      <c r="A47" s="78" t="s">
        <v>68</v>
      </c>
      <c r="B47" s="98" t="s">
        <v>67</v>
      </c>
      <c r="C47" s="47"/>
      <c r="D47" s="12">
        <v>196.5</v>
      </c>
      <c r="E47" s="47"/>
      <c r="F47" s="48"/>
      <c r="G47" s="47"/>
      <c r="H47" s="47"/>
      <c r="I47" s="3">
        <v>2001.1</v>
      </c>
      <c r="J47" s="3">
        <v>1.07</v>
      </c>
      <c r="K47" s="58">
        <v>0.01</v>
      </c>
    </row>
    <row r="48" spans="1:11" s="4" customFormat="1" ht="15">
      <c r="A48" s="78" t="s">
        <v>69</v>
      </c>
      <c r="B48" s="98" t="s">
        <v>70</v>
      </c>
      <c r="C48" s="47">
        <f>F48*12</f>
        <v>0</v>
      </c>
      <c r="D48" s="12">
        <v>415.82</v>
      </c>
      <c r="E48" s="47">
        <f>H48*12</f>
        <v>0</v>
      </c>
      <c r="F48" s="48"/>
      <c r="G48" s="47"/>
      <c r="H48" s="47"/>
      <c r="I48" s="3">
        <v>2001.1</v>
      </c>
      <c r="J48" s="3">
        <v>1.07</v>
      </c>
      <c r="K48" s="58">
        <v>0.01</v>
      </c>
    </row>
    <row r="49" spans="1:11" s="4" customFormat="1" ht="15">
      <c r="A49" s="78" t="s">
        <v>168</v>
      </c>
      <c r="B49" s="136" t="s">
        <v>67</v>
      </c>
      <c r="C49" s="47"/>
      <c r="D49" s="12">
        <v>740.94</v>
      </c>
      <c r="E49" s="47"/>
      <c r="F49" s="48"/>
      <c r="G49" s="47"/>
      <c r="H49" s="47"/>
      <c r="I49" s="3">
        <v>2001.1</v>
      </c>
      <c r="J49" s="3"/>
      <c r="K49" s="58"/>
    </row>
    <row r="50" spans="1:11" s="4" customFormat="1" ht="15">
      <c r="A50" s="78" t="s">
        <v>169</v>
      </c>
      <c r="B50" s="98" t="s">
        <v>67</v>
      </c>
      <c r="C50" s="47">
        <f>F50*12</f>
        <v>0</v>
      </c>
      <c r="D50" s="12">
        <v>2284.71</v>
      </c>
      <c r="E50" s="47">
        <f>H50*12</f>
        <v>0</v>
      </c>
      <c r="F50" s="48"/>
      <c r="G50" s="47"/>
      <c r="H50" s="47"/>
      <c r="I50" s="3">
        <v>2001.1</v>
      </c>
      <c r="J50" s="3">
        <v>1.07</v>
      </c>
      <c r="K50" s="58">
        <v>0.29</v>
      </c>
    </row>
    <row r="51" spans="1:11" s="4" customFormat="1" ht="25.5">
      <c r="A51" s="113" t="s">
        <v>140</v>
      </c>
      <c r="B51" s="114" t="s">
        <v>51</v>
      </c>
      <c r="C51" s="85"/>
      <c r="D51" s="85">
        <v>13528.87</v>
      </c>
      <c r="E51" s="47"/>
      <c r="F51" s="48"/>
      <c r="G51" s="47"/>
      <c r="H51" s="47"/>
      <c r="I51" s="3">
        <v>2001.1</v>
      </c>
      <c r="J51" s="3"/>
      <c r="K51" s="58"/>
    </row>
    <row r="52" spans="1:11" s="4" customFormat="1" ht="15">
      <c r="A52" s="78" t="s">
        <v>71</v>
      </c>
      <c r="B52" s="98" t="s">
        <v>67</v>
      </c>
      <c r="C52" s="47">
        <f>F52*12</f>
        <v>0</v>
      </c>
      <c r="D52" s="12">
        <v>792.41</v>
      </c>
      <c r="E52" s="47">
        <f>H52*12</f>
        <v>0</v>
      </c>
      <c r="F52" s="48"/>
      <c r="G52" s="47"/>
      <c r="H52" s="47"/>
      <c r="I52" s="3">
        <v>2001.1</v>
      </c>
      <c r="J52" s="3">
        <v>1.07</v>
      </c>
      <c r="K52" s="58">
        <v>0.03</v>
      </c>
    </row>
    <row r="53" spans="1:11" s="4" customFormat="1" ht="15">
      <c r="A53" s="78" t="s">
        <v>72</v>
      </c>
      <c r="B53" s="98" t="s">
        <v>67</v>
      </c>
      <c r="C53" s="47">
        <f>F53*12</f>
        <v>0</v>
      </c>
      <c r="D53" s="12">
        <v>3532.78</v>
      </c>
      <c r="E53" s="47">
        <f>H53*12</f>
        <v>0</v>
      </c>
      <c r="F53" s="48"/>
      <c r="G53" s="47"/>
      <c r="H53" s="47"/>
      <c r="I53" s="3">
        <v>2001.1</v>
      </c>
      <c r="J53" s="3">
        <v>1.07</v>
      </c>
      <c r="K53" s="58">
        <v>0.13</v>
      </c>
    </row>
    <row r="54" spans="1:11" s="4" customFormat="1" ht="15">
      <c r="A54" s="78" t="s">
        <v>73</v>
      </c>
      <c r="B54" s="98" t="s">
        <v>67</v>
      </c>
      <c r="C54" s="47">
        <f>F54*12</f>
        <v>0</v>
      </c>
      <c r="D54" s="12">
        <v>831.63</v>
      </c>
      <c r="E54" s="47">
        <f>H54*12</f>
        <v>0</v>
      </c>
      <c r="F54" s="48"/>
      <c r="G54" s="47"/>
      <c r="H54" s="47"/>
      <c r="I54" s="3">
        <v>2001.1</v>
      </c>
      <c r="J54" s="3">
        <v>1.07</v>
      </c>
      <c r="K54" s="58">
        <v>0.03</v>
      </c>
    </row>
    <row r="55" spans="1:11" s="4" customFormat="1" ht="15">
      <c r="A55" s="78" t="s">
        <v>74</v>
      </c>
      <c r="B55" s="98" t="s">
        <v>67</v>
      </c>
      <c r="C55" s="47"/>
      <c r="D55" s="12">
        <v>396.19</v>
      </c>
      <c r="E55" s="47"/>
      <c r="F55" s="48"/>
      <c r="G55" s="47"/>
      <c r="H55" s="47"/>
      <c r="I55" s="3">
        <v>2001.1</v>
      </c>
      <c r="J55" s="3">
        <v>1.07</v>
      </c>
      <c r="K55" s="58">
        <v>0.01</v>
      </c>
    </row>
    <row r="56" spans="1:11" s="4" customFormat="1" ht="15">
      <c r="A56" s="78" t="s">
        <v>75</v>
      </c>
      <c r="B56" s="98" t="s">
        <v>70</v>
      </c>
      <c r="C56" s="47"/>
      <c r="D56" s="12">
        <v>1584.82</v>
      </c>
      <c r="E56" s="47"/>
      <c r="F56" s="48"/>
      <c r="G56" s="47"/>
      <c r="H56" s="47"/>
      <c r="I56" s="3">
        <v>2001.1</v>
      </c>
      <c r="J56" s="3">
        <v>1.07</v>
      </c>
      <c r="K56" s="58">
        <v>0.05</v>
      </c>
    </row>
    <row r="57" spans="1:11" s="4" customFormat="1" ht="25.5">
      <c r="A57" s="78" t="s">
        <v>76</v>
      </c>
      <c r="B57" s="98" t="s">
        <v>67</v>
      </c>
      <c r="C57" s="47">
        <f>F57*12</f>
        <v>0</v>
      </c>
      <c r="D57" s="12">
        <v>1628.59</v>
      </c>
      <c r="E57" s="47">
        <f>H57*12</f>
        <v>0</v>
      </c>
      <c r="F57" s="48"/>
      <c r="G57" s="47"/>
      <c r="H57" s="47"/>
      <c r="I57" s="3">
        <v>2001.1</v>
      </c>
      <c r="J57" s="3">
        <v>1.07</v>
      </c>
      <c r="K57" s="58">
        <v>0.06</v>
      </c>
    </row>
    <row r="58" spans="1:11" s="4" customFormat="1" ht="15">
      <c r="A58" s="78" t="s">
        <v>77</v>
      </c>
      <c r="B58" s="98" t="s">
        <v>67</v>
      </c>
      <c r="C58" s="47"/>
      <c r="D58" s="12">
        <v>2790.05</v>
      </c>
      <c r="E58" s="47"/>
      <c r="F58" s="48"/>
      <c r="G58" s="47"/>
      <c r="H58" s="47"/>
      <c r="I58" s="3">
        <v>2001.1</v>
      </c>
      <c r="J58" s="3">
        <v>1.07</v>
      </c>
      <c r="K58" s="58">
        <v>0.01</v>
      </c>
    </row>
    <row r="59" spans="1:11" s="4" customFormat="1" ht="15" hidden="1">
      <c r="A59" s="78" t="s">
        <v>117</v>
      </c>
      <c r="B59" s="98" t="s">
        <v>67</v>
      </c>
      <c r="C59" s="71"/>
      <c r="D59" s="12"/>
      <c r="E59" s="71"/>
      <c r="F59" s="48"/>
      <c r="G59" s="47"/>
      <c r="H59" s="47"/>
      <c r="I59" s="3">
        <v>2001.1</v>
      </c>
      <c r="J59" s="3">
        <v>1.07</v>
      </c>
      <c r="K59" s="58">
        <v>0</v>
      </c>
    </row>
    <row r="60" spans="1:11" s="4" customFormat="1" ht="15" hidden="1">
      <c r="A60" s="78"/>
      <c r="B60" s="98"/>
      <c r="C60" s="47"/>
      <c r="D60" s="12"/>
      <c r="E60" s="47"/>
      <c r="F60" s="48"/>
      <c r="G60" s="47"/>
      <c r="H60" s="47"/>
      <c r="I60" s="3"/>
      <c r="J60" s="3"/>
      <c r="K60" s="58"/>
    </row>
    <row r="61" spans="1:11" s="5" customFormat="1" ht="30">
      <c r="A61" s="34" t="s">
        <v>118</v>
      </c>
      <c r="B61" s="90"/>
      <c r="C61" s="66"/>
      <c r="D61" s="66">
        <f>D62+D63+D64+D65+D70+D71+D72</f>
        <v>28156.25</v>
      </c>
      <c r="E61" s="66"/>
      <c r="F61" s="68"/>
      <c r="G61" s="66">
        <f>D61/I61</f>
        <v>14.07</v>
      </c>
      <c r="H61" s="66">
        <f>G61/12</f>
        <v>1.17</v>
      </c>
      <c r="I61" s="3">
        <v>2001.1</v>
      </c>
      <c r="J61" s="3">
        <v>1.07</v>
      </c>
      <c r="K61" s="58">
        <v>1.46</v>
      </c>
    </row>
    <row r="62" spans="1:11" s="4" customFormat="1" ht="15">
      <c r="A62" s="78" t="s">
        <v>99</v>
      </c>
      <c r="B62" s="98" t="s">
        <v>100</v>
      </c>
      <c r="C62" s="47"/>
      <c r="D62" s="12">
        <v>2377.23</v>
      </c>
      <c r="E62" s="47"/>
      <c r="F62" s="48"/>
      <c r="G62" s="47"/>
      <c r="H62" s="47"/>
      <c r="I62" s="3">
        <v>2001.1</v>
      </c>
      <c r="J62" s="3">
        <v>1.07</v>
      </c>
      <c r="K62" s="58">
        <v>0.09</v>
      </c>
    </row>
    <row r="63" spans="1:11" s="4" customFormat="1" ht="25.5">
      <c r="A63" s="78" t="s">
        <v>101</v>
      </c>
      <c r="B63" s="98" t="s">
        <v>102</v>
      </c>
      <c r="C63" s="47"/>
      <c r="D63" s="12">
        <v>1584.82</v>
      </c>
      <c r="E63" s="47"/>
      <c r="F63" s="48"/>
      <c r="G63" s="47"/>
      <c r="H63" s="47"/>
      <c r="I63" s="3">
        <v>2001.1</v>
      </c>
      <c r="J63" s="3">
        <v>1.07</v>
      </c>
      <c r="K63" s="58">
        <v>0.05</v>
      </c>
    </row>
    <row r="64" spans="1:11" s="4" customFormat="1" ht="15">
      <c r="A64" s="78" t="s">
        <v>103</v>
      </c>
      <c r="B64" s="98" t="s">
        <v>104</v>
      </c>
      <c r="C64" s="47"/>
      <c r="D64" s="12">
        <v>1663.21</v>
      </c>
      <c r="E64" s="47"/>
      <c r="F64" s="48"/>
      <c r="G64" s="47"/>
      <c r="H64" s="47"/>
      <c r="I64" s="3">
        <v>2001.1</v>
      </c>
      <c r="J64" s="3">
        <v>1.07</v>
      </c>
      <c r="K64" s="58">
        <v>0.06</v>
      </c>
    </row>
    <row r="65" spans="1:11" s="4" customFormat="1" ht="25.5">
      <c r="A65" s="78" t="s">
        <v>105</v>
      </c>
      <c r="B65" s="98" t="s">
        <v>106</v>
      </c>
      <c r="C65" s="47"/>
      <c r="D65" s="12">
        <v>1584.8</v>
      </c>
      <c r="E65" s="47"/>
      <c r="F65" s="48"/>
      <c r="G65" s="47"/>
      <c r="H65" s="47"/>
      <c r="I65" s="3">
        <v>2001.1</v>
      </c>
      <c r="J65" s="3">
        <v>1.07</v>
      </c>
      <c r="K65" s="58">
        <v>0.05</v>
      </c>
    </row>
    <row r="66" spans="1:11" s="4" customFormat="1" ht="15" hidden="1">
      <c r="A66" s="78" t="s">
        <v>126</v>
      </c>
      <c r="B66" s="98" t="s">
        <v>127</v>
      </c>
      <c r="C66" s="47"/>
      <c r="D66" s="12"/>
      <c r="E66" s="47"/>
      <c r="F66" s="48"/>
      <c r="G66" s="47"/>
      <c r="H66" s="47"/>
      <c r="I66" s="3">
        <v>2001.1</v>
      </c>
      <c r="J66" s="3">
        <v>1.07</v>
      </c>
      <c r="K66" s="58">
        <v>0</v>
      </c>
    </row>
    <row r="67" spans="1:11" s="4" customFormat="1" ht="15" hidden="1">
      <c r="A67" s="78" t="s">
        <v>107</v>
      </c>
      <c r="B67" s="98" t="s">
        <v>104</v>
      </c>
      <c r="C67" s="47"/>
      <c r="D67" s="12"/>
      <c r="E67" s="47"/>
      <c r="F67" s="48"/>
      <c r="G67" s="47"/>
      <c r="H67" s="47"/>
      <c r="I67" s="3">
        <v>2001.1</v>
      </c>
      <c r="J67" s="3">
        <v>1.07</v>
      </c>
      <c r="K67" s="58">
        <v>0</v>
      </c>
    </row>
    <row r="68" spans="1:11" s="4" customFormat="1" ht="15" hidden="1">
      <c r="A68" s="78" t="s">
        <v>108</v>
      </c>
      <c r="B68" s="98" t="s">
        <v>67</v>
      </c>
      <c r="C68" s="47"/>
      <c r="D68" s="12"/>
      <c r="E68" s="47"/>
      <c r="F68" s="48"/>
      <c r="G68" s="47"/>
      <c r="H68" s="47"/>
      <c r="I68" s="3">
        <v>2001.1</v>
      </c>
      <c r="J68" s="3">
        <v>1.07</v>
      </c>
      <c r="K68" s="58">
        <v>0</v>
      </c>
    </row>
    <row r="69" spans="1:11" s="4" customFormat="1" ht="25.5" hidden="1">
      <c r="A69" s="78" t="s">
        <v>109</v>
      </c>
      <c r="B69" s="98" t="s">
        <v>67</v>
      </c>
      <c r="C69" s="47"/>
      <c r="D69" s="12"/>
      <c r="E69" s="47"/>
      <c r="F69" s="48"/>
      <c r="G69" s="47"/>
      <c r="H69" s="47"/>
      <c r="I69" s="3">
        <v>2001.1</v>
      </c>
      <c r="J69" s="3">
        <v>1.07</v>
      </c>
      <c r="K69" s="58">
        <v>0</v>
      </c>
    </row>
    <row r="70" spans="1:11" s="4" customFormat="1" ht="25.5">
      <c r="A70" s="113" t="s">
        <v>170</v>
      </c>
      <c r="B70" s="114" t="s">
        <v>51</v>
      </c>
      <c r="C70" s="85"/>
      <c r="D70" s="85">
        <v>14182.25</v>
      </c>
      <c r="E70" s="47"/>
      <c r="F70" s="48"/>
      <c r="G70" s="47"/>
      <c r="H70" s="47"/>
      <c r="I70" s="3">
        <v>2001.1</v>
      </c>
      <c r="J70" s="3"/>
      <c r="K70" s="58"/>
    </row>
    <row r="71" spans="1:11" s="4" customFormat="1" ht="15">
      <c r="A71" s="113" t="s">
        <v>171</v>
      </c>
      <c r="B71" s="114" t="s">
        <v>67</v>
      </c>
      <c r="C71" s="85"/>
      <c r="D71" s="85">
        <v>1127.3</v>
      </c>
      <c r="E71" s="47"/>
      <c r="F71" s="48"/>
      <c r="G71" s="47"/>
      <c r="H71" s="47"/>
      <c r="I71" s="3">
        <v>2001.1</v>
      </c>
      <c r="J71" s="3"/>
      <c r="K71" s="58"/>
    </row>
    <row r="72" spans="1:11" s="4" customFormat="1" ht="18" customHeight="1">
      <c r="A72" s="78" t="s">
        <v>110</v>
      </c>
      <c r="B72" s="98" t="s">
        <v>58</v>
      </c>
      <c r="C72" s="71"/>
      <c r="D72" s="12">
        <v>5636.64</v>
      </c>
      <c r="E72" s="71"/>
      <c r="F72" s="48"/>
      <c r="G72" s="47"/>
      <c r="H72" s="47"/>
      <c r="I72" s="3">
        <v>2001.1</v>
      </c>
      <c r="J72" s="3">
        <v>1.07</v>
      </c>
      <c r="K72" s="58">
        <v>0.2</v>
      </c>
    </row>
    <row r="73" spans="1:11" s="4" customFormat="1" ht="30">
      <c r="A73" s="34" t="s">
        <v>119</v>
      </c>
      <c r="B73" s="98"/>
      <c r="C73" s="47"/>
      <c r="D73" s="66">
        <f>D74+D75+D76</f>
        <v>17226.32</v>
      </c>
      <c r="E73" s="47"/>
      <c r="F73" s="48"/>
      <c r="G73" s="66">
        <f>D73/I73</f>
        <v>8.61</v>
      </c>
      <c r="H73" s="66">
        <f>G73/12</f>
        <v>0.72</v>
      </c>
      <c r="I73" s="3">
        <v>2001.1</v>
      </c>
      <c r="J73" s="3">
        <v>1.07</v>
      </c>
      <c r="K73" s="58">
        <v>0.52</v>
      </c>
    </row>
    <row r="74" spans="1:11" s="4" customFormat="1" ht="15">
      <c r="A74" s="78" t="s">
        <v>172</v>
      </c>
      <c r="B74" s="98" t="s">
        <v>67</v>
      </c>
      <c r="C74" s="47"/>
      <c r="D74" s="12">
        <v>1325.22</v>
      </c>
      <c r="E74" s="47"/>
      <c r="F74" s="48"/>
      <c r="G74" s="47"/>
      <c r="H74" s="47"/>
      <c r="I74" s="3">
        <v>2001.1</v>
      </c>
      <c r="J74" s="3">
        <v>1.07</v>
      </c>
      <c r="K74" s="58">
        <v>0.07</v>
      </c>
    </row>
    <row r="75" spans="1:11" s="4" customFormat="1" ht="25.5">
      <c r="A75" s="113" t="s">
        <v>173</v>
      </c>
      <c r="B75" s="114" t="s">
        <v>51</v>
      </c>
      <c r="C75" s="85"/>
      <c r="D75" s="85">
        <v>11492.02</v>
      </c>
      <c r="E75" s="47"/>
      <c r="F75" s="48"/>
      <c r="G75" s="47"/>
      <c r="H75" s="47"/>
      <c r="I75" s="3">
        <v>2001.1</v>
      </c>
      <c r="J75" s="3">
        <v>2001.1</v>
      </c>
      <c r="K75" s="3">
        <v>2001.1</v>
      </c>
    </row>
    <row r="76" spans="1:11" s="4" customFormat="1" ht="25.5">
      <c r="A76" s="113" t="s">
        <v>174</v>
      </c>
      <c r="B76" s="114" t="s">
        <v>51</v>
      </c>
      <c r="C76" s="85"/>
      <c r="D76" s="77">
        <v>4409.08</v>
      </c>
      <c r="E76" s="47"/>
      <c r="F76" s="48"/>
      <c r="G76" s="47"/>
      <c r="H76" s="47"/>
      <c r="I76" s="3">
        <v>2001.1</v>
      </c>
      <c r="J76" s="3"/>
      <c r="K76" s="58"/>
    </row>
    <row r="77" spans="1:11" s="4" customFormat="1" ht="15">
      <c r="A77" s="34" t="s">
        <v>78</v>
      </c>
      <c r="B77" s="98"/>
      <c r="C77" s="47"/>
      <c r="D77" s="66">
        <f>D78+D79+D80</f>
        <v>6534.43</v>
      </c>
      <c r="E77" s="47"/>
      <c r="F77" s="48"/>
      <c r="G77" s="66">
        <f>D77/I77</f>
        <v>3.27</v>
      </c>
      <c r="H77" s="66">
        <f>G77/12</f>
        <v>0.27</v>
      </c>
      <c r="I77" s="3">
        <v>2001.1</v>
      </c>
      <c r="J77" s="3">
        <v>1.07</v>
      </c>
      <c r="K77" s="58">
        <v>0.3</v>
      </c>
    </row>
    <row r="78" spans="1:11" s="4" customFormat="1" ht="15">
      <c r="A78" s="78" t="s">
        <v>79</v>
      </c>
      <c r="B78" s="98" t="s">
        <v>58</v>
      </c>
      <c r="C78" s="47"/>
      <c r="D78" s="12">
        <v>1104.48</v>
      </c>
      <c r="E78" s="47"/>
      <c r="F78" s="48"/>
      <c r="G78" s="47"/>
      <c r="H78" s="47"/>
      <c r="I78" s="3">
        <v>2001.1</v>
      </c>
      <c r="J78" s="3">
        <v>1.07</v>
      </c>
      <c r="K78" s="58">
        <v>0.04</v>
      </c>
    </row>
    <row r="79" spans="1:11" s="4" customFormat="1" ht="15">
      <c r="A79" s="78" t="s">
        <v>80</v>
      </c>
      <c r="B79" s="98" t="s">
        <v>67</v>
      </c>
      <c r="C79" s="47"/>
      <c r="D79" s="12">
        <v>4601.64</v>
      </c>
      <c r="E79" s="47"/>
      <c r="F79" s="48"/>
      <c r="G79" s="47"/>
      <c r="H79" s="47"/>
      <c r="I79" s="3">
        <v>2001.1</v>
      </c>
      <c r="J79" s="3">
        <v>1.07</v>
      </c>
      <c r="K79" s="58">
        <v>0.17</v>
      </c>
    </row>
    <row r="80" spans="1:11" s="4" customFormat="1" ht="15">
      <c r="A80" s="78" t="s">
        <v>81</v>
      </c>
      <c r="B80" s="98" t="s">
        <v>67</v>
      </c>
      <c r="C80" s="47"/>
      <c r="D80" s="12">
        <v>828.31</v>
      </c>
      <c r="E80" s="47"/>
      <c r="F80" s="48"/>
      <c r="G80" s="47"/>
      <c r="H80" s="47"/>
      <c r="I80" s="3">
        <v>2001.1</v>
      </c>
      <c r="J80" s="3">
        <v>1.07</v>
      </c>
      <c r="K80" s="58">
        <v>0.03</v>
      </c>
    </row>
    <row r="81" spans="1:11" s="4" customFormat="1" ht="27.75" customHeight="1" hidden="1">
      <c r="A81" s="78" t="s">
        <v>128</v>
      </c>
      <c r="B81" s="98" t="s">
        <v>51</v>
      </c>
      <c r="C81" s="47"/>
      <c r="D81" s="12">
        <f>G81*I81</f>
        <v>0</v>
      </c>
      <c r="E81" s="47"/>
      <c r="F81" s="48"/>
      <c r="G81" s="47"/>
      <c r="H81" s="47"/>
      <c r="I81" s="3">
        <v>2001.1</v>
      </c>
      <c r="J81" s="3">
        <v>1.07</v>
      </c>
      <c r="K81" s="58">
        <v>0</v>
      </c>
    </row>
    <row r="82" spans="1:11" s="4" customFormat="1" ht="25.5" hidden="1">
      <c r="A82" s="78" t="s">
        <v>112</v>
      </c>
      <c r="B82" s="98" t="s">
        <v>51</v>
      </c>
      <c r="C82" s="47"/>
      <c r="D82" s="12">
        <f>G82*I82</f>
        <v>0</v>
      </c>
      <c r="E82" s="47"/>
      <c r="F82" s="48"/>
      <c r="G82" s="47"/>
      <c r="H82" s="47"/>
      <c r="I82" s="3">
        <v>2001.1</v>
      </c>
      <c r="J82" s="3">
        <v>1.07</v>
      </c>
      <c r="K82" s="58">
        <v>0</v>
      </c>
    </row>
    <row r="83" spans="1:11" s="4" customFormat="1" ht="25.5" hidden="1">
      <c r="A83" s="78" t="s">
        <v>82</v>
      </c>
      <c r="B83" s="98" t="s">
        <v>51</v>
      </c>
      <c r="C83" s="47"/>
      <c r="D83" s="12">
        <f>G83*I83</f>
        <v>0</v>
      </c>
      <c r="E83" s="47"/>
      <c r="F83" s="48"/>
      <c r="G83" s="47"/>
      <c r="H83" s="47"/>
      <c r="I83" s="3">
        <v>2001.1</v>
      </c>
      <c r="J83" s="3">
        <v>1.07</v>
      </c>
      <c r="K83" s="58">
        <v>0</v>
      </c>
    </row>
    <row r="84" spans="1:11" s="4" customFormat="1" ht="25.5" hidden="1">
      <c r="A84" s="78" t="s">
        <v>83</v>
      </c>
      <c r="B84" s="98" t="s">
        <v>51</v>
      </c>
      <c r="C84" s="47"/>
      <c r="D84" s="12">
        <f>G84*I84</f>
        <v>0</v>
      </c>
      <c r="E84" s="47"/>
      <c r="F84" s="48"/>
      <c r="G84" s="47"/>
      <c r="H84" s="47"/>
      <c r="I84" s="3">
        <v>2001.1</v>
      </c>
      <c r="J84" s="3">
        <v>1.07</v>
      </c>
      <c r="K84" s="58">
        <v>0</v>
      </c>
    </row>
    <row r="85" spans="1:11" s="4" customFormat="1" ht="15">
      <c r="A85" s="34" t="s">
        <v>84</v>
      </c>
      <c r="B85" s="98"/>
      <c r="C85" s="47"/>
      <c r="D85" s="66">
        <f>D86</f>
        <v>993.79</v>
      </c>
      <c r="E85" s="47"/>
      <c r="F85" s="48"/>
      <c r="G85" s="66">
        <f>D85/I85</f>
        <v>0.5</v>
      </c>
      <c r="H85" s="66">
        <f>G85/12</f>
        <v>0.04</v>
      </c>
      <c r="I85" s="3">
        <v>2001.1</v>
      </c>
      <c r="J85" s="3">
        <v>1.07</v>
      </c>
      <c r="K85" s="58">
        <v>0.14</v>
      </c>
    </row>
    <row r="86" spans="1:11" s="4" customFormat="1" ht="15">
      <c r="A86" s="78" t="s">
        <v>85</v>
      </c>
      <c r="B86" s="98" t="s">
        <v>67</v>
      </c>
      <c r="C86" s="47"/>
      <c r="D86" s="12">
        <v>993.79</v>
      </c>
      <c r="E86" s="47"/>
      <c r="F86" s="48"/>
      <c r="G86" s="47"/>
      <c r="H86" s="47"/>
      <c r="I86" s="3">
        <v>2001.1</v>
      </c>
      <c r="J86" s="3">
        <v>1.07</v>
      </c>
      <c r="K86" s="58">
        <v>0.03</v>
      </c>
    </row>
    <row r="87" spans="1:11" s="3" customFormat="1" ht="15">
      <c r="A87" s="34" t="s">
        <v>120</v>
      </c>
      <c r="B87" s="90"/>
      <c r="C87" s="66"/>
      <c r="D87" s="66">
        <v>0</v>
      </c>
      <c r="E87" s="66"/>
      <c r="F87" s="68"/>
      <c r="G87" s="66">
        <f>D87/I87</f>
        <v>0</v>
      </c>
      <c r="H87" s="66">
        <f>G87/12</f>
        <v>0</v>
      </c>
      <c r="I87" s="3">
        <v>2001.1</v>
      </c>
      <c r="J87" s="3">
        <v>1.07</v>
      </c>
      <c r="K87" s="58">
        <v>0.05</v>
      </c>
    </row>
    <row r="88" spans="1:11" s="3" customFormat="1" ht="15">
      <c r="A88" s="34" t="s">
        <v>113</v>
      </c>
      <c r="B88" s="90"/>
      <c r="C88" s="66"/>
      <c r="D88" s="66">
        <f>D89</f>
        <v>1104.39</v>
      </c>
      <c r="E88" s="66"/>
      <c r="F88" s="68"/>
      <c r="G88" s="66">
        <f>D88/I88</f>
        <v>0.55</v>
      </c>
      <c r="H88" s="66">
        <f>G88/12</f>
        <v>0.05</v>
      </c>
      <c r="I88" s="3">
        <v>2001.1</v>
      </c>
      <c r="J88" s="3">
        <v>1.07</v>
      </c>
      <c r="K88" s="58">
        <v>0.04</v>
      </c>
    </row>
    <row r="89" spans="1:11" s="4" customFormat="1" ht="15">
      <c r="A89" s="78" t="s">
        <v>175</v>
      </c>
      <c r="B89" s="98" t="s">
        <v>100</v>
      </c>
      <c r="C89" s="47"/>
      <c r="D89" s="12">
        <v>1104.39</v>
      </c>
      <c r="E89" s="47"/>
      <c r="F89" s="48"/>
      <c r="G89" s="47"/>
      <c r="H89" s="47"/>
      <c r="I89" s="3">
        <v>2001.1</v>
      </c>
      <c r="J89" s="3">
        <v>1.07</v>
      </c>
      <c r="K89" s="58">
        <v>0.04</v>
      </c>
    </row>
    <row r="90" spans="1:11" s="4" customFormat="1" ht="15" hidden="1">
      <c r="A90" s="78"/>
      <c r="B90" s="98"/>
      <c r="C90" s="47"/>
      <c r="D90" s="12"/>
      <c r="E90" s="47"/>
      <c r="F90" s="48"/>
      <c r="G90" s="47"/>
      <c r="H90" s="47"/>
      <c r="I90" s="3">
        <v>2001.1</v>
      </c>
      <c r="J90" s="3"/>
      <c r="K90" s="58"/>
    </row>
    <row r="91" spans="1:11" s="4" customFormat="1" ht="25.5" customHeight="1" hidden="1">
      <c r="A91" s="78" t="s">
        <v>111</v>
      </c>
      <c r="B91" s="98" t="s">
        <v>67</v>
      </c>
      <c r="C91" s="47"/>
      <c r="D91" s="12"/>
      <c r="E91" s="47"/>
      <c r="F91" s="48"/>
      <c r="G91" s="47"/>
      <c r="H91" s="47">
        <v>0</v>
      </c>
      <c r="I91" s="3">
        <v>2001.1</v>
      </c>
      <c r="J91" s="3">
        <v>1.07</v>
      </c>
      <c r="K91" s="58">
        <v>0</v>
      </c>
    </row>
    <row r="92" spans="1:11" s="4" customFormat="1" ht="25.5" customHeight="1" thickBot="1">
      <c r="A92" s="99" t="s">
        <v>86</v>
      </c>
      <c r="B92" s="90" t="s">
        <v>51</v>
      </c>
      <c r="C92" s="137"/>
      <c r="D92" s="138">
        <f>G92*I92</f>
        <v>2641.45</v>
      </c>
      <c r="E92" s="108"/>
      <c r="F92" s="109"/>
      <c r="G92" s="108">
        <f>12*H92</f>
        <v>1.32</v>
      </c>
      <c r="H92" s="108">
        <v>0.11</v>
      </c>
      <c r="I92" s="3">
        <v>2001.1</v>
      </c>
      <c r="J92" s="3"/>
      <c r="K92" s="58"/>
    </row>
    <row r="93" spans="1:11" s="3" customFormat="1" ht="19.5" thickBot="1">
      <c r="A93" s="100" t="s">
        <v>87</v>
      </c>
      <c r="B93" s="81" t="s">
        <v>46</v>
      </c>
      <c r="C93" s="88"/>
      <c r="D93" s="88">
        <f>G93*I93</f>
        <v>41302.7</v>
      </c>
      <c r="E93" s="88"/>
      <c r="F93" s="83"/>
      <c r="G93" s="88">
        <f>12*H93</f>
        <v>20.64</v>
      </c>
      <c r="H93" s="88">
        <v>1.72</v>
      </c>
      <c r="I93" s="3">
        <v>2001.1</v>
      </c>
      <c r="J93" s="3">
        <v>1.07</v>
      </c>
      <c r="K93" s="58">
        <v>0.89</v>
      </c>
    </row>
    <row r="94" spans="1:11" s="3" customFormat="1" ht="19.5" hidden="1" thickBot="1">
      <c r="A94" s="99" t="s">
        <v>3</v>
      </c>
      <c r="B94" s="90"/>
      <c r="C94" s="45">
        <f>F94*12</f>
        <v>0</v>
      </c>
      <c r="D94" s="68"/>
      <c r="E94" s="45"/>
      <c r="F94" s="45"/>
      <c r="G94" s="68"/>
      <c r="H94" s="68"/>
      <c r="I94" s="3">
        <v>2001.1</v>
      </c>
      <c r="K94" s="58"/>
    </row>
    <row r="95" spans="1:11" s="101" customFormat="1" ht="15.75" hidden="1" thickBot="1">
      <c r="A95" s="94" t="s">
        <v>129</v>
      </c>
      <c r="B95" s="95"/>
      <c r="C95" s="79"/>
      <c r="D95" s="79"/>
      <c r="E95" s="79"/>
      <c r="F95" s="79"/>
      <c r="G95" s="79"/>
      <c r="H95" s="87"/>
      <c r="I95" s="3">
        <v>2001.1</v>
      </c>
      <c r="K95" s="102"/>
    </row>
    <row r="96" spans="1:11" s="101" customFormat="1" ht="15.75" hidden="1" thickBot="1">
      <c r="A96" s="94" t="s">
        <v>130</v>
      </c>
      <c r="B96" s="95"/>
      <c r="C96" s="79"/>
      <c r="D96" s="79"/>
      <c r="E96" s="79"/>
      <c r="F96" s="79"/>
      <c r="G96" s="79"/>
      <c r="H96" s="87"/>
      <c r="I96" s="3">
        <v>2001.1</v>
      </c>
      <c r="K96" s="102"/>
    </row>
    <row r="97" spans="1:11" s="101" customFormat="1" ht="15.75" hidden="1" thickBot="1">
      <c r="A97" s="94" t="s">
        <v>131</v>
      </c>
      <c r="B97" s="95"/>
      <c r="C97" s="79"/>
      <c r="D97" s="79"/>
      <c r="E97" s="79"/>
      <c r="F97" s="79"/>
      <c r="G97" s="79"/>
      <c r="H97" s="87"/>
      <c r="I97" s="3">
        <v>2001.1</v>
      </c>
      <c r="K97" s="102"/>
    </row>
    <row r="98" spans="1:11" s="101" customFormat="1" ht="15.75" hidden="1" thickBot="1">
      <c r="A98" s="94" t="s">
        <v>132</v>
      </c>
      <c r="B98" s="95"/>
      <c r="C98" s="79"/>
      <c r="D98" s="79"/>
      <c r="E98" s="79"/>
      <c r="F98" s="79"/>
      <c r="G98" s="79"/>
      <c r="H98" s="87"/>
      <c r="I98" s="3">
        <v>2001.1</v>
      </c>
      <c r="K98" s="102"/>
    </row>
    <row r="99" spans="1:11" s="101" customFormat="1" ht="15.75" hidden="1" thickBot="1">
      <c r="A99" s="94" t="s">
        <v>133</v>
      </c>
      <c r="B99" s="95"/>
      <c r="C99" s="79"/>
      <c r="D99" s="79"/>
      <c r="E99" s="79"/>
      <c r="F99" s="79"/>
      <c r="G99" s="79"/>
      <c r="H99" s="87"/>
      <c r="I99" s="3">
        <v>2001.1</v>
      </c>
      <c r="K99" s="102"/>
    </row>
    <row r="100" spans="1:11" s="101" customFormat="1" ht="15.75" hidden="1" thickBot="1">
      <c r="A100" s="94" t="s">
        <v>134</v>
      </c>
      <c r="B100" s="95"/>
      <c r="C100" s="79"/>
      <c r="D100" s="79"/>
      <c r="E100" s="79"/>
      <c r="F100" s="79"/>
      <c r="G100" s="79"/>
      <c r="H100" s="87"/>
      <c r="I100" s="3">
        <v>2001.1</v>
      </c>
      <c r="K100" s="102"/>
    </row>
    <row r="101" spans="1:11" s="101" customFormat="1" ht="15.75" hidden="1" thickBot="1">
      <c r="A101" s="94" t="s">
        <v>135</v>
      </c>
      <c r="B101" s="95"/>
      <c r="C101" s="79"/>
      <c r="D101" s="79"/>
      <c r="E101" s="79"/>
      <c r="F101" s="79"/>
      <c r="G101" s="79"/>
      <c r="H101" s="87"/>
      <c r="I101" s="3">
        <v>2001.1</v>
      </c>
      <c r="K101" s="102"/>
    </row>
    <row r="102" spans="1:11" s="101" customFormat="1" ht="15.75" hidden="1" thickBot="1">
      <c r="A102" s="94" t="s">
        <v>136</v>
      </c>
      <c r="B102" s="95"/>
      <c r="C102" s="79"/>
      <c r="D102" s="79"/>
      <c r="E102" s="79"/>
      <c r="F102" s="79"/>
      <c r="G102" s="79"/>
      <c r="H102" s="87"/>
      <c r="I102" s="3">
        <v>2001.1</v>
      </c>
      <c r="K102" s="102"/>
    </row>
    <row r="103" spans="1:11" s="3" customFormat="1" ht="19.5" thickBot="1">
      <c r="A103" s="103" t="s">
        <v>4</v>
      </c>
      <c r="B103" s="104"/>
      <c r="C103" s="88">
        <f>F103*12</f>
        <v>0</v>
      </c>
      <c r="D103" s="105">
        <f>D93+D88+D87+D85+D77+D73+D61+D45+D44+D43+D42+D41+D40+D39+D38+D37+D36+D34+D33+D32+D23+D14+D92</f>
        <v>439858.96</v>
      </c>
      <c r="E103" s="105">
        <f>E93+E88+E87+E85+E77+E73+E61+E45+E44+E43+E42+E41+E40+E39+E38+E37+E36+E34+E33+E32+E23+E14+E92</f>
        <v>149.04</v>
      </c>
      <c r="F103" s="105">
        <f>F93+F88+F87+F85+F77+F73+F61+F45+F44+F43+F42+F41+F40+F39+F38+F37+F36+F34+F33+F32+F23+F14+F92</f>
        <v>0</v>
      </c>
      <c r="G103" s="105">
        <f>G93+G88+G87+G85+G77+G73+G61+G45+G44+G43+G42+G41+G40+G39+G38+G37+G36+G34+G33+G32+G23+G14+G92</f>
        <v>219.8</v>
      </c>
      <c r="H103" s="105">
        <v>18.33</v>
      </c>
      <c r="I103" s="3">
        <v>2001.1</v>
      </c>
      <c r="K103" s="58"/>
    </row>
    <row r="104" spans="1:11" s="3" customFormat="1" ht="19.5" hidden="1" thickBot="1">
      <c r="A104" s="100" t="s">
        <v>137</v>
      </c>
      <c r="B104" s="104"/>
      <c r="C104" s="88"/>
      <c r="D104" s="88"/>
      <c r="E104" s="88"/>
      <c r="F104" s="83"/>
      <c r="G104" s="88"/>
      <c r="H104" s="83"/>
      <c r="I104" s="3">
        <v>2001.1</v>
      </c>
      <c r="K104" s="58"/>
    </row>
    <row r="105" spans="1:11" s="3" customFormat="1" ht="19.5" hidden="1">
      <c r="A105" s="106" t="s">
        <v>138</v>
      </c>
      <c r="B105" s="107"/>
      <c r="C105" s="108"/>
      <c r="D105" s="108"/>
      <c r="E105" s="108"/>
      <c r="F105" s="109"/>
      <c r="G105" s="108"/>
      <c r="H105" s="110"/>
      <c r="I105" s="3">
        <v>2001.1</v>
      </c>
      <c r="K105" s="58"/>
    </row>
    <row r="106" spans="1:11" s="7" customFormat="1" ht="20.25" hidden="1" thickBot="1">
      <c r="A106" s="100" t="s">
        <v>2</v>
      </c>
      <c r="B106" s="81" t="s">
        <v>46</v>
      </c>
      <c r="C106" s="81" t="s">
        <v>88</v>
      </c>
      <c r="D106" s="80"/>
      <c r="E106" s="81" t="s">
        <v>88</v>
      </c>
      <c r="F106" s="82"/>
      <c r="G106" s="81" t="s">
        <v>88</v>
      </c>
      <c r="H106" s="82"/>
      <c r="I106" s="3">
        <v>2001.1</v>
      </c>
      <c r="K106" s="72"/>
    </row>
    <row r="107" spans="1:11" s="1" customFormat="1" ht="15">
      <c r="A107" s="111"/>
      <c r="B107" s="112"/>
      <c r="C107" s="112"/>
      <c r="D107" s="112"/>
      <c r="E107" s="112"/>
      <c r="F107" s="112"/>
      <c r="G107" s="112"/>
      <c r="H107" s="112"/>
      <c r="I107" s="3">
        <v>2001.1</v>
      </c>
      <c r="K107" s="74"/>
    </row>
    <row r="108" spans="1:11" s="1" customFormat="1" ht="15">
      <c r="A108" s="111"/>
      <c r="B108" s="112"/>
      <c r="C108" s="112"/>
      <c r="D108" s="112"/>
      <c r="E108" s="112"/>
      <c r="F108" s="112"/>
      <c r="G108" s="112"/>
      <c r="H108" s="112"/>
      <c r="I108" s="3">
        <v>2001.1</v>
      </c>
      <c r="K108" s="74"/>
    </row>
    <row r="109" spans="1:11" s="1" customFormat="1" ht="13.5" thickBot="1">
      <c r="A109" s="111"/>
      <c r="B109" s="112"/>
      <c r="C109" s="112"/>
      <c r="D109" s="112"/>
      <c r="E109" s="112"/>
      <c r="F109" s="112"/>
      <c r="G109" s="112"/>
      <c r="H109" s="112"/>
      <c r="K109" s="74"/>
    </row>
    <row r="110" spans="1:11" s="3" customFormat="1" ht="19.5" thickBot="1">
      <c r="A110" s="100" t="s">
        <v>139</v>
      </c>
      <c r="B110" s="104"/>
      <c r="C110" s="88">
        <f>F110*12</f>
        <v>0</v>
      </c>
      <c r="D110" s="83">
        <f>D111+D112+D113</f>
        <v>4262.8</v>
      </c>
      <c r="E110" s="83">
        <f>E111+E112+E113</f>
        <v>0</v>
      </c>
      <c r="F110" s="83">
        <f>F111+F112+F113</f>
        <v>0</v>
      </c>
      <c r="G110" s="83">
        <f>G111+G112+G113</f>
        <v>2.13</v>
      </c>
      <c r="H110" s="83">
        <f>H111+H112+H113</f>
        <v>0.18</v>
      </c>
      <c r="I110" s="3">
        <v>2001.1</v>
      </c>
      <c r="K110" s="58"/>
    </row>
    <row r="111" spans="1:11" s="101" customFormat="1" ht="15">
      <c r="A111" s="113" t="s">
        <v>176</v>
      </c>
      <c r="B111" s="114"/>
      <c r="C111" s="85"/>
      <c r="D111" s="85">
        <v>218.39</v>
      </c>
      <c r="E111" s="85"/>
      <c r="F111" s="85"/>
      <c r="G111" s="85">
        <f>D111/I111</f>
        <v>0.11</v>
      </c>
      <c r="H111" s="86">
        <f>G111/12</f>
        <v>0.01</v>
      </c>
      <c r="I111" s="3">
        <v>2001.1</v>
      </c>
      <c r="K111" s="102"/>
    </row>
    <row r="112" spans="1:11" s="101" customFormat="1" ht="15">
      <c r="A112" s="113" t="s">
        <v>141</v>
      </c>
      <c r="B112" s="114"/>
      <c r="C112" s="85"/>
      <c r="D112" s="85">
        <v>2754.23</v>
      </c>
      <c r="E112" s="85"/>
      <c r="F112" s="85"/>
      <c r="G112" s="85">
        <f>D112/I112</f>
        <v>1.38</v>
      </c>
      <c r="H112" s="86">
        <v>0.12</v>
      </c>
      <c r="I112" s="3">
        <v>2001.1</v>
      </c>
      <c r="K112" s="102"/>
    </row>
    <row r="113" spans="1:11" s="101" customFormat="1" ht="15">
      <c r="A113" s="94" t="s">
        <v>177</v>
      </c>
      <c r="B113" s="95"/>
      <c r="C113" s="79"/>
      <c r="D113" s="79">
        <v>1290.18</v>
      </c>
      <c r="E113" s="79"/>
      <c r="F113" s="79"/>
      <c r="G113" s="85">
        <f>D113/I113</f>
        <v>0.64</v>
      </c>
      <c r="H113" s="86">
        <f>G113/12</f>
        <v>0.05</v>
      </c>
      <c r="I113" s="3">
        <v>2001.1</v>
      </c>
      <c r="K113" s="102"/>
    </row>
    <row r="114" spans="1:11" s="101" customFormat="1" ht="15" hidden="1">
      <c r="A114" s="94"/>
      <c r="B114" s="95"/>
      <c r="C114" s="79"/>
      <c r="D114" s="79"/>
      <c r="E114" s="79"/>
      <c r="F114" s="79"/>
      <c r="G114" s="85">
        <f>D114/I114</f>
        <v>0</v>
      </c>
      <c r="H114" s="86">
        <f>G114/12</f>
        <v>0</v>
      </c>
      <c r="I114" s="3">
        <v>2001.1</v>
      </c>
      <c r="K114" s="102"/>
    </row>
    <row r="115" spans="1:11" s="1" customFormat="1" ht="12.75">
      <c r="A115" s="73"/>
      <c r="K115" s="74"/>
    </row>
    <row r="116" spans="1:11" s="1" customFormat="1" ht="13.5" thickBot="1">
      <c r="A116" s="73"/>
      <c r="K116" s="74"/>
    </row>
    <row r="117" spans="1:11" s="118" customFormat="1" ht="15.75" thickBot="1">
      <c r="A117" s="115" t="s">
        <v>6</v>
      </c>
      <c r="B117" s="116"/>
      <c r="C117" s="116"/>
      <c r="D117" s="117">
        <f>D103+D110</f>
        <v>444121.76</v>
      </c>
      <c r="E117" s="117">
        <f>E103+E110</f>
        <v>149.04</v>
      </c>
      <c r="F117" s="117">
        <f>F103+F110</f>
        <v>0</v>
      </c>
      <c r="G117" s="117">
        <f>G103+G110</f>
        <v>221.93</v>
      </c>
      <c r="H117" s="117">
        <f>H103+H110</f>
        <v>18.51</v>
      </c>
      <c r="K117" s="119"/>
    </row>
    <row r="118" spans="1:11" s="1" customFormat="1" ht="12.75">
      <c r="A118" s="73"/>
      <c r="K118" s="74"/>
    </row>
    <row r="119" spans="1:11" s="1" customFormat="1" ht="12.75">
      <c r="A119" s="73"/>
      <c r="K119" s="74"/>
    </row>
    <row r="120" spans="1:11" s="7" customFormat="1" ht="19.5">
      <c r="A120" s="75"/>
      <c r="B120" s="76"/>
      <c r="C120" s="46"/>
      <c r="D120" s="46"/>
      <c r="E120" s="46"/>
      <c r="F120" s="46"/>
      <c r="G120" s="46"/>
      <c r="H120" s="46"/>
      <c r="K120" s="72"/>
    </row>
    <row r="121" spans="1:11" s="1" customFormat="1" ht="14.25">
      <c r="A121" s="251" t="s">
        <v>89</v>
      </c>
      <c r="B121" s="251"/>
      <c r="C121" s="251"/>
      <c r="D121" s="251"/>
      <c r="E121" s="251"/>
      <c r="F121" s="251"/>
      <c r="K121" s="74"/>
    </row>
    <row r="122" s="1" customFormat="1" ht="12.75">
      <c r="K122" s="74"/>
    </row>
    <row r="123" spans="1:11" s="1" customFormat="1" ht="12.75">
      <c r="A123" s="73" t="s">
        <v>90</v>
      </c>
      <c r="K123" s="74"/>
    </row>
    <row r="124" s="1" customFormat="1" ht="12.75">
      <c r="K124" s="74"/>
    </row>
    <row r="125" s="1" customFormat="1" ht="12.75">
      <c r="K125" s="74"/>
    </row>
    <row r="126" s="1" customFormat="1" ht="12.75">
      <c r="K126" s="74"/>
    </row>
    <row r="127" s="1" customFormat="1" ht="12.75">
      <c r="K127" s="74"/>
    </row>
    <row r="128" s="1" customFormat="1" ht="12.75">
      <c r="K128" s="74"/>
    </row>
    <row r="129" s="1" customFormat="1" ht="12.75">
      <c r="K129" s="74"/>
    </row>
    <row r="130" s="1" customFormat="1" ht="12.75">
      <c r="K130" s="74"/>
    </row>
    <row r="131" s="1" customFormat="1" ht="12.75">
      <c r="K131" s="74"/>
    </row>
    <row r="132" s="1" customFormat="1" ht="12.75">
      <c r="K132" s="74"/>
    </row>
    <row r="133" s="1" customFormat="1" ht="12.75">
      <c r="K133" s="74"/>
    </row>
    <row r="134" s="1" customFormat="1" ht="12.75">
      <c r="K134" s="74"/>
    </row>
    <row r="135" s="1" customFormat="1" ht="12.75">
      <c r="K135" s="74"/>
    </row>
    <row r="136" s="1" customFormat="1" ht="12.75">
      <c r="K136" s="74"/>
    </row>
    <row r="137" s="1" customFormat="1" ht="12.75">
      <c r="K137" s="74"/>
    </row>
    <row r="138" s="1" customFormat="1" ht="12.75">
      <c r="K138" s="74"/>
    </row>
    <row r="139" s="1" customFormat="1" ht="12.75">
      <c r="K139" s="74"/>
    </row>
    <row r="140" s="1" customFormat="1" ht="12.75">
      <c r="K140" s="74"/>
    </row>
    <row r="141" s="1" customFormat="1" ht="12.75">
      <c r="K141" s="74"/>
    </row>
  </sheetData>
  <sheetProtection/>
  <mergeCells count="12">
    <mergeCell ref="A7:H7"/>
    <mergeCell ref="A8:H8"/>
    <mergeCell ref="A9:H9"/>
    <mergeCell ref="A10:H10"/>
    <mergeCell ref="A13:H13"/>
    <mergeCell ref="A121:F121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tabSelected="1" zoomScale="80" zoomScaleNormal="80" zoomScalePageLayoutView="0" workbookViewId="0" topLeftCell="A1">
      <pane xSplit="1" ySplit="2" topLeftCell="H8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111"/>
    </sheetView>
  </sheetViews>
  <sheetFormatPr defaultColWidth="9.00390625" defaultRowHeight="12.75"/>
  <cols>
    <col min="1" max="1" width="72.75390625" style="2" customWidth="1"/>
    <col min="2" max="10" width="15.375" style="2" customWidth="1"/>
    <col min="11" max="11" width="16.625" style="2" customWidth="1"/>
    <col min="12" max="13" width="15.375" style="2" customWidth="1"/>
    <col min="14" max="14" width="14.125" style="2" customWidth="1"/>
    <col min="15" max="15" width="17.75390625" style="2" customWidth="1"/>
    <col min="16" max="16384" width="9.125" style="2" customWidth="1"/>
  </cols>
  <sheetData>
    <row r="1" spans="1:14" ht="61.5" customHeight="1" thickBot="1">
      <c r="A1" s="252" t="s">
        <v>178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5" s="3" customFormat="1" ht="79.5" customHeight="1" thickBot="1">
      <c r="A2" s="120" t="s">
        <v>0</v>
      </c>
      <c r="B2" s="259" t="s">
        <v>142</v>
      </c>
      <c r="C2" s="260"/>
      <c r="D2" s="261"/>
      <c r="E2" s="260" t="s">
        <v>143</v>
      </c>
      <c r="F2" s="260"/>
      <c r="G2" s="260"/>
      <c r="H2" s="259" t="s">
        <v>144</v>
      </c>
      <c r="I2" s="260"/>
      <c r="J2" s="261"/>
      <c r="K2" s="259" t="s">
        <v>145</v>
      </c>
      <c r="L2" s="260"/>
      <c r="M2" s="261"/>
      <c r="N2" s="28" t="s">
        <v>10</v>
      </c>
      <c r="O2" s="15" t="s">
        <v>5</v>
      </c>
    </row>
    <row r="3" spans="1:15" s="4" customFormat="1" ht="12.75">
      <c r="A3" s="23"/>
      <c r="B3" s="18" t="s">
        <v>7</v>
      </c>
      <c r="C3" s="10" t="s">
        <v>8</v>
      </c>
      <c r="D3" s="21" t="s">
        <v>9</v>
      </c>
      <c r="E3" s="27" t="s">
        <v>7</v>
      </c>
      <c r="F3" s="10" t="s">
        <v>8</v>
      </c>
      <c r="G3" s="14" t="s">
        <v>9</v>
      </c>
      <c r="H3" s="18" t="s">
        <v>7</v>
      </c>
      <c r="I3" s="10" t="s">
        <v>8</v>
      </c>
      <c r="J3" s="21" t="s">
        <v>9</v>
      </c>
      <c r="K3" s="18" t="s">
        <v>7</v>
      </c>
      <c r="L3" s="10" t="s">
        <v>8</v>
      </c>
      <c r="M3" s="21" t="s">
        <v>9</v>
      </c>
      <c r="N3" s="29"/>
      <c r="O3" s="16"/>
    </row>
    <row r="4" spans="1:15" s="4" customFormat="1" ht="49.5" customHeight="1">
      <c r="A4" s="266" t="s">
        <v>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8"/>
    </row>
    <row r="5" spans="1:15" s="3" customFormat="1" ht="14.25" customHeight="1">
      <c r="A5" s="89" t="s">
        <v>38</v>
      </c>
      <c r="B5" s="149"/>
      <c r="C5" s="90"/>
      <c r="D5" s="150">
        <f>O5/4</f>
        <v>16028.81</v>
      </c>
      <c r="E5" s="151"/>
      <c r="F5" s="90"/>
      <c r="G5" s="150">
        <f>O5/4</f>
        <v>16028.81</v>
      </c>
      <c r="H5" s="149"/>
      <c r="I5" s="90"/>
      <c r="J5" s="150">
        <f>O5/4</f>
        <v>16028.81</v>
      </c>
      <c r="K5" s="149"/>
      <c r="L5" s="90"/>
      <c r="M5" s="150">
        <f>O5/4</f>
        <v>16028.81</v>
      </c>
      <c r="N5" s="147">
        <f>M5+J5+G5+D5</f>
        <v>64115.24</v>
      </c>
      <c r="O5" s="11">
        <v>64115.24</v>
      </c>
    </row>
    <row r="6" spans="1:15" s="3" customFormat="1" ht="30">
      <c r="A6" s="89" t="s">
        <v>44</v>
      </c>
      <c r="B6" s="149"/>
      <c r="C6" s="90"/>
      <c r="D6" s="150">
        <f aca="true" t="shared" si="0" ref="D6:D19">O6/4</f>
        <v>8464.65</v>
      </c>
      <c r="E6" s="151"/>
      <c r="F6" s="90"/>
      <c r="G6" s="150">
        <f aca="true" t="shared" si="1" ref="G6:G18">O6/4</f>
        <v>8464.65</v>
      </c>
      <c r="H6" s="149"/>
      <c r="I6" s="90"/>
      <c r="J6" s="150">
        <f aca="true" t="shared" si="2" ref="J6:J19">O6/4</f>
        <v>8464.65</v>
      </c>
      <c r="K6" s="149"/>
      <c r="L6" s="90"/>
      <c r="M6" s="150">
        <f aca="true" t="shared" si="3" ref="M6:M19">O6/4</f>
        <v>8464.65</v>
      </c>
      <c r="N6" s="147">
        <f aca="true" t="shared" si="4" ref="N6:N58">M6+J6+G6+D6</f>
        <v>33858.6</v>
      </c>
      <c r="O6" s="11">
        <v>33858.61</v>
      </c>
    </row>
    <row r="7" spans="1:15" s="3" customFormat="1" ht="15">
      <c r="A7" s="34" t="s">
        <v>53</v>
      </c>
      <c r="B7" s="149"/>
      <c r="C7" s="90"/>
      <c r="D7" s="150">
        <f t="shared" si="0"/>
        <v>4082.25</v>
      </c>
      <c r="E7" s="151"/>
      <c r="F7" s="90"/>
      <c r="G7" s="150">
        <f t="shared" si="1"/>
        <v>4082.25</v>
      </c>
      <c r="H7" s="149"/>
      <c r="I7" s="90"/>
      <c r="J7" s="150">
        <f t="shared" si="2"/>
        <v>4082.25</v>
      </c>
      <c r="K7" s="149"/>
      <c r="L7" s="90"/>
      <c r="M7" s="150">
        <f t="shared" si="3"/>
        <v>4082.25</v>
      </c>
      <c r="N7" s="147">
        <f t="shared" si="4"/>
        <v>16329</v>
      </c>
      <c r="O7" s="11">
        <v>16328.98</v>
      </c>
    </row>
    <row r="8" spans="1:15" s="3" customFormat="1" ht="15">
      <c r="A8" s="34" t="s">
        <v>55</v>
      </c>
      <c r="B8" s="149"/>
      <c r="C8" s="90"/>
      <c r="D8" s="150">
        <f t="shared" si="0"/>
        <v>13327.33</v>
      </c>
      <c r="E8" s="151"/>
      <c r="F8" s="90"/>
      <c r="G8" s="150">
        <f t="shared" si="1"/>
        <v>13327.33</v>
      </c>
      <c r="H8" s="149"/>
      <c r="I8" s="90"/>
      <c r="J8" s="150">
        <f t="shared" si="2"/>
        <v>13327.33</v>
      </c>
      <c r="K8" s="149"/>
      <c r="L8" s="90"/>
      <c r="M8" s="150">
        <f t="shared" si="3"/>
        <v>13327.33</v>
      </c>
      <c r="N8" s="147">
        <f t="shared" si="4"/>
        <v>53309.32</v>
      </c>
      <c r="O8" s="11">
        <v>53309.3</v>
      </c>
    </row>
    <row r="9" spans="1:15" s="3" customFormat="1" ht="15">
      <c r="A9" s="34" t="s">
        <v>92</v>
      </c>
      <c r="B9" s="149"/>
      <c r="C9" s="90"/>
      <c r="D9" s="150">
        <f t="shared" si="0"/>
        <v>8644.75</v>
      </c>
      <c r="E9" s="151"/>
      <c r="F9" s="90"/>
      <c r="G9" s="150">
        <f t="shared" si="1"/>
        <v>8644.75</v>
      </c>
      <c r="H9" s="149"/>
      <c r="I9" s="90"/>
      <c r="J9" s="150">
        <f t="shared" si="2"/>
        <v>8644.75</v>
      </c>
      <c r="K9" s="149"/>
      <c r="L9" s="90"/>
      <c r="M9" s="150">
        <f t="shared" si="3"/>
        <v>8644.75</v>
      </c>
      <c r="N9" s="147">
        <f t="shared" si="4"/>
        <v>34579</v>
      </c>
      <c r="O9" s="11">
        <v>34579.01</v>
      </c>
    </row>
    <row r="10" spans="1:15" s="3" customFormat="1" ht="45">
      <c r="A10" s="34" t="s">
        <v>125</v>
      </c>
      <c r="B10" s="149"/>
      <c r="C10" s="90"/>
      <c r="D10" s="150">
        <f t="shared" si="0"/>
        <v>0</v>
      </c>
      <c r="E10" s="225">
        <v>7</v>
      </c>
      <c r="F10" s="226">
        <v>41885</v>
      </c>
      <c r="G10" s="150">
        <v>3325</v>
      </c>
      <c r="H10" s="149"/>
      <c r="I10" s="90"/>
      <c r="J10" s="150">
        <f t="shared" si="2"/>
        <v>0</v>
      </c>
      <c r="K10" s="149"/>
      <c r="L10" s="90"/>
      <c r="M10" s="150">
        <f t="shared" si="3"/>
        <v>0</v>
      </c>
      <c r="N10" s="147">
        <f t="shared" si="4"/>
        <v>3325</v>
      </c>
      <c r="O10" s="11"/>
    </row>
    <row r="11" spans="1:15" s="3" customFormat="1" ht="15">
      <c r="A11" s="34" t="s">
        <v>94</v>
      </c>
      <c r="B11" s="149"/>
      <c r="C11" s="90"/>
      <c r="D11" s="150">
        <f t="shared" si="0"/>
        <v>21251.68</v>
      </c>
      <c r="E11" s="151"/>
      <c r="F11" s="90"/>
      <c r="G11" s="150">
        <f t="shared" si="1"/>
        <v>21251.68</v>
      </c>
      <c r="H11" s="149"/>
      <c r="I11" s="90"/>
      <c r="J11" s="150">
        <f t="shared" si="2"/>
        <v>21251.68</v>
      </c>
      <c r="K11" s="149"/>
      <c r="L11" s="90"/>
      <c r="M11" s="150">
        <f t="shared" si="3"/>
        <v>21251.68</v>
      </c>
      <c r="N11" s="147">
        <f t="shared" si="4"/>
        <v>85006.72</v>
      </c>
      <c r="O11" s="11">
        <v>85006.73</v>
      </c>
    </row>
    <row r="12" spans="1:15" s="3" customFormat="1" ht="30">
      <c r="A12" s="34" t="s">
        <v>57</v>
      </c>
      <c r="B12" s="149"/>
      <c r="C12" s="90"/>
      <c r="D12" s="150">
        <f t="shared" si="0"/>
        <v>462.04</v>
      </c>
      <c r="E12" s="151"/>
      <c r="F12" s="90"/>
      <c r="G12" s="150">
        <f t="shared" si="1"/>
        <v>462.04</v>
      </c>
      <c r="H12" s="149"/>
      <c r="I12" s="90"/>
      <c r="J12" s="150">
        <f t="shared" si="2"/>
        <v>462.04</v>
      </c>
      <c r="K12" s="149"/>
      <c r="L12" s="90"/>
      <c r="M12" s="150">
        <f t="shared" si="3"/>
        <v>462.04</v>
      </c>
      <c r="N12" s="147">
        <f t="shared" si="4"/>
        <v>1848.16</v>
      </c>
      <c r="O12" s="11">
        <v>1848.15</v>
      </c>
    </row>
    <row r="13" spans="1:15" s="3" customFormat="1" ht="30">
      <c r="A13" s="34" t="s">
        <v>59</v>
      </c>
      <c r="B13" s="149"/>
      <c r="C13" s="90"/>
      <c r="D13" s="150">
        <f t="shared" si="0"/>
        <v>462.04</v>
      </c>
      <c r="E13" s="151"/>
      <c r="F13" s="90"/>
      <c r="G13" s="150">
        <f t="shared" si="1"/>
        <v>462.04</v>
      </c>
      <c r="H13" s="149"/>
      <c r="I13" s="90"/>
      <c r="J13" s="150">
        <f t="shared" si="2"/>
        <v>462.04</v>
      </c>
      <c r="K13" s="149"/>
      <c r="L13" s="90"/>
      <c r="M13" s="150">
        <f t="shared" si="3"/>
        <v>462.04</v>
      </c>
      <c r="N13" s="147">
        <f t="shared" si="4"/>
        <v>1848.16</v>
      </c>
      <c r="O13" s="11">
        <v>1848.15</v>
      </c>
    </row>
    <row r="14" spans="1:15" s="3" customFormat="1" ht="15">
      <c r="A14" s="34" t="s">
        <v>60</v>
      </c>
      <c r="B14" s="149"/>
      <c r="C14" s="90"/>
      <c r="D14" s="150">
        <f t="shared" si="0"/>
        <v>2940.17</v>
      </c>
      <c r="E14" s="151"/>
      <c r="F14" s="90"/>
      <c r="G14" s="150">
        <f t="shared" si="1"/>
        <v>2940.17</v>
      </c>
      <c r="H14" s="149"/>
      <c r="I14" s="90"/>
      <c r="J14" s="150">
        <f t="shared" si="2"/>
        <v>2940.17</v>
      </c>
      <c r="K14" s="149"/>
      <c r="L14" s="90"/>
      <c r="M14" s="150">
        <f t="shared" si="3"/>
        <v>2940.17</v>
      </c>
      <c r="N14" s="147">
        <f t="shared" si="4"/>
        <v>11760.68</v>
      </c>
      <c r="O14" s="11">
        <v>11760.68</v>
      </c>
    </row>
    <row r="15" spans="1:15" s="3" customFormat="1" ht="30">
      <c r="A15" s="34" t="s">
        <v>96</v>
      </c>
      <c r="B15" s="149"/>
      <c r="C15" s="90"/>
      <c r="D15" s="150">
        <f t="shared" si="0"/>
        <v>1140.63</v>
      </c>
      <c r="E15" s="151"/>
      <c r="F15" s="90"/>
      <c r="G15" s="150">
        <f t="shared" si="1"/>
        <v>1140.63</v>
      </c>
      <c r="H15" s="149"/>
      <c r="I15" s="90"/>
      <c r="J15" s="150">
        <f t="shared" si="2"/>
        <v>1140.63</v>
      </c>
      <c r="K15" s="149"/>
      <c r="L15" s="90"/>
      <c r="M15" s="150">
        <f t="shared" si="3"/>
        <v>1140.63</v>
      </c>
      <c r="N15" s="147">
        <f t="shared" si="4"/>
        <v>4562.52</v>
      </c>
      <c r="O15" s="11">
        <v>4562.51</v>
      </c>
    </row>
    <row r="16" spans="1:15" s="3" customFormat="1" ht="45">
      <c r="A16" s="34" t="s">
        <v>229</v>
      </c>
      <c r="B16" s="149"/>
      <c r="C16" s="90"/>
      <c r="D16" s="150"/>
      <c r="E16" s="28"/>
      <c r="F16" s="90"/>
      <c r="G16" s="150"/>
      <c r="H16" s="149"/>
      <c r="I16" s="90"/>
      <c r="J16" s="150"/>
      <c r="K16" s="149"/>
      <c r="L16" s="90"/>
      <c r="M16" s="150">
        <v>2117.29</v>
      </c>
      <c r="N16" s="218">
        <f>M16+J16+G16+D16</f>
        <v>2117.29</v>
      </c>
      <c r="O16" s="11"/>
    </row>
    <row r="17" spans="1:15" s="8" customFormat="1" ht="15">
      <c r="A17" s="34" t="s">
        <v>61</v>
      </c>
      <c r="B17" s="149"/>
      <c r="C17" s="90"/>
      <c r="D17" s="150">
        <f t="shared" si="0"/>
        <v>240.13</v>
      </c>
      <c r="E17" s="151"/>
      <c r="F17" s="90"/>
      <c r="G17" s="150">
        <f t="shared" si="1"/>
        <v>240.13</v>
      </c>
      <c r="H17" s="149"/>
      <c r="I17" s="90"/>
      <c r="J17" s="150">
        <f t="shared" si="2"/>
        <v>240.13</v>
      </c>
      <c r="K17" s="149"/>
      <c r="L17" s="90"/>
      <c r="M17" s="150">
        <f t="shared" si="3"/>
        <v>240.13</v>
      </c>
      <c r="N17" s="147">
        <f t="shared" si="4"/>
        <v>960.52</v>
      </c>
      <c r="O17" s="11">
        <v>960.53</v>
      </c>
    </row>
    <row r="18" spans="1:15" s="3" customFormat="1" ht="15">
      <c r="A18" s="34" t="s">
        <v>63</v>
      </c>
      <c r="B18" s="149"/>
      <c r="C18" s="90"/>
      <c r="D18" s="150">
        <f t="shared" si="0"/>
        <v>180.1</v>
      </c>
      <c r="E18" s="151"/>
      <c r="F18" s="90"/>
      <c r="G18" s="150">
        <f t="shared" si="1"/>
        <v>180.1</v>
      </c>
      <c r="H18" s="149"/>
      <c r="I18" s="90"/>
      <c r="J18" s="150">
        <f t="shared" si="2"/>
        <v>180.1</v>
      </c>
      <c r="K18" s="149"/>
      <c r="L18" s="90"/>
      <c r="M18" s="150">
        <f t="shared" si="3"/>
        <v>180.1</v>
      </c>
      <c r="N18" s="147">
        <f t="shared" si="4"/>
        <v>720.4</v>
      </c>
      <c r="O18" s="11">
        <v>720.4</v>
      </c>
    </row>
    <row r="19" spans="1:15" s="5" customFormat="1" ht="30">
      <c r="A19" s="34" t="s">
        <v>65</v>
      </c>
      <c r="B19" s="152"/>
      <c r="C19" s="153"/>
      <c r="D19" s="150">
        <f t="shared" si="0"/>
        <v>0</v>
      </c>
      <c r="E19" s="229" t="s">
        <v>213</v>
      </c>
      <c r="F19" s="230">
        <v>41907</v>
      </c>
      <c r="G19" s="150">
        <v>2348.4</v>
      </c>
      <c r="H19" s="152"/>
      <c r="I19" s="153"/>
      <c r="J19" s="150">
        <f t="shared" si="2"/>
        <v>0</v>
      </c>
      <c r="K19" s="152"/>
      <c r="L19" s="153"/>
      <c r="M19" s="150">
        <f t="shared" si="3"/>
        <v>0</v>
      </c>
      <c r="N19" s="147">
        <f t="shared" si="4"/>
        <v>2348.4</v>
      </c>
      <c r="O19" s="11"/>
    </row>
    <row r="20" spans="1:15" s="3" customFormat="1" ht="15">
      <c r="A20" s="34" t="s">
        <v>66</v>
      </c>
      <c r="B20" s="149"/>
      <c r="C20" s="90"/>
      <c r="D20" s="150"/>
      <c r="E20" s="151"/>
      <c r="F20" s="90"/>
      <c r="G20" s="154"/>
      <c r="H20" s="149"/>
      <c r="I20" s="90"/>
      <c r="J20" s="155"/>
      <c r="K20" s="149"/>
      <c r="L20" s="90"/>
      <c r="M20" s="155"/>
      <c r="N20" s="147">
        <f t="shared" si="4"/>
        <v>0</v>
      </c>
      <c r="O20" s="11"/>
    </row>
    <row r="21" spans="1:15" s="3" customFormat="1" ht="15">
      <c r="A21" s="78" t="s">
        <v>68</v>
      </c>
      <c r="B21" s="140"/>
      <c r="C21" s="141"/>
      <c r="D21" s="142"/>
      <c r="E21" s="140"/>
      <c r="F21" s="141"/>
      <c r="G21" s="142"/>
      <c r="H21" s="149"/>
      <c r="I21" s="90"/>
      <c r="J21" s="155"/>
      <c r="K21" s="149"/>
      <c r="L21" s="90"/>
      <c r="M21" s="155"/>
      <c r="N21" s="147">
        <f t="shared" si="4"/>
        <v>0</v>
      </c>
      <c r="O21" s="11"/>
    </row>
    <row r="22" spans="1:15" s="3" customFormat="1" ht="15">
      <c r="A22" s="139" t="s">
        <v>69</v>
      </c>
      <c r="B22" s="140" t="s">
        <v>185</v>
      </c>
      <c r="C22" s="141">
        <v>41775</v>
      </c>
      <c r="D22" s="142">
        <v>207.91</v>
      </c>
      <c r="E22" s="140" t="s">
        <v>207</v>
      </c>
      <c r="F22" s="141">
        <v>41901</v>
      </c>
      <c r="G22" s="142">
        <v>207.91</v>
      </c>
      <c r="H22" s="149"/>
      <c r="I22" s="90"/>
      <c r="J22" s="155"/>
      <c r="K22" s="149"/>
      <c r="L22" s="90"/>
      <c r="M22" s="155"/>
      <c r="N22" s="147">
        <f t="shared" si="4"/>
        <v>415.82</v>
      </c>
      <c r="O22" s="11"/>
    </row>
    <row r="23" spans="1:15" s="3" customFormat="1" ht="15">
      <c r="A23" s="139" t="s">
        <v>180</v>
      </c>
      <c r="B23" s="140" t="s">
        <v>182</v>
      </c>
      <c r="C23" s="141">
        <v>41768</v>
      </c>
      <c r="D23" s="142">
        <v>740.94</v>
      </c>
      <c r="E23" s="151"/>
      <c r="F23" s="90"/>
      <c r="G23" s="154"/>
      <c r="H23" s="149"/>
      <c r="I23" s="90"/>
      <c r="J23" s="155"/>
      <c r="K23" s="149"/>
      <c r="L23" s="90"/>
      <c r="M23" s="155"/>
      <c r="N23" s="147">
        <f t="shared" si="4"/>
        <v>740.94</v>
      </c>
      <c r="O23" s="11"/>
    </row>
    <row r="24" spans="1:15" s="3" customFormat="1" ht="15">
      <c r="A24" s="78" t="s">
        <v>169</v>
      </c>
      <c r="B24" s="140" t="s">
        <v>185</v>
      </c>
      <c r="C24" s="141">
        <v>41775</v>
      </c>
      <c r="D24" s="142">
        <v>2284.71</v>
      </c>
      <c r="E24" s="151"/>
      <c r="F24" s="90"/>
      <c r="G24" s="154"/>
      <c r="H24" s="149"/>
      <c r="I24" s="90"/>
      <c r="J24" s="155"/>
      <c r="K24" s="149"/>
      <c r="L24" s="90"/>
      <c r="M24" s="155"/>
      <c r="N24" s="147">
        <f t="shared" si="4"/>
        <v>2284.71</v>
      </c>
      <c r="O24" s="11"/>
    </row>
    <row r="25" spans="1:15" s="189" customFormat="1" ht="15">
      <c r="A25" s="113" t="s">
        <v>140</v>
      </c>
      <c r="B25" s="140" t="s">
        <v>182</v>
      </c>
      <c r="C25" s="141">
        <v>41768</v>
      </c>
      <c r="D25" s="142">
        <v>13528.87</v>
      </c>
      <c r="E25" s="151"/>
      <c r="F25" s="90"/>
      <c r="G25" s="154"/>
      <c r="H25" s="149"/>
      <c r="I25" s="90"/>
      <c r="J25" s="155"/>
      <c r="K25" s="149"/>
      <c r="L25" s="90"/>
      <c r="M25" s="155"/>
      <c r="N25" s="147">
        <f t="shared" si="4"/>
        <v>13528.87</v>
      </c>
      <c r="O25" s="11"/>
    </row>
    <row r="26" spans="1:15" s="3" customFormat="1" ht="15">
      <c r="A26" s="78" t="s">
        <v>71</v>
      </c>
      <c r="B26" s="140" t="s">
        <v>185</v>
      </c>
      <c r="C26" s="141">
        <v>41775</v>
      </c>
      <c r="D26" s="142">
        <v>792.41</v>
      </c>
      <c r="E26" s="151"/>
      <c r="F26" s="90"/>
      <c r="G26" s="154"/>
      <c r="H26" s="149"/>
      <c r="I26" s="90"/>
      <c r="J26" s="155"/>
      <c r="K26" s="149"/>
      <c r="L26" s="90"/>
      <c r="M26" s="155"/>
      <c r="N26" s="147">
        <f t="shared" si="4"/>
        <v>792.41</v>
      </c>
      <c r="O26" s="11"/>
    </row>
    <row r="27" spans="1:15" s="3" customFormat="1" ht="15">
      <c r="A27" s="78" t="s">
        <v>72</v>
      </c>
      <c r="B27" s="140" t="s">
        <v>182</v>
      </c>
      <c r="C27" s="141">
        <v>41768</v>
      </c>
      <c r="D27" s="142">
        <v>3532.78</v>
      </c>
      <c r="E27" s="151"/>
      <c r="F27" s="90"/>
      <c r="G27" s="154"/>
      <c r="H27" s="149"/>
      <c r="I27" s="90"/>
      <c r="J27" s="155"/>
      <c r="K27" s="149"/>
      <c r="L27" s="90"/>
      <c r="M27" s="155"/>
      <c r="N27" s="147">
        <f t="shared" si="4"/>
        <v>3532.78</v>
      </c>
      <c r="O27" s="11"/>
    </row>
    <row r="28" spans="1:15" s="3" customFormat="1" ht="15">
      <c r="A28" s="78" t="s">
        <v>73</v>
      </c>
      <c r="B28" s="140" t="s">
        <v>182</v>
      </c>
      <c r="C28" s="141">
        <v>41768</v>
      </c>
      <c r="D28" s="142">
        <v>831.63</v>
      </c>
      <c r="E28" s="151"/>
      <c r="F28" s="90"/>
      <c r="G28" s="154"/>
      <c r="H28" s="149"/>
      <c r="I28" s="90"/>
      <c r="J28" s="155"/>
      <c r="K28" s="149"/>
      <c r="L28" s="90"/>
      <c r="M28" s="155"/>
      <c r="N28" s="147">
        <f t="shared" si="4"/>
        <v>831.63</v>
      </c>
      <c r="O28" s="11"/>
    </row>
    <row r="29" spans="1:15" s="3" customFormat="1" ht="15">
      <c r="A29" s="78" t="s">
        <v>74</v>
      </c>
      <c r="B29" s="140" t="s">
        <v>185</v>
      </c>
      <c r="C29" s="141">
        <v>41775</v>
      </c>
      <c r="D29" s="142">
        <v>396.19</v>
      </c>
      <c r="E29" s="151"/>
      <c r="F29" s="90"/>
      <c r="G29" s="154"/>
      <c r="H29" s="149"/>
      <c r="I29" s="90"/>
      <c r="J29" s="155"/>
      <c r="K29" s="149"/>
      <c r="L29" s="90"/>
      <c r="M29" s="155"/>
      <c r="N29" s="147">
        <f t="shared" si="4"/>
        <v>396.19</v>
      </c>
      <c r="O29" s="11"/>
    </row>
    <row r="30" spans="1:15" s="3" customFormat="1" ht="15">
      <c r="A30" s="78" t="s">
        <v>75</v>
      </c>
      <c r="B30" s="149"/>
      <c r="C30" s="90"/>
      <c r="D30" s="150"/>
      <c r="E30" s="151"/>
      <c r="F30" s="90"/>
      <c r="G30" s="154"/>
      <c r="H30" s="149"/>
      <c r="I30" s="90"/>
      <c r="J30" s="155"/>
      <c r="K30" s="149"/>
      <c r="L30" s="90"/>
      <c r="M30" s="155"/>
      <c r="N30" s="147">
        <f t="shared" si="4"/>
        <v>0</v>
      </c>
      <c r="O30" s="11"/>
    </row>
    <row r="31" spans="1:15" s="4" customFormat="1" ht="25.5">
      <c r="A31" s="78" t="s">
        <v>76</v>
      </c>
      <c r="B31" s="140" t="s">
        <v>182</v>
      </c>
      <c r="C31" s="141">
        <v>41768</v>
      </c>
      <c r="D31" s="142">
        <v>1628.59</v>
      </c>
      <c r="E31" s="143"/>
      <c r="F31" s="98"/>
      <c r="G31" s="144"/>
      <c r="H31" s="145"/>
      <c r="I31" s="98"/>
      <c r="J31" s="146"/>
      <c r="K31" s="145"/>
      <c r="L31" s="98"/>
      <c r="M31" s="146"/>
      <c r="N31" s="147">
        <f t="shared" si="4"/>
        <v>1628.59</v>
      </c>
      <c r="O31" s="11"/>
    </row>
    <row r="32" spans="1:15" s="4" customFormat="1" ht="15">
      <c r="A32" s="78" t="s">
        <v>77</v>
      </c>
      <c r="B32" s="145"/>
      <c r="C32" s="98"/>
      <c r="D32" s="150"/>
      <c r="E32" s="140" t="s">
        <v>210</v>
      </c>
      <c r="F32" s="141">
        <v>41912</v>
      </c>
      <c r="G32" s="142">
        <v>2790.05</v>
      </c>
      <c r="H32" s="145"/>
      <c r="I32" s="98"/>
      <c r="J32" s="146"/>
      <c r="K32" s="145"/>
      <c r="L32" s="98"/>
      <c r="M32" s="146"/>
      <c r="N32" s="147">
        <f t="shared" si="4"/>
        <v>2790.05</v>
      </c>
      <c r="O32" s="11"/>
    </row>
    <row r="33" spans="1:15" s="4" customFormat="1" ht="30">
      <c r="A33" s="34" t="s">
        <v>118</v>
      </c>
      <c r="B33" s="145"/>
      <c r="C33" s="98"/>
      <c r="D33" s="150"/>
      <c r="E33" s="143"/>
      <c r="F33" s="98"/>
      <c r="G33" s="144"/>
      <c r="H33" s="145"/>
      <c r="I33" s="98"/>
      <c r="J33" s="146"/>
      <c r="K33" s="145"/>
      <c r="L33" s="98"/>
      <c r="M33" s="146"/>
      <c r="N33" s="147">
        <f t="shared" si="4"/>
        <v>0</v>
      </c>
      <c r="O33" s="11"/>
    </row>
    <row r="34" spans="1:15" s="4" customFormat="1" ht="15">
      <c r="A34" s="262" t="s">
        <v>99</v>
      </c>
      <c r="B34" s="140"/>
      <c r="C34" s="141"/>
      <c r="D34" s="142"/>
      <c r="E34" s="222">
        <v>121</v>
      </c>
      <c r="F34" s="223">
        <v>41866</v>
      </c>
      <c r="G34" s="154">
        <v>792.41</v>
      </c>
      <c r="H34" s="140"/>
      <c r="I34" s="141"/>
      <c r="J34" s="142"/>
      <c r="K34" s="156">
        <v>84</v>
      </c>
      <c r="L34" s="180">
        <v>42083</v>
      </c>
      <c r="M34" s="202">
        <v>792.41</v>
      </c>
      <c r="N34" s="147">
        <f t="shared" si="4"/>
        <v>1584.82</v>
      </c>
      <c r="O34" s="11"/>
    </row>
    <row r="35" spans="1:15" s="4" customFormat="1" ht="15">
      <c r="A35" s="263"/>
      <c r="B35" s="140"/>
      <c r="C35" s="141"/>
      <c r="D35" s="142"/>
      <c r="E35" s="222">
        <v>155</v>
      </c>
      <c r="F35" s="223">
        <v>41943</v>
      </c>
      <c r="G35" s="154">
        <v>792.41</v>
      </c>
      <c r="H35" s="140"/>
      <c r="I35" s="141"/>
      <c r="J35" s="142"/>
      <c r="K35" s="145"/>
      <c r="L35" s="98"/>
      <c r="M35" s="146"/>
      <c r="N35" s="147">
        <f t="shared" si="4"/>
        <v>792.41</v>
      </c>
      <c r="O35" s="11"/>
    </row>
    <row r="36" spans="1:15" s="4" customFormat="1" ht="25.5">
      <c r="A36" s="78" t="s">
        <v>101</v>
      </c>
      <c r="B36" s="145"/>
      <c r="C36" s="98"/>
      <c r="D36" s="150"/>
      <c r="E36" s="143"/>
      <c r="F36" s="98"/>
      <c r="G36" s="144"/>
      <c r="H36" s="156">
        <v>161</v>
      </c>
      <c r="I36" s="180">
        <v>41957</v>
      </c>
      <c r="J36" s="202">
        <v>1584.82</v>
      </c>
      <c r="K36" s="145"/>
      <c r="L36" s="98"/>
      <c r="M36" s="146"/>
      <c r="N36" s="147">
        <f t="shared" si="4"/>
        <v>1584.82</v>
      </c>
      <c r="O36" s="11"/>
    </row>
    <row r="37" spans="1:15" s="4" customFormat="1" ht="15">
      <c r="A37" s="78" t="s">
        <v>103</v>
      </c>
      <c r="B37" s="140" t="s">
        <v>182</v>
      </c>
      <c r="C37" s="141">
        <v>41768</v>
      </c>
      <c r="D37" s="142">
        <v>1663.21</v>
      </c>
      <c r="E37" s="143"/>
      <c r="F37" s="98"/>
      <c r="G37" s="144"/>
      <c r="H37" s="231"/>
      <c r="I37" s="134"/>
      <c r="J37" s="157"/>
      <c r="K37" s="145"/>
      <c r="L37" s="98"/>
      <c r="M37" s="146"/>
      <c r="N37" s="147">
        <f t="shared" si="4"/>
        <v>1663.21</v>
      </c>
      <c r="O37" s="11"/>
    </row>
    <row r="38" spans="1:15" s="4" customFormat="1" ht="25.5">
      <c r="A38" s="78" t="s">
        <v>105</v>
      </c>
      <c r="B38" s="145"/>
      <c r="C38" s="98"/>
      <c r="D38" s="150"/>
      <c r="E38" s="140"/>
      <c r="F38" s="141"/>
      <c r="G38" s="142"/>
      <c r="H38" s="140"/>
      <c r="I38" s="141"/>
      <c r="J38" s="142"/>
      <c r="K38" s="145"/>
      <c r="L38" s="98"/>
      <c r="M38" s="146"/>
      <c r="N38" s="147">
        <f t="shared" si="4"/>
        <v>0</v>
      </c>
      <c r="O38" s="11"/>
    </row>
    <row r="39" spans="1:15" s="200" customFormat="1" ht="15">
      <c r="A39" s="190" t="s">
        <v>170</v>
      </c>
      <c r="B39" s="191" t="s">
        <v>182</v>
      </c>
      <c r="C39" s="192">
        <v>41768</v>
      </c>
      <c r="D39" s="193">
        <v>4727.53</v>
      </c>
      <c r="E39" s="194"/>
      <c r="F39" s="192"/>
      <c r="G39" s="195"/>
      <c r="H39" s="191"/>
      <c r="I39" s="192"/>
      <c r="J39" s="193"/>
      <c r="K39" s="196"/>
      <c r="L39" s="197"/>
      <c r="M39" s="198"/>
      <c r="N39" s="147">
        <f t="shared" si="4"/>
        <v>4727.53</v>
      </c>
      <c r="O39" s="199"/>
    </row>
    <row r="40" spans="1:15" s="4" customFormat="1" ht="15">
      <c r="A40" s="113" t="s">
        <v>171</v>
      </c>
      <c r="B40" s="140"/>
      <c r="C40" s="141"/>
      <c r="D40" s="142"/>
      <c r="E40" s="143"/>
      <c r="F40" s="98"/>
      <c r="G40" s="144"/>
      <c r="H40" s="145"/>
      <c r="I40" s="98"/>
      <c r="J40" s="146"/>
      <c r="K40" s="145"/>
      <c r="L40" s="98"/>
      <c r="M40" s="146"/>
      <c r="N40" s="147">
        <f t="shared" si="4"/>
        <v>0</v>
      </c>
      <c r="O40" s="11"/>
    </row>
    <row r="41" spans="1:15" s="4" customFormat="1" ht="15">
      <c r="A41" s="78" t="s">
        <v>110</v>
      </c>
      <c r="B41" s="145"/>
      <c r="C41" s="98"/>
      <c r="D41" s="150">
        <f>O41/4</f>
        <v>1409.16</v>
      </c>
      <c r="E41" s="143"/>
      <c r="F41" s="98"/>
      <c r="G41" s="150">
        <f>O41/4</f>
        <v>1409.16</v>
      </c>
      <c r="H41" s="145"/>
      <c r="I41" s="98"/>
      <c r="J41" s="150">
        <f>O41/4</f>
        <v>1409.16</v>
      </c>
      <c r="K41" s="145"/>
      <c r="L41" s="98"/>
      <c r="M41" s="150">
        <f>O41/4</f>
        <v>1409.16</v>
      </c>
      <c r="N41" s="147">
        <f t="shared" si="4"/>
        <v>5636.64</v>
      </c>
      <c r="O41" s="11">
        <v>5636.64</v>
      </c>
    </row>
    <row r="42" spans="1:15" s="4" customFormat="1" ht="30">
      <c r="A42" s="34" t="s">
        <v>119</v>
      </c>
      <c r="B42" s="145"/>
      <c r="C42" s="98"/>
      <c r="D42" s="150"/>
      <c r="E42" s="143"/>
      <c r="F42" s="98"/>
      <c r="G42" s="144"/>
      <c r="H42" s="145"/>
      <c r="I42" s="98"/>
      <c r="J42" s="146"/>
      <c r="K42" s="145"/>
      <c r="L42" s="98"/>
      <c r="M42" s="146"/>
      <c r="N42" s="147">
        <f t="shared" si="4"/>
        <v>0</v>
      </c>
      <c r="O42" s="11"/>
    </row>
    <row r="43" spans="1:15" s="4" customFormat="1" ht="15">
      <c r="A43" s="78" t="s">
        <v>172</v>
      </c>
      <c r="B43" s="140"/>
      <c r="C43" s="141"/>
      <c r="D43" s="142"/>
      <c r="E43" s="143"/>
      <c r="F43" s="98"/>
      <c r="G43" s="144"/>
      <c r="H43" s="145"/>
      <c r="I43" s="98"/>
      <c r="J43" s="146"/>
      <c r="K43" s="145"/>
      <c r="L43" s="98"/>
      <c r="M43" s="146"/>
      <c r="N43" s="147">
        <f t="shared" si="4"/>
        <v>0</v>
      </c>
      <c r="O43" s="11"/>
    </row>
    <row r="44" spans="1:15" s="148" customFormat="1" ht="15">
      <c r="A44" s="113" t="s">
        <v>173</v>
      </c>
      <c r="B44" s="140" t="s">
        <v>182</v>
      </c>
      <c r="C44" s="141">
        <v>41768</v>
      </c>
      <c r="D44" s="142">
        <v>13528.87</v>
      </c>
      <c r="E44" s="143"/>
      <c r="F44" s="98"/>
      <c r="G44" s="144"/>
      <c r="H44" s="145"/>
      <c r="I44" s="98"/>
      <c r="J44" s="146"/>
      <c r="K44" s="145"/>
      <c r="L44" s="98"/>
      <c r="M44" s="146"/>
      <c r="N44" s="147">
        <f t="shared" si="4"/>
        <v>13528.87</v>
      </c>
      <c r="O44" s="11"/>
    </row>
    <row r="45" spans="1:15" s="148" customFormat="1" ht="15">
      <c r="A45" s="113" t="s">
        <v>174</v>
      </c>
      <c r="B45" s="140" t="s">
        <v>185</v>
      </c>
      <c r="C45" s="141">
        <v>41775</v>
      </c>
      <c r="D45" s="142">
        <v>4412.17</v>
      </c>
      <c r="E45" s="143"/>
      <c r="F45" s="98"/>
      <c r="G45" s="144"/>
      <c r="H45" s="145"/>
      <c r="I45" s="98"/>
      <c r="J45" s="146"/>
      <c r="K45" s="145"/>
      <c r="L45" s="98"/>
      <c r="M45" s="146"/>
      <c r="N45" s="147">
        <f t="shared" si="4"/>
        <v>4412.17</v>
      </c>
      <c r="O45" s="11"/>
    </row>
    <row r="46" spans="1:15" s="4" customFormat="1" ht="15">
      <c r="A46" s="34" t="s">
        <v>78</v>
      </c>
      <c r="B46" s="145"/>
      <c r="C46" s="98"/>
      <c r="D46" s="150"/>
      <c r="E46" s="143"/>
      <c r="F46" s="98"/>
      <c r="G46" s="150"/>
      <c r="H46" s="145"/>
      <c r="I46" s="98"/>
      <c r="J46" s="150"/>
      <c r="K46" s="145"/>
      <c r="L46" s="98"/>
      <c r="M46" s="150"/>
      <c r="N46" s="147">
        <f t="shared" si="4"/>
        <v>0</v>
      </c>
      <c r="O46" s="11"/>
    </row>
    <row r="47" spans="1:15" s="4" customFormat="1" ht="15">
      <c r="A47" s="262" t="s">
        <v>79</v>
      </c>
      <c r="B47" s="145"/>
      <c r="C47" s="98"/>
      <c r="D47" s="142"/>
      <c r="E47" s="174">
        <v>131</v>
      </c>
      <c r="F47" s="180">
        <v>41887</v>
      </c>
      <c r="G47" s="142">
        <v>92.04</v>
      </c>
      <c r="H47" s="156">
        <v>168</v>
      </c>
      <c r="I47" s="180">
        <v>41964</v>
      </c>
      <c r="J47" s="142">
        <v>92.04</v>
      </c>
      <c r="K47" s="140" t="s">
        <v>226</v>
      </c>
      <c r="L47" s="141">
        <v>42076</v>
      </c>
      <c r="M47" s="142">
        <v>92.04</v>
      </c>
      <c r="N47" s="147">
        <f t="shared" si="4"/>
        <v>276.12</v>
      </c>
      <c r="O47" s="11"/>
    </row>
    <row r="48" spans="1:15" s="4" customFormat="1" ht="15">
      <c r="A48" s="271"/>
      <c r="B48" s="159"/>
      <c r="C48" s="160"/>
      <c r="D48" s="142"/>
      <c r="E48" s="140" t="s">
        <v>200</v>
      </c>
      <c r="F48" s="141">
        <v>41866</v>
      </c>
      <c r="G48" s="142">
        <v>92.04</v>
      </c>
      <c r="H48" s="140" t="s">
        <v>218</v>
      </c>
      <c r="I48" s="141">
        <v>42027</v>
      </c>
      <c r="J48" s="142">
        <v>92.04</v>
      </c>
      <c r="K48" s="140" t="s">
        <v>228</v>
      </c>
      <c r="L48" s="141">
        <v>42097</v>
      </c>
      <c r="M48" s="142">
        <v>92.04</v>
      </c>
      <c r="N48" s="147">
        <f t="shared" si="4"/>
        <v>276.12</v>
      </c>
      <c r="O48" s="11"/>
    </row>
    <row r="49" spans="1:15" s="4" customFormat="1" ht="15">
      <c r="A49" s="271"/>
      <c r="B49" s="159"/>
      <c r="C49" s="160"/>
      <c r="D49" s="142"/>
      <c r="E49" s="140" t="s">
        <v>208</v>
      </c>
      <c r="F49" s="141">
        <v>41908</v>
      </c>
      <c r="G49" s="142">
        <v>92.04</v>
      </c>
      <c r="H49" s="140"/>
      <c r="I49" s="141"/>
      <c r="J49" s="142"/>
      <c r="K49" s="140" t="s">
        <v>232</v>
      </c>
      <c r="L49" s="141">
        <v>42124</v>
      </c>
      <c r="M49" s="142">
        <v>92.04</v>
      </c>
      <c r="N49" s="147">
        <f t="shared" si="4"/>
        <v>184.08</v>
      </c>
      <c r="O49" s="11"/>
    </row>
    <row r="50" spans="1:15" s="4" customFormat="1" ht="15">
      <c r="A50" s="263"/>
      <c r="B50" s="159"/>
      <c r="C50" s="160"/>
      <c r="D50" s="142"/>
      <c r="E50" s="140" t="s">
        <v>216</v>
      </c>
      <c r="F50" s="141">
        <v>41943</v>
      </c>
      <c r="G50" s="142">
        <v>92.04</v>
      </c>
      <c r="H50" s="140"/>
      <c r="I50" s="141"/>
      <c r="J50" s="142"/>
      <c r="K50" s="140"/>
      <c r="L50" s="141"/>
      <c r="M50" s="142"/>
      <c r="N50" s="147">
        <f t="shared" si="4"/>
        <v>92.04</v>
      </c>
      <c r="O50" s="11"/>
    </row>
    <row r="51" spans="1:15" s="4" customFormat="1" ht="15">
      <c r="A51" s="78" t="s">
        <v>80</v>
      </c>
      <c r="B51" s="145"/>
      <c r="C51" s="98"/>
      <c r="D51" s="150"/>
      <c r="E51" s="140"/>
      <c r="F51" s="141"/>
      <c r="G51" s="142"/>
      <c r="H51" s="145">
        <v>4</v>
      </c>
      <c r="I51" s="160">
        <v>42020</v>
      </c>
      <c r="J51" s="150">
        <v>4601.64</v>
      </c>
      <c r="K51" s="145"/>
      <c r="L51" s="98"/>
      <c r="M51" s="150"/>
      <c r="N51" s="147">
        <f t="shared" si="4"/>
        <v>4601.64</v>
      </c>
      <c r="O51" s="11"/>
    </row>
    <row r="52" spans="1:15" s="4" customFormat="1" ht="15">
      <c r="A52" s="78" t="s">
        <v>81</v>
      </c>
      <c r="B52" s="145"/>
      <c r="C52" s="98"/>
      <c r="D52" s="150"/>
      <c r="E52" s="143"/>
      <c r="F52" s="98"/>
      <c r="G52" s="150"/>
      <c r="H52" s="145"/>
      <c r="I52" s="98"/>
      <c r="J52" s="150"/>
      <c r="K52" s="140" t="s">
        <v>227</v>
      </c>
      <c r="L52" s="141">
        <v>42090</v>
      </c>
      <c r="M52" s="150">
        <v>828.31</v>
      </c>
      <c r="N52" s="147">
        <f t="shared" si="4"/>
        <v>828.31</v>
      </c>
      <c r="O52" s="11"/>
    </row>
    <row r="53" spans="1:15" s="4" customFormat="1" ht="15">
      <c r="A53" s="34" t="s">
        <v>84</v>
      </c>
      <c r="B53" s="156"/>
      <c r="C53" s="134"/>
      <c r="D53" s="142"/>
      <c r="E53" s="143"/>
      <c r="F53" s="98"/>
      <c r="G53" s="150"/>
      <c r="H53" s="143"/>
      <c r="I53" s="98"/>
      <c r="J53" s="150"/>
      <c r="K53" s="158"/>
      <c r="L53" s="141"/>
      <c r="M53" s="150"/>
      <c r="N53" s="147">
        <f t="shared" si="4"/>
        <v>0</v>
      </c>
      <c r="O53" s="11"/>
    </row>
    <row r="54" spans="1:15" s="4" customFormat="1" ht="15">
      <c r="A54" s="78" t="s">
        <v>85</v>
      </c>
      <c r="B54" s="156"/>
      <c r="C54" s="134"/>
      <c r="D54" s="142"/>
      <c r="E54" s="29">
        <v>122</v>
      </c>
      <c r="F54" s="160">
        <v>41873</v>
      </c>
      <c r="G54" s="154">
        <v>993.79</v>
      </c>
      <c r="H54" s="143"/>
      <c r="I54" s="98"/>
      <c r="J54" s="150"/>
      <c r="K54" s="158"/>
      <c r="L54" s="141"/>
      <c r="M54" s="150"/>
      <c r="N54" s="147">
        <f t="shared" si="4"/>
        <v>993.79</v>
      </c>
      <c r="O54" s="11"/>
    </row>
    <row r="55" spans="1:15" s="4" customFormat="1" ht="15">
      <c r="A55" s="34" t="s">
        <v>113</v>
      </c>
      <c r="B55" s="156"/>
      <c r="C55" s="134"/>
      <c r="D55" s="142"/>
      <c r="E55" s="143"/>
      <c r="F55" s="98"/>
      <c r="G55" s="150"/>
      <c r="H55" s="143"/>
      <c r="I55" s="98"/>
      <c r="J55" s="150"/>
      <c r="K55" s="158"/>
      <c r="L55" s="141"/>
      <c r="M55" s="150"/>
      <c r="N55" s="147">
        <f t="shared" si="4"/>
        <v>0</v>
      </c>
      <c r="O55" s="11"/>
    </row>
    <row r="56" spans="1:15" s="4" customFormat="1" ht="15.75" thickBot="1">
      <c r="A56" s="78" t="s">
        <v>175</v>
      </c>
      <c r="B56" s="140"/>
      <c r="C56" s="141"/>
      <c r="D56" s="142"/>
      <c r="E56" s="143"/>
      <c r="F56" s="98"/>
      <c r="G56" s="150"/>
      <c r="H56" s="143"/>
      <c r="I56" s="98"/>
      <c r="J56" s="150"/>
      <c r="K56" s="143"/>
      <c r="L56" s="98"/>
      <c r="M56" s="150"/>
      <c r="N56" s="147">
        <f t="shared" si="4"/>
        <v>0</v>
      </c>
      <c r="O56" s="11"/>
    </row>
    <row r="57" spans="1:15" s="4" customFormat="1" ht="19.5" thickBot="1">
      <c r="A57" s="100" t="s">
        <v>87</v>
      </c>
      <c r="B57" s="98"/>
      <c r="C57" s="98"/>
      <c r="D57" s="150">
        <f>O57/4</f>
        <v>10325.68</v>
      </c>
      <c r="E57" s="98"/>
      <c r="F57" s="98"/>
      <c r="G57" s="150">
        <f>O57/4</f>
        <v>10325.68</v>
      </c>
      <c r="H57" s="98"/>
      <c r="I57" s="98"/>
      <c r="J57" s="150">
        <f>O57/4</f>
        <v>10325.68</v>
      </c>
      <c r="K57" s="98"/>
      <c r="L57" s="98"/>
      <c r="M57" s="150">
        <f>O57/4</f>
        <v>10325.68</v>
      </c>
      <c r="N57" s="147">
        <f t="shared" si="4"/>
        <v>41302.72</v>
      </c>
      <c r="O57" s="45">
        <v>41302.7</v>
      </c>
    </row>
    <row r="58" spans="1:15" s="3" customFormat="1" ht="20.25" thickBot="1">
      <c r="A58" s="161" t="s">
        <v>4</v>
      </c>
      <c r="B58" s="162"/>
      <c r="C58" s="163"/>
      <c r="D58" s="164">
        <f>SUM(D5:D57)</f>
        <v>137235.23</v>
      </c>
      <c r="E58" s="165"/>
      <c r="F58" s="163"/>
      <c r="G58" s="164">
        <f>SUM(G5:G57)</f>
        <v>100577.55</v>
      </c>
      <c r="H58" s="166"/>
      <c r="I58" s="163"/>
      <c r="J58" s="164">
        <f>SUM(J5:J57)</f>
        <v>95329.96</v>
      </c>
      <c r="K58" s="166"/>
      <c r="L58" s="163"/>
      <c r="M58" s="164">
        <f>SUM(M5:M57)</f>
        <v>92973.55</v>
      </c>
      <c r="N58" s="147">
        <f t="shared" si="4"/>
        <v>426116.29</v>
      </c>
      <c r="O58" s="185">
        <f>SUM(O5:O57)</f>
        <v>355837.63</v>
      </c>
    </row>
    <row r="59" spans="1:15" s="7" customFormat="1" ht="20.25" hidden="1" thickBot="1">
      <c r="A59" s="167" t="s">
        <v>2</v>
      </c>
      <c r="B59" s="168"/>
      <c r="C59" s="169"/>
      <c r="D59" s="170"/>
      <c r="E59" s="171"/>
      <c r="F59" s="169"/>
      <c r="G59" s="172"/>
      <c r="H59" s="168"/>
      <c r="I59" s="169"/>
      <c r="J59" s="170"/>
      <c r="K59" s="168"/>
      <c r="L59" s="169"/>
      <c r="M59" s="170"/>
      <c r="N59" s="173"/>
      <c r="O59" s="186"/>
    </row>
    <row r="60" spans="1:15" s="9" customFormat="1" ht="39.75" customHeight="1" thickBot="1">
      <c r="A60" s="256" t="s">
        <v>3</v>
      </c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8"/>
      <c r="O60" s="187"/>
    </row>
    <row r="61" spans="1:15" s="148" customFormat="1" ht="15" customHeight="1">
      <c r="A61" s="113" t="s">
        <v>176</v>
      </c>
      <c r="B61" s="145">
        <v>53</v>
      </c>
      <c r="C61" s="160">
        <v>41768</v>
      </c>
      <c r="D61" s="155">
        <v>218.39</v>
      </c>
      <c r="E61" s="143"/>
      <c r="F61" s="98"/>
      <c r="G61" s="144"/>
      <c r="H61" s="145"/>
      <c r="I61" s="98"/>
      <c r="J61" s="146"/>
      <c r="K61" s="140"/>
      <c r="L61" s="141"/>
      <c r="M61" s="142"/>
      <c r="N61" s="147">
        <f>M61+J61+G61+D61</f>
        <v>218.39</v>
      </c>
      <c r="O61" s="188"/>
    </row>
    <row r="62" spans="1:15" s="148" customFormat="1" ht="15">
      <c r="A62" s="113" t="s">
        <v>141</v>
      </c>
      <c r="B62" s="145">
        <v>53</v>
      </c>
      <c r="C62" s="160">
        <v>41768</v>
      </c>
      <c r="D62" s="155">
        <v>2754.23</v>
      </c>
      <c r="E62" s="174"/>
      <c r="F62" s="160"/>
      <c r="G62" s="144"/>
      <c r="H62" s="143"/>
      <c r="I62" s="134"/>
      <c r="J62" s="146"/>
      <c r="K62" s="143"/>
      <c r="L62" s="134"/>
      <c r="M62" s="146"/>
      <c r="N62" s="147">
        <f>M62+J62+G62+D62</f>
        <v>2754.23</v>
      </c>
      <c r="O62" s="188"/>
    </row>
    <row r="63" spans="1:15" s="148" customFormat="1" ht="15.75" customHeight="1" thickBot="1">
      <c r="A63" s="94" t="s">
        <v>177</v>
      </c>
      <c r="B63" s="145">
        <v>53</v>
      </c>
      <c r="C63" s="160">
        <v>41768</v>
      </c>
      <c r="D63" s="155">
        <v>1290.42</v>
      </c>
      <c r="E63" s="174"/>
      <c r="F63" s="134"/>
      <c r="G63" s="144"/>
      <c r="H63" s="143"/>
      <c r="I63" s="134"/>
      <c r="J63" s="146"/>
      <c r="K63" s="143"/>
      <c r="L63" s="134"/>
      <c r="M63" s="146"/>
      <c r="N63" s="147">
        <f>M63+J63+G63+D63</f>
        <v>1290.42</v>
      </c>
      <c r="O63" s="188"/>
    </row>
    <row r="64" spans="1:15" s="42" customFormat="1" ht="20.25" thickBot="1">
      <c r="A64" s="175" t="s">
        <v>4</v>
      </c>
      <c r="B64" s="176"/>
      <c r="C64" s="177"/>
      <c r="D64" s="177">
        <f>SUM(D61:D63)</f>
        <v>4263.04</v>
      </c>
      <c r="E64" s="177"/>
      <c r="F64" s="177"/>
      <c r="G64" s="177">
        <f>SUM(G61:G63)</f>
        <v>0</v>
      </c>
      <c r="H64" s="177"/>
      <c r="I64" s="177"/>
      <c r="J64" s="177">
        <f>SUM(J61:J63)</f>
        <v>0</v>
      </c>
      <c r="K64" s="177"/>
      <c r="L64" s="177"/>
      <c r="M64" s="177">
        <f>SUM(M61:M63)</f>
        <v>0</v>
      </c>
      <c r="N64" s="147">
        <f>M64+J64+G64+D64</f>
        <v>4263.04</v>
      </c>
      <c r="O64" s="41"/>
    </row>
    <row r="65" spans="1:15" s="4" customFormat="1" ht="42" customHeight="1">
      <c r="A65" s="256" t="s">
        <v>28</v>
      </c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8"/>
      <c r="O65" s="12"/>
    </row>
    <row r="66" spans="1:15" s="4" customFormat="1" ht="15">
      <c r="A66" s="25" t="s">
        <v>183</v>
      </c>
      <c r="B66" s="140" t="s">
        <v>182</v>
      </c>
      <c r="C66" s="141">
        <v>41768</v>
      </c>
      <c r="D66" s="142">
        <v>62.76</v>
      </c>
      <c r="E66" s="17"/>
      <c r="F66" s="47"/>
      <c r="G66" s="227"/>
      <c r="H66" s="178"/>
      <c r="I66" s="47"/>
      <c r="J66" s="179"/>
      <c r="K66" s="178"/>
      <c r="L66" s="47"/>
      <c r="M66" s="179"/>
      <c r="N66" s="147">
        <f aca="true" t="shared" si="5" ref="N66:N89">M66+J66+G66+D66</f>
        <v>62.76</v>
      </c>
      <c r="O66" s="17"/>
    </row>
    <row r="67" spans="1:15" s="4" customFormat="1" ht="15">
      <c r="A67" s="25" t="s">
        <v>184</v>
      </c>
      <c r="B67" s="140" t="s">
        <v>182</v>
      </c>
      <c r="C67" s="141">
        <v>41768</v>
      </c>
      <c r="D67" s="142">
        <v>371.17</v>
      </c>
      <c r="E67" s="17"/>
      <c r="F67" s="47"/>
      <c r="G67" s="227"/>
      <c r="H67" s="178"/>
      <c r="I67" s="47"/>
      <c r="J67" s="179"/>
      <c r="K67" s="178"/>
      <c r="L67" s="47"/>
      <c r="M67" s="179"/>
      <c r="N67" s="147">
        <f t="shared" si="5"/>
        <v>371.17</v>
      </c>
      <c r="O67" s="17"/>
    </row>
    <row r="68" spans="1:15" s="4" customFormat="1" ht="15">
      <c r="A68" s="24" t="s">
        <v>186</v>
      </c>
      <c r="B68" s="140" t="s">
        <v>187</v>
      </c>
      <c r="C68" s="141">
        <v>41765</v>
      </c>
      <c r="D68" s="142">
        <v>231.7</v>
      </c>
      <c r="E68" s="143"/>
      <c r="F68" s="98"/>
      <c r="G68" s="154"/>
      <c r="H68" s="145"/>
      <c r="I68" s="98"/>
      <c r="J68" s="146"/>
      <c r="K68" s="145"/>
      <c r="L68" s="98"/>
      <c r="M68" s="146"/>
      <c r="N68" s="147">
        <f t="shared" si="5"/>
        <v>231.7</v>
      </c>
      <c r="O68" s="17"/>
    </row>
    <row r="69" spans="1:15" s="4" customFormat="1" ht="15">
      <c r="A69" s="25" t="s">
        <v>188</v>
      </c>
      <c r="B69" s="140" t="s">
        <v>189</v>
      </c>
      <c r="C69" s="141">
        <v>41817</v>
      </c>
      <c r="D69" s="142">
        <v>1288.47</v>
      </c>
      <c r="E69" s="143"/>
      <c r="F69" s="98"/>
      <c r="G69" s="154"/>
      <c r="H69" s="145"/>
      <c r="I69" s="98"/>
      <c r="J69" s="146"/>
      <c r="K69" s="145"/>
      <c r="L69" s="98"/>
      <c r="M69" s="146"/>
      <c r="N69" s="147">
        <f t="shared" si="5"/>
        <v>1288.47</v>
      </c>
      <c r="O69" s="17"/>
    </row>
    <row r="70" spans="1:15" s="4" customFormat="1" ht="15">
      <c r="A70" s="25" t="s">
        <v>190</v>
      </c>
      <c r="B70" s="19">
        <v>87</v>
      </c>
      <c r="C70" s="160">
        <v>41810</v>
      </c>
      <c r="D70" s="155">
        <v>494.2</v>
      </c>
      <c r="E70" s="140"/>
      <c r="F70" s="141"/>
      <c r="G70" s="142"/>
      <c r="H70" s="145"/>
      <c r="I70" s="98"/>
      <c r="J70" s="146"/>
      <c r="K70" s="145"/>
      <c r="L70" s="98"/>
      <c r="M70" s="146"/>
      <c r="N70" s="147">
        <f t="shared" si="5"/>
        <v>494.2</v>
      </c>
      <c r="O70" s="17"/>
    </row>
    <row r="71" spans="1:15" s="4" customFormat="1" ht="15">
      <c r="A71" s="25" t="s">
        <v>191</v>
      </c>
      <c r="B71" s="201" t="s">
        <v>192</v>
      </c>
      <c r="C71" s="160">
        <v>41838</v>
      </c>
      <c r="D71" s="155">
        <v>150</v>
      </c>
      <c r="E71" s="140"/>
      <c r="F71" s="141"/>
      <c r="G71" s="142"/>
      <c r="H71" s="145"/>
      <c r="I71" s="98"/>
      <c r="J71" s="146"/>
      <c r="K71" s="145"/>
      <c r="L71" s="98"/>
      <c r="M71" s="146"/>
      <c r="N71" s="147">
        <f t="shared" si="5"/>
        <v>150</v>
      </c>
      <c r="O71" s="17"/>
    </row>
    <row r="72" spans="1:15" s="4" customFormat="1" ht="15">
      <c r="A72" s="25" t="s">
        <v>196</v>
      </c>
      <c r="B72" s="145"/>
      <c r="C72" s="98"/>
      <c r="D72" s="155"/>
      <c r="E72" s="140" t="s">
        <v>197</v>
      </c>
      <c r="F72" s="141">
        <v>41872</v>
      </c>
      <c r="G72" s="142">
        <v>-1035.53</v>
      </c>
      <c r="H72" s="145"/>
      <c r="I72" s="98"/>
      <c r="J72" s="146"/>
      <c r="K72" s="145"/>
      <c r="L72" s="98"/>
      <c r="M72" s="146"/>
      <c r="N72" s="147">
        <f t="shared" si="5"/>
        <v>-1035.53</v>
      </c>
      <c r="O72" s="17"/>
    </row>
    <row r="73" spans="1:15" s="4" customFormat="1" ht="15">
      <c r="A73" s="24" t="s">
        <v>198</v>
      </c>
      <c r="B73" s="140"/>
      <c r="C73" s="141"/>
      <c r="D73" s="142"/>
      <c r="E73" s="29">
        <v>122</v>
      </c>
      <c r="F73" s="160">
        <v>41873</v>
      </c>
      <c r="G73" s="154">
        <v>196.5</v>
      </c>
      <c r="H73" s="19"/>
      <c r="I73" s="6"/>
      <c r="J73" s="22"/>
      <c r="K73" s="19"/>
      <c r="L73" s="6"/>
      <c r="M73" s="22"/>
      <c r="N73" s="218">
        <f t="shared" si="5"/>
        <v>196.5</v>
      </c>
      <c r="O73" s="17"/>
    </row>
    <row r="74" spans="1:15" s="4" customFormat="1" ht="15">
      <c r="A74" s="24" t="s">
        <v>199</v>
      </c>
      <c r="B74" s="140"/>
      <c r="C74" s="141"/>
      <c r="D74" s="142"/>
      <c r="E74" s="29">
        <v>122</v>
      </c>
      <c r="F74" s="160">
        <v>41873</v>
      </c>
      <c r="G74" s="154">
        <v>196.5</v>
      </c>
      <c r="H74" s="19"/>
      <c r="I74" s="6"/>
      <c r="J74" s="22"/>
      <c r="K74" s="19"/>
      <c r="L74" s="6"/>
      <c r="M74" s="22"/>
      <c r="N74" s="218">
        <f t="shared" si="5"/>
        <v>196.5</v>
      </c>
      <c r="O74" s="17"/>
    </row>
    <row r="75" spans="1:15" s="4" customFormat="1" ht="15">
      <c r="A75" s="25" t="s">
        <v>209</v>
      </c>
      <c r="B75" s="145"/>
      <c r="C75" s="98"/>
      <c r="D75" s="155"/>
      <c r="E75" s="140" t="s">
        <v>210</v>
      </c>
      <c r="F75" s="141">
        <v>41912</v>
      </c>
      <c r="G75" s="142">
        <v>1397.16</v>
      </c>
      <c r="H75" s="145"/>
      <c r="I75" s="98"/>
      <c r="J75" s="146"/>
      <c r="K75" s="145"/>
      <c r="L75" s="98"/>
      <c r="M75" s="146"/>
      <c r="N75" s="147">
        <f t="shared" si="5"/>
        <v>1397.16</v>
      </c>
      <c r="O75" s="17"/>
    </row>
    <row r="76" spans="1:15" s="4" customFormat="1" ht="15">
      <c r="A76" s="24" t="s">
        <v>211</v>
      </c>
      <c r="B76" s="19"/>
      <c r="C76" s="6"/>
      <c r="D76" s="22"/>
      <c r="E76" s="140" t="s">
        <v>210</v>
      </c>
      <c r="F76" s="141">
        <v>41912</v>
      </c>
      <c r="G76" s="142">
        <v>734.14</v>
      </c>
      <c r="H76" s="19"/>
      <c r="I76" s="6"/>
      <c r="J76" s="22"/>
      <c r="K76" s="19"/>
      <c r="L76" s="6"/>
      <c r="M76" s="22"/>
      <c r="N76" s="218">
        <f>M76+J76+G76+D76</f>
        <v>734.14</v>
      </c>
      <c r="O76" s="17"/>
    </row>
    <row r="77" spans="1:15" s="4" customFormat="1" ht="15">
      <c r="A77" s="78" t="s">
        <v>212</v>
      </c>
      <c r="B77" s="145"/>
      <c r="C77" s="98"/>
      <c r="D77" s="155"/>
      <c r="E77" s="143">
        <v>126</v>
      </c>
      <c r="F77" s="160">
        <v>41885</v>
      </c>
      <c r="G77" s="154">
        <v>20957.33</v>
      </c>
      <c r="H77" s="140"/>
      <c r="I77" s="141"/>
      <c r="J77" s="142"/>
      <c r="K77" s="145"/>
      <c r="L77" s="98"/>
      <c r="M77" s="146"/>
      <c r="N77" s="147">
        <f t="shared" si="5"/>
        <v>20957.33</v>
      </c>
      <c r="O77" s="17"/>
    </row>
    <row r="78" spans="1:15" s="4" customFormat="1" ht="15">
      <c r="A78" s="25" t="s">
        <v>214</v>
      </c>
      <c r="B78" s="156"/>
      <c r="C78" s="134"/>
      <c r="D78" s="202"/>
      <c r="E78" s="174">
        <v>149</v>
      </c>
      <c r="F78" s="180">
        <v>41922</v>
      </c>
      <c r="G78" s="228">
        <v>1286.46</v>
      </c>
      <c r="H78" s="140"/>
      <c r="I78" s="141"/>
      <c r="J78" s="142"/>
      <c r="K78" s="156"/>
      <c r="L78" s="134"/>
      <c r="M78" s="157"/>
      <c r="N78" s="147">
        <f t="shared" si="5"/>
        <v>1286.46</v>
      </c>
      <c r="O78" s="17"/>
    </row>
    <row r="79" spans="1:15" s="4" customFormat="1" ht="15">
      <c r="A79" s="25" t="s">
        <v>215</v>
      </c>
      <c r="B79" s="156"/>
      <c r="C79" s="134"/>
      <c r="D79" s="202"/>
      <c r="E79" s="174">
        <v>152</v>
      </c>
      <c r="F79" s="180">
        <v>41936</v>
      </c>
      <c r="G79" s="228">
        <v>252.94</v>
      </c>
      <c r="H79" s="140"/>
      <c r="I79" s="141"/>
      <c r="J79" s="142"/>
      <c r="K79" s="156"/>
      <c r="L79" s="134"/>
      <c r="M79" s="157"/>
      <c r="N79" s="147">
        <f t="shared" si="5"/>
        <v>252.94</v>
      </c>
      <c r="O79" s="17"/>
    </row>
    <row r="80" spans="1:15" s="4" customFormat="1" ht="15">
      <c r="A80" s="25" t="s">
        <v>219</v>
      </c>
      <c r="B80" s="156"/>
      <c r="C80" s="134"/>
      <c r="D80" s="202"/>
      <c r="E80" s="174"/>
      <c r="F80" s="134"/>
      <c r="G80" s="228"/>
      <c r="H80" s="140" t="s">
        <v>220</v>
      </c>
      <c r="I80" s="141">
        <v>42027</v>
      </c>
      <c r="J80" s="142">
        <v>1005.24</v>
      </c>
      <c r="K80" s="156"/>
      <c r="L80" s="134"/>
      <c r="M80" s="157"/>
      <c r="N80" s="147">
        <f t="shared" si="5"/>
        <v>1005.24</v>
      </c>
      <c r="O80" s="17"/>
    </row>
    <row r="81" spans="1:15" s="4" customFormat="1" ht="30.75" customHeight="1">
      <c r="A81" s="25" t="s">
        <v>221</v>
      </c>
      <c r="B81" s="156"/>
      <c r="C81" s="134"/>
      <c r="D81" s="157"/>
      <c r="E81" s="174"/>
      <c r="F81" s="134"/>
      <c r="G81" s="228"/>
      <c r="H81" s="140" t="s">
        <v>222</v>
      </c>
      <c r="I81" s="141">
        <v>41996</v>
      </c>
      <c r="J81" s="142">
        <v>1214.29</v>
      </c>
      <c r="K81" s="140"/>
      <c r="L81" s="141"/>
      <c r="M81" s="142"/>
      <c r="N81" s="218">
        <f t="shared" si="5"/>
        <v>1214.29</v>
      </c>
      <c r="O81" s="17"/>
    </row>
    <row r="82" spans="1:15" s="4" customFormat="1" ht="15">
      <c r="A82" s="25" t="s">
        <v>223</v>
      </c>
      <c r="B82" s="145"/>
      <c r="C82" s="98"/>
      <c r="D82" s="155"/>
      <c r="E82" s="143"/>
      <c r="F82" s="98"/>
      <c r="G82" s="154"/>
      <c r="H82" s="145">
        <v>18</v>
      </c>
      <c r="I82" s="160">
        <v>42034</v>
      </c>
      <c r="J82" s="155">
        <v>1042.74</v>
      </c>
      <c r="K82" s="140"/>
      <c r="L82" s="141"/>
      <c r="M82" s="142"/>
      <c r="N82" s="147">
        <f t="shared" si="5"/>
        <v>1042.74</v>
      </c>
      <c r="O82" s="17"/>
    </row>
    <row r="83" spans="1:15" s="4" customFormat="1" ht="15">
      <c r="A83" s="25" t="s">
        <v>224</v>
      </c>
      <c r="B83" s="156"/>
      <c r="C83" s="134"/>
      <c r="D83" s="202"/>
      <c r="E83" s="174"/>
      <c r="F83" s="134"/>
      <c r="G83" s="228"/>
      <c r="H83" s="140"/>
      <c r="I83" s="141"/>
      <c r="J83" s="142"/>
      <c r="K83" s="140" t="s">
        <v>225</v>
      </c>
      <c r="L83" s="141">
        <v>42055</v>
      </c>
      <c r="M83" s="142">
        <v>78.09</v>
      </c>
      <c r="N83" s="147">
        <f t="shared" si="5"/>
        <v>78.09</v>
      </c>
      <c r="O83" s="17"/>
    </row>
    <row r="84" spans="1:15" s="4" customFormat="1" ht="17.25" customHeight="1">
      <c r="A84" s="25" t="s">
        <v>230</v>
      </c>
      <c r="B84" s="156"/>
      <c r="C84" s="134"/>
      <c r="D84" s="202"/>
      <c r="E84" s="174"/>
      <c r="F84" s="134"/>
      <c r="G84" s="228"/>
      <c r="H84" s="140"/>
      <c r="I84" s="141"/>
      <c r="J84" s="142"/>
      <c r="K84" s="140" t="s">
        <v>231</v>
      </c>
      <c r="L84" s="141">
        <v>42118</v>
      </c>
      <c r="M84" s="142">
        <v>1427.13</v>
      </c>
      <c r="N84" s="147">
        <f t="shared" si="5"/>
        <v>1427.13</v>
      </c>
      <c r="O84" s="17"/>
    </row>
    <row r="85" spans="1:15" s="4" customFormat="1" ht="18.75" customHeight="1">
      <c r="A85" s="25" t="s">
        <v>233</v>
      </c>
      <c r="B85" s="156"/>
      <c r="C85" s="134"/>
      <c r="D85" s="157"/>
      <c r="E85" s="174"/>
      <c r="F85" s="134"/>
      <c r="G85" s="228"/>
      <c r="H85" s="140"/>
      <c r="I85" s="141"/>
      <c r="J85" s="142"/>
      <c r="K85" s="140" t="s">
        <v>234</v>
      </c>
      <c r="L85" s="141">
        <v>42088</v>
      </c>
      <c r="M85" s="142">
        <v>61.2</v>
      </c>
      <c r="N85" s="218">
        <f t="shared" si="5"/>
        <v>61.2</v>
      </c>
      <c r="O85" s="17"/>
    </row>
    <row r="86" spans="1:15" s="4" customFormat="1" ht="15">
      <c r="A86" s="25" t="s">
        <v>235</v>
      </c>
      <c r="B86" s="19"/>
      <c r="C86" s="6"/>
      <c r="D86" s="22"/>
      <c r="E86" s="29"/>
      <c r="F86" s="6"/>
      <c r="G86" s="13"/>
      <c r="H86" s="19"/>
      <c r="I86" s="6"/>
      <c r="J86" s="155"/>
      <c r="K86" s="18" t="s">
        <v>236</v>
      </c>
      <c r="L86" s="160">
        <v>42093</v>
      </c>
      <c r="M86" s="155">
        <v>60.31</v>
      </c>
      <c r="N86" s="218">
        <f t="shared" si="5"/>
        <v>60.31</v>
      </c>
      <c r="O86" s="17"/>
    </row>
    <row r="87" spans="1:15" s="4" customFormat="1" ht="15">
      <c r="A87" s="232" t="s">
        <v>237</v>
      </c>
      <c r="B87" s="6"/>
      <c r="C87" s="6"/>
      <c r="D87" s="6"/>
      <c r="E87" s="6"/>
      <c r="F87" s="6"/>
      <c r="G87" s="90"/>
      <c r="H87" s="6"/>
      <c r="I87" s="6"/>
      <c r="J87" s="6"/>
      <c r="K87" s="10" t="s">
        <v>238</v>
      </c>
      <c r="L87" s="160">
        <v>42059</v>
      </c>
      <c r="M87" s="90">
        <v>1500</v>
      </c>
      <c r="N87" s="233">
        <f t="shared" si="5"/>
        <v>1500</v>
      </c>
      <c r="O87" s="47"/>
    </row>
    <row r="88" spans="1:15" s="4" customFormat="1" ht="15.75" thickBot="1">
      <c r="A88" s="25"/>
      <c r="B88" s="156"/>
      <c r="C88" s="134"/>
      <c r="D88" s="202"/>
      <c r="E88" s="174"/>
      <c r="F88" s="134"/>
      <c r="G88" s="228"/>
      <c r="H88" s="156"/>
      <c r="I88" s="134"/>
      <c r="J88" s="157"/>
      <c r="K88" s="156"/>
      <c r="L88" s="134"/>
      <c r="M88" s="157"/>
      <c r="N88" s="147">
        <f t="shared" si="5"/>
        <v>0</v>
      </c>
      <c r="O88" s="17"/>
    </row>
    <row r="89" spans="1:15" s="42" customFormat="1" ht="20.25" thickBot="1">
      <c r="A89" s="175" t="s">
        <v>4</v>
      </c>
      <c r="B89" s="176"/>
      <c r="C89" s="181"/>
      <c r="D89" s="203">
        <f>SUM(D66:D88)</f>
        <v>2598.3</v>
      </c>
      <c r="E89" s="183"/>
      <c r="F89" s="181"/>
      <c r="G89" s="182">
        <f>SUM(G66:G88)</f>
        <v>23985.5</v>
      </c>
      <c r="H89" s="184"/>
      <c r="I89" s="181"/>
      <c r="J89" s="182">
        <f>SUM(J66:J88)</f>
        <v>3262.27</v>
      </c>
      <c r="K89" s="184"/>
      <c r="L89" s="181"/>
      <c r="M89" s="182">
        <f>SUM(M66:M88)</f>
        <v>3126.73</v>
      </c>
      <c r="N89" s="147">
        <f t="shared" si="5"/>
        <v>32972.8</v>
      </c>
      <c r="O89" s="43"/>
    </row>
    <row r="90" spans="1:15" s="4" customFormat="1" ht="40.5" customHeight="1" hidden="1" thickBot="1">
      <c r="A90" s="253" t="s">
        <v>29</v>
      </c>
      <c r="B90" s="254"/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5"/>
      <c r="O90" s="35"/>
    </row>
    <row r="91" spans="1:15" s="4" customFormat="1" ht="12.75" hidden="1">
      <c r="A91" s="24"/>
      <c r="B91" s="19"/>
      <c r="C91" s="6"/>
      <c r="D91" s="22"/>
      <c r="E91" s="29"/>
      <c r="F91" s="6"/>
      <c r="G91" s="13"/>
      <c r="H91" s="19"/>
      <c r="I91" s="6"/>
      <c r="J91" s="22"/>
      <c r="K91" s="19"/>
      <c r="L91" s="6"/>
      <c r="M91" s="22"/>
      <c r="N91" s="29"/>
      <c r="O91" s="17"/>
    </row>
    <row r="92" spans="1:15" s="4" customFormat="1" ht="12.75" hidden="1">
      <c r="A92" s="24"/>
      <c r="B92" s="19"/>
      <c r="C92" s="6"/>
      <c r="D92" s="22"/>
      <c r="E92" s="29"/>
      <c r="F92" s="6"/>
      <c r="G92" s="13"/>
      <c r="H92" s="19"/>
      <c r="I92" s="6"/>
      <c r="J92" s="22"/>
      <c r="K92" s="19"/>
      <c r="L92" s="6"/>
      <c r="M92" s="22"/>
      <c r="N92" s="29"/>
      <c r="O92" s="17"/>
    </row>
    <row r="93" spans="1:15" s="4" customFormat="1" ht="12.75" hidden="1">
      <c r="A93" s="24"/>
      <c r="B93" s="19"/>
      <c r="C93" s="6"/>
      <c r="D93" s="22"/>
      <c r="E93" s="29"/>
      <c r="F93" s="6"/>
      <c r="G93" s="13"/>
      <c r="H93" s="19"/>
      <c r="I93" s="6"/>
      <c r="J93" s="22"/>
      <c r="K93" s="19"/>
      <c r="L93" s="6"/>
      <c r="M93" s="22"/>
      <c r="N93" s="29"/>
      <c r="O93" s="17"/>
    </row>
    <row r="94" spans="1:15" s="4" customFormat="1" ht="12.75" hidden="1">
      <c r="A94" s="24"/>
      <c r="B94" s="19"/>
      <c r="C94" s="6"/>
      <c r="D94" s="22"/>
      <c r="E94" s="29"/>
      <c r="F94" s="6"/>
      <c r="G94" s="13"/>
      <c r="H94" s="19"/>
      <c r="I94" s="6"/>
      <c r="J94" s="22"/>
      <c r="K94" s="19"/>
      <c r="L94" s="6"/>
      <c r="M94" s="22"/>
      <c r="N94" s="29"/>
      <c r="O94" s="17"/>
    </row>
    <row r="95" spans="1:15" s="4" customFormat="1" ht="13.5" hidden="1" thickBot="1">
      <c r="A95" s="24"/>
      <c r="B95" s="19"/>
      <c r="C95" s="6"/>
      <c r="D95" s="22"/>
      <c r="E95" s="29"/>
      <c r="F95" s="6"/>
      <c r="G95" s="13"/>
      <c r="H95" s="19"/>
      <c r="I95" s="6"/>
      <c r="J95" s="22"/>
      <c r="K95" s="19"/>
      <c r="L95" s="6"/>
      <c r="M95" s="22"/>
      <c r="N95" s="29"/>
      <c r="O95" s="17"/>
    </row>
    <row r="96" spans="1:15" s="42" customFormat="1" ht="19.5" hidden="1">
      <c r="A96" s="212" t="s">
        <v>4</v>
      </c>
      <c r="B96" s="205"/>
      <c r="C96" s="206"/>
      <c r="D96" s="207">
        <f>SUM(D91:D95)</f>
        <v>0</v>
      </c>
      <c r="E96" s="208"/>
      <c r="F96" s="207"/>
      <c r="G96" s="207">
        <f>SUM(G91:G95)</f>
        <v>0</v>
      </c>
      <c r="H96" s="207"/>
      <c r="I96" s="207"/>
      <c r="J96" s="207">
        <f>SUM(J91:J95)</f>
        <v>0</v>
      </c>
      <c r="K96" s="207"/>
      <c r="L96" s="207"/>
      <c r="M96" s="207">
        <f>SUM(M91:M95)</f>
        <v>0</v>
      </c>
      <c r="N96" s="209"/>
      <c r="O96" s="210"/>
    </row>
    <row r="97" spans="1:15" s="4" customFormat="1" ht="19.5">
      <c r="A97" s="213"/>
      <c r="B97" s="214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6"/>
      <c r="O97" s="217"/>
    </row>
    <row r="98" spans="1:15" s="4" customFormat="1" ht="20.25" customHeight="1" thickBot="1">
      <c r="A98" s="253" t="s">
        <v>194</v>
      </c>
      <c r="B98" s="254"/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5"/>
      <c r="O98" s="35"/>
    </row>
    <row r="99" spans="1:15" s="4" customFormat="1" ht="15.75" thickBot="1">
      <c r="A99" s="24" t="s">
        <v>195</v>
      </c>
      <c r="B99" s="19"/>
      <c r="C99" s="6"/>
      <c r="D99" s="155">
        <v>3328.54</v>
      </c>
      <c r="E99" s="29"/>
      <c r="F99" s="6"/>
      <c r="G99" s="154">
        <v>9985.62</v>
      </c>
      <c r="H99" s="19"/>
      <c r="I99" s="6"/>
      <c r="J99" s="155">
        <v>9985.62</v>
      </c>
      <c r="K99" s="19"/>
      <c r="L99" s="6"/>
      <c r="M99" s="155">
        <v>9985.59</v>
      </c>
      <c r="N99" s="218">
        <f>M99+J99+G99+D99</f>
        <v>33285.37</v>
      </c>
      <c r="O99" s="17"/>
    </row>
    <row r="100" spans="1:15" s="4" customFormat="1" ht="19.5" customHeight="1" thickBot="1">
      <c r="A100" s="175" t="s">
        <v>4</v>
      </c>
      <c r="B100" s="184"/>
      <c r="C100" s="219"/>
      <c r="D100" s="177">
        <f>SUM(D99:D99)</f>
        <v>3328.54</v>
      </c>
      <c r="E100" s="220"/>
      <c r="F100" s="177"/>
      <c r="G100" s="177">
        <f>SUM(G99:G99)</f>
        <v>9985.62</v>
      </c>
      <c r="H100" s="177"/>
      <c r="I100" s="177"/>
      <c r="J100" s="177">
        <f>SUM(J99:J99)</f>
        <v>9985.62</v>
      </c>
      <c r="K100" s="177"/>
      <c r="L100" s="177"/>
      <c r="M100" s="177">
        <f>SUM(M99:M99)</f>
        <v>9985.59</v>
      </c>
      <c r="N100" s="218">
        <f>M100+J100+G100+D100</f>
        <v>33285.37</v>
      </c>
      <c r="O100" s="221"/>
    </row>
    <row r="101" spans="1:15" s="1" customFormat="1" ht="20.25" thickBot="1">
      <c r="A101" s="26" t="s">
        <v>6</v>
      </c>
      <c r="B101" s="39"/>
      <c r="C101" s="36"/>
      <c r="D101" s="40">
        <f>D100+D89+D64+D58</f>
        <v>147425.11</v>
      </c>
      <c r="E101" s="37"/>
      <c r="F101" s="36"/>
      <c r="G101" s="40">
        <f>G100+G89+G64+G58</f>
        <v>134548.67</v>
      </c>
      <c r="H101" s="37"/>
      <c r="I101" s="36"/>
      <c r="J101" s="40">
        <f>J100+J89+J64+J58</f>
        <v>108577.85</v>
      </c>
      <c r="K101" s="37"/>
      <c r="L101" s="36"/>
      <c r="M101" s="40">
        <f>M100+M89+M64+M58</f>
        <v>106085.87</v>
      </c>
      <c r="N101" s="38"/>
      <c r="O101" s="211">
        <f>M101+J101+G101+D101</f>
        <v>496637.5</v>
      </c>
    </row>
    <row r="102" spans="1:13" s="1" customFormat="1" ht="13.5" thickBot="1">
      <c r="A102" s="32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1:14" s="1" customFormat="1" ht="13.5" thickBot="1">
      <c r="A103" s="30"/>
      <c r="B103" s="33" t="s">
        <v>18</v>
      </c>
      <c r="C103" s="33" t="s">
        <v>19</v>
      </c>
      <c r="D103" s="33" t="s">
        <v>20</v>
      </c>
      <c r="E103" s="33" t="s">
        <v>21</v>
      </c>
      <c r="F103" s="33" t="s">
        <v>22</v>
      </c>
      <c r="G103" s="33" t="s">
        <v>23</v>
      </c>
      <c r="H103" s="33" t="s">
        <v>24</v>
      </c>
      <c r="I103" s="33" t="s">
        <v>25</v>
      </c>
      <c r="J103" s="33" t="s">
        <v>14</v>
      </c>
      <c r="K103" s="33" t="s">
        <v>15</v>
      </c>
      <c r="L103" s="33" t="s">
        <v>16</v>
      </c>
      <c r="M103" s="33" t="s">
        <v>17</v>
      </c>
      <c r="N103" s="33" t="s">
        <v>27</v>
      </c>
    </row>
    <row r="104" spans="1:14" s="1" customFormat="1" ht="13.5" thickBot="1">
      <c r="A104" s="32" t="s">
        <v>13</v>
      </c>
      <c r="B104" s="125">
        <v>58948.92</v>
      </c>
      <c r="C104" s="30">
        <f>B109</f>
        <v>127610.84</v>
      </c>
      <c r="D104" s="30">
        <f aca="true" t="shared" si="6" ref="D104:M104">C109</f>
        <v>167052.19</v>
      </c>
      <c r="E104" s="31">
        <f>D109</f>
        <v>56149.07</v>
      </c>
      <c r="F104" s="30">
        <f t="shared" si="6"/>
        <v>98110.7</v>
      </c>
      <c r="G104" s="30">
        <f t="shared" si="6"/>
        <v>138462.02</v>
      </c>
      <c r="H104" s="31">
        <f t="shared" si="6"/>
        <v>45039.85</v>
      </c>
      <c r="I104" s="30">
        <f t="shared" si="6"/>
        <v>85746.16</v>
      </c>
      <c r="J104" s="30">
        <f t="shared" si="6"/>
        <v>126464.31</v>
      </c>
      <c r="K104" s="31">
        <f t="shared" si="6"/>
        <v>56766.06</v>
      </c>
      <c r="L104" s="30">
        <f t="shared" si="6"/>
        <v>99188.13</v>
      </c>
      <c r="M104" s="30">
        <f t="shared" si="6"/>
        <v>139592.53</v>
      </c>
      <c r="N104" s="30"/>
    </row>
    <row r="105" spans="1:14" s="123" customFormat="1" ht="13.5" thickBot="1">
      <c r="A105" s="121" t="s">
        <v>11</v>
      </c>
      <c r="B105" s="122">
        <v>37040.46</v>
      </c>
      <c r="C105" s="122">
        <v>37040.46</v>
      </c>
      <c r="D105" s="122">
        <v>40382.28</v>
      </c>
      <c r="E105" s="122">
        <v>40382.28</v>
      </c>
      <c r="F105" s="122">
        <v>40382.28</v>
      </c>
      <c r="G105" s="122">
        <v>40382.28</v>
      </c>
      <c r="H105" s="122">
        <v>40382.28</v>
      </c>
      <c r="I105" s="122">
        <v>40382.28</v>
      </c>
      <c r="J105" s="122">
        <v>40382.28</v>
      </c>
      <c r="K105" s="122">
        <v>40382.28</v>
      </c>
      <c r="L105" s="122">
        <v>40382.28</v>
      </c>
      <c r="M105" s="122">
        <v>40382.28</v>
      </c>
      <c r="N105" s="122">
        <f>SUM(B105:M105)</f>
        <v>477903.72</v>
      </c>
    </row>
    <row r="106" spans="1:14" s="123" customFormat="1" ht="13.5" thickBot="1">
      <c r="A106" s="121" t="s">
        <v>12</v>
      </c>
      <c r="B106" s="122">
        <v>68415.92</v>
      </c>
      <c r="C106" s="122">
        <v>39195.35</v>
      </c>
      <c r="D106" s="122">
        <v>36275.99</v>
      </c>
      <c r="E106" s="122">
        <v>41715.63</v>
      </c>
      <c r="F106" s="122">
        <v>40105.32</v>
      </c>
      <c r="G106" s="122">
        <v>40880.5</v>
      </c>
      <c r="H106" s="122">
        <v>40460.31</v>
      </c>
      <c r="I106" s="122">
        <v>40472.15</v>
      </c>
      <c r="J106" s="122">
        <v>38633.6</v>
      </c>
      <c r="K106" s="122">
        <v>42176.07</v>
      </c>
      <c r="L106" s="122">
        <v>40158.4</v>
      </c>
      <c r="M106" s="122">
        <v>42235.25</v>
      </c>
      <c r="N106" s="122">
        <f>SUM(B106:M106)</f>
        <v>510724.49</v>
      </c>
    </row>
    <row r="107" spans="1:14" s="123" customFormat="1" ht="13.5" thickBot="1">
      <c r="A107" s="121" t="s">
        <v>146</v>
      </c>
      <c r="B107" s="124">
        <v>246</v>
      </c>
      <c r="C107" s="124">
        <v>246</v>
      </c>
      <c r="D107" s="124">
        <v>246</v>
      </c>
      <c r="E107" s="124">
        <v>246</v>
      </c>
      <c r="F107" s="124">
        <v>246</v>
      </c>
      <c r="G107" s="124">
        <v>246</v>
      </c>
      <c r="H107" s="124">
        <v>246</v>
      </c>
      <c r="I107" s="124">
        <v>246</v>
      </c>
      <c r="J107" s="124">
        <v>246</v>
      </c>
      <c r="K107" s="124">
        <v>246</v>
      </c>
      <c r="L107" s="124">
        <v>246</v>
      </c>
      <c r="M107" s="124">
        <v>246</v>
      </c>
      <c r="N107" s="124">
        <f>SUM(B107:M107)</f>
        <v>2952</v>
      </c>
    </row>
    <row r="108" spans="1:14" s="1" customFormat="1" ht="13.5" thickBot="1">
      <c r="A108" s="32" t="s">
        <v>114</v>
      </c>
      <c r="B108" s="30">
        <f aca="true" t="shared" si="7" ref="B108:M108">B106-B105</f>
        <v>31375.46</v>
      </c>
      <c r="C108" s="30">
        <f t="shared" si="7"/>
        <v>2154.89</v>
      </c>
      <c r="D108" s="30">
        <f t="shared" si="7"/>
        <v>-4106.29</v>
      </c>
      <c r="E108" s="30">
        <f t="shared" si="7"/>
        <v>1333.35</v>
      </c>
      <c r="F108" s="30">
        <f t="shared" si="7"/>
        <v>-276.959999999999</v>
      </c>
      <c r="G108" s="30">
        <f t="shared" si="7"/>
        <v>498.220000000001</v>
      </c>
      <c r="H108" s="30">
        <f t="shared" si="7"/>
        <v>78.0299999999988</v>
      </c>
      <c r="I108" s="30">
        <f t="shared" si="7"/>
        <v>89.8700000000026</v>
      </c>
      <c r="J108" s="30">
        <f t="shared" si="7"/>
        <v>-1748.68</v>
      </c>
      <c r="K108" s="30">
        <f t="shared" si="7"/>
        <v>1793.79</v>
      </c>
      <c r="L108" s="30">
        <f t="shared" si="7"/>
        <v>-223.879999999997</v>
      </c>
      <c r="M108" s="30">
        <f t="shared" si="7"/>
        <v>1852.97</v>
      </c>
      <c r="N108" s="204">
        <f>SUM(B108:M108)</f>
        <v>32820.77</v>
      </c>
    </row>
    <row r="109" spans="1:14" s="1" customFormat="1" ht="13.5" thickBot="1">
      <c r="A109" s="32" t="s">
        <v>26</v>
      </c>
      <c r="B109" s="126">
        <f>B104+B106+B107</f>
        <v>127610.84</v>
      </c>
      <c r="C109" s="126">
        <f>C104+C106+C107</f>
        <v>167052.19</v>
      </c>
      <c r="D109" s="127">
        <f>D104+D106+D107-D101</f>
        <v>56149.07</v>
      </c>
      <c r="E109" s="126">
        <f>E104+E106+E107</f>
        <v>98110.7</v>
      </c>
      <c r="F109" s="126">
        <f>F104+F106+F107</f>
        <v>138462.02</v>
      </c>
      <c r="G109" s="127">
        <f>G104+G106+G107-G101</f>
        <v>45039.85</v>
      </c>
      <c r="H109" s="126">
        <f>H104+H106+H107</f>
        <v>85746.16</v>
      </c>
      <c r="I109" s="126">
        <f>I104+I106+I107</f>
        <v>126464.31</v>
      </c>
      <c r="J109" s="127">
        <f>J104+J106+J107-J101</f>
        <v>56766.06</v>
      </c>
      <c r="K109" s="126">
        <f>K104+K106+K107</f>
        <v>99188.13</v>
      </c>
      <c r="L109" s="126">
        <f>L104+L106+L107</f>
        <v>139592.53</v>
      </c>
      <c r="M109" s="127">
        <f>M104+M106+M107-M101</f>
        <v>75987.91</v>
      </c>
      <c r="N109" s="30"/>
    </row>
    <row r="110" spans="7:14" s="1" customFormat="1" ht="57" customHeight="1">
      <c r="G110" s="20"/>
      <c r="H110" s="272" t="s">
        <v>159</v>
      </c>
      <c r="I110" s="272"/>
      <c r="J110" s="272"/>
      <c r="K110" s="272"/>
      <c r="L110" s="270" t="s">
        <v>160</v>
      </c>
      <c r="M110" s="270"/>
      <c r="N110" s="270"/>
    </row>
    <row r="111" spans="8:14" s="1" customFormat="1" ht="72" customHeight="1">
      <c r="H111" s="275" t="s">
        <v>161</v>
      </c>
      <c r="I111" s="275"/>
      <c r="J111" s="275"/>
      <c r="K111" s="275"/>
      <c r="L111" s="265" t="s">
        <v>193</v>
      </c>
      <c r="M111" s="265"/>
      <c r="N111" s="265"/>
    </row>
    <row r="112" s="1" customFormat="1" ht="12.75"/>
    <row r="113" spans="8:14" s="1" customFormat="1" ht="15">
      <c r="H113" s="269" t="s">
        <v>147</v>
      </c>
      <c r="I113" s="269"/>
      <c r="J113" s="269"/>
      <c r="K113" s="128">
        <f>O101</f>
        <v>496637.5</v>
      </c>
      <c r="L113" s="129">
        <v>496637.5</v>
      </c>
      <c r="M113" s="129"/>
      <c r="N113" s="234">
        <f>L113+M113</f>
        <v>496637.5</v>
      </c>
    </row>
    <row r="114" spans="8:14" s="1" customFormat="1" ht="15">
      <c r="H114" s="269" t="s">
        <v>148</v>
      </c>
      <c r="I114" s="269"/>
      <c r="J114" s="269"/>
      <c r="K114" s="128">
        <f>N105</f>
        <v>477903.72</v>
      </c>
      <c r="L114" s="129">
        <v>477903.72</v>
      </c>
      <c r="M114" s="129"/>
      <c r="N114" s="234">
        <f aca="true" t="shared" si="8" ref="N114:N119">L114+M114</f>
        <v>477903.72</v>
      </c>
    </row>
    <row r="115" spans="8:14" s="1" customFormat="1" ht="15">
      <c r="H115" s="269" t="s">
        <v>149</v>
      </c>
      <c r="I115" s="269"/>
      <c r="J115" s="269"/>
      <c r="K115" s="128">
        <f>N106</f>
        <v>510724.49</v>
      </c>
      <c r="L115" s="129">
        <v>510724.49</v>
      </c>
      <c r="M115" s="129">
        <v>2952</v>
      </c>
      <c r="N115" s="234">
        <f t="shared" si="8"/>
        <v>513676.49</v>
      </c>
    </row>
    <row r="116" spans="8:14" s="1" customFormat="1" ht="15">
      <c r="H116" s="269" t="s">
        <v>150</v>
      </c>
      <c r="I116" s="269"/>
      <c r="J116" s="269"/>
      <c r="K116" s="128">
        <f>K115-K114</f>
        <v>32820.77</v>
      </c>
      <c r="L116" s="129">
        <v>32820.77</v>
      </c>
      <c r="M116" s="129">
        <v>2952</v>
      </c>
      <c r="N116" s="234">
        <f t="shared" si="8"/>
        <v>35772.77</v>
      </c>
    </row>
    <row r="117" spans="8:14" s="1" customFormat="1" ht="15">
      <c r="H117" s="274" t="s">
        <v>151</v>
      </c>
      <c r="I117" s="274"/>
      <c r="J117" s="274"/>
      <c r="K117" s="128">
        <f>K114-K113</f>
        <v>-18733.78</v>
      </c>
      <c r="L117" s="130">
        <v>-18733.78</v>
      </c>
      <c r="M117" s="129"/>
      <c r="N117" s="234">
        <f t="shared" si="8"/>
        <v>-18733.78</v>
      </c>
    </row>
    <row r="118" spans="8:14" s="1" customFormat="1" ht="15">
      <c r="H118" s="276" t="s">
        <v>181</v>
      </c>
      <c r="I118" s="277"/>
      <c r="J118" s="278"/>
      <c r="K118" s="128">
        <f>B104</f>
        <v>58948.92</v>
      </c>
      <c r="L118" s="129">
        <v>49996.92</v>
      </c>
      <c r="M118" s="129">
        <v>8952</v>
      </c>
      <c r="N118" s="234">
        <f t="shared" si="8"/>
        <v>58948.92</v>
      </c>
    </row>
    <row r="119" spans="8:14" s="1" customFormat="1" ht="15.75">
      <c r="H119" s="279" t="s">
        <v>217</v>
      </c>
      <c r="I119" s="279"/>
      <c r="J119" s="279"/>
      <c r="K119" s="131">
        <f>K118+K117+K116+K120</f>
        <v>75987.91</v>
      </c>
      <c r="L119" s="131">
        <f>L118+L117+L116+L120</f>
        <v>64083.91</v>
      </c>
      <c r="M119" s="131">
        <f>M118+M117+M116+M120</f>
        <v>11904</v>
      </c>
      <c r="N119" s="234">
        <f t="shared" si="8"/>
        <v>75987.91</v>
      </c>
    </row>
    <row r="120" spans="8:13" s="1" customFormat="1" ht="15">
      <c r="H120" s="273" t="s">
        <v>152</v>
      </c>
      <c r="I120" s="273"/>
      <c r="J120" s="273"/>
      <c r="K120" s="132">
        <f>N107</f>
        <v>2952</v>
      </c>
      <c r="L120" s="129"/>
      <c r="M120" s="129"/>
    </row>
    <row r="121" spans="8:13" s="1" customFormat="1" ht="15">
      <c r="H121" s="274" t="s">
        <v>153</v>
      </c>
      <c r="I121" s="274"/>
      <c r="J121" s="274"/>
      <c r="K121" s="132">
        <f>D89+G89+J89+M89</f>
        <v>32972.8</v>
      </c>
      <c r="L121" s="264" t="s">
        <v>179</v>
      </c>
      <c r="M121" s="264"/>
    </row>
    <row r="122" spans="8:13" s="1" customFormat="1" ht="15">
      <c r="H122" s="273" t="s">
        <v>154</v>
      </c>
      <c r="I122" s="273"/>
      <c r="J122" s="273"/>
      <c r="K122" s="132">
        <v>13832.72</v>
      </c>
      <c r="L122" s="129"/>
      <c r="M122" s="129"/>
    </row>
    <row r="123" spans="8:13" s="1" customFormat="1" ht="15">
      <c r="H123" s="273" t="s">
        <v>155</v>
      </c>
      <c r="I123" s="273"/>
      <c r="J123" s="273"/>
      <c r="K123" s="132"/>
      <c r="L123" s="129"/>
      <c r="M123" s="129"/>
    </row>
    <row r="124" spans="8:13" ht="15">
      <c r="H124" s="273" t="s">
        <v>156</v>
      </c>
      <c r="I124" s="273"/>
      <c r="J124" s="273"/>
      <c r="K124" s="132">
        <f>K122+K123</f>
        <v>13832.72</v>
      </c>
      <c r="L124" s="129"/>
      <c r="M124" s="129"/>
    </row>
    <row r="125" spans="8:13" ht="15">
      <c r="H125" s="273" t="s">
        <v>157</v>
      </c>
      <c r="I125" s="273"/>
      <c r="J125" s="273"/>
      <c r="K125" s="132">
        <f>K124-K121</f>
        <v>-19140.08</v>
      </c>
      <c r="L125" s="130"/>
      <c r="M125" s="129"/>
    </row>
    <row r="126" spans="8:13" ht="15.75">
      <c r="H126" s="273" t="s">
        <v>158</v>
      </c>
      <c r="I126" s="273"/>
      <c r="J126" s="273"/>
      <c r="K126" s="133">
        <f>K117-K125</f>
        <v>406.3</v>
      </c>
      <c r="L126" s="129"/>
      <c r="M126" s="129"/>
    </row>
  </sheetData>
  <sheetProtection/>
  <mergeCells count="31">
    <mergeCell ref="H126:J126"/>
    <mergeCell ref="H118:J118"/>
    <mergeCell ref="H119:J119"/>
    <mergeCell ref="H120:J120"/>
    <mergeCell ref="H121:J121"/>
    <mergeCell ref="H125:J125"/>
    <mergeCell ref="H114:J114"/>
    <mergeCell ref="H124:J124"/>
    <mergeCell ref="H117:J117"/>
    <mergeCell ref="H111:K111"/>
    <mergeCell ref="H116:J116"/>
    <mergeCell ref="H122:J122"/>
    <mergeCell ref="H123:J123"/>
    <mergeCell ref="L121:M121"/>
    <mergeCell ref="L111:N111"/>
    <mergeCell ref="A4:O4"/>
    <mergeCell ref="H115:J115"/>
    <mergeCell ref="L110:N110"/>
    <mergeCell ref="A98:N98"/>
    <mergeCell ref="A47:A50"/>
    <mergeCell ref="H110:K110"/>
    <mergeCell ref="A60:N60"/>
    <mergeCell ref="H113:J113"/>
    <mergeCell ref="A1:N1"/>
    <mergeCell ref="A90:N90"/>
    <mergeCell ref="A65:N65"/>
    <mergeCell ref="B2:D2"/>
    <mergeCell ref="E2:G2"/>
    <mergeCell ref="A34:A35"/>
    <mergeCell ref="K2:M2"/>
    <mergeCell ref="H2:J2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G19"/>
  <sheetViews>
    <sheetView zoomScalePageLayoutView="0" workbookViewId="0" topLeftCell="A1">
      <selection activeCell="B3" sqref="B3:H25"/>
    </sheetView>
  </sheetViews>
  <sheetFormatPr defaultColWidth="9.00390625" defaultRowHeight="12.75"/>
  <cols>
    <col min="5" max="5" width="18.375" style="0" customWidth="1"/>
    <col min="7" max="7" width="18.625" style="0" customWidth="1"/>
  </cols>
  <sheetData>
    <row r="4" ht="12.75">
      <c r="C4" t="s">
        <v>240</v>
      </c>
    </row>
    <row r="7" ht="12.75">
      <c r="C7" t="s">
        <v>201</v>
      </c>
    </row>
    <row r="8" spans="5:7" ht="12.75">
      <c r="E8" s="280" t="s">
        <v>202</v>
      </c>
      <c r="G8" s="281" t="s">
        <v>203</v>
      </c>
    </row>
    <row r="9" spans="5:7" ht="12.75">
      <c r="E9" s="280"/>
      <c r="G9" s="281"/>
    </row>
    <row r="10" spans="5:7" ht="12.75">
      <c r="E10" s="280"/>
      <c r="G10" s="281"/>
    </row>
    <row r="11" ht="12.75">
      <c r="G11" s="224"/>
    </row>
    <row r="12" spans="3:7" ht="12.75">
      <c r="C12" t="s">
        <v>204</v>
      </c>
      <c r="E12">
        <v>3048</v>
      </c>
      <c r="G12">
        <v>3048</v>
      </c>
    </row>
    <row r="13" spans="3:7" ht="12.75">
      <c r="C13" t="s">
        <v>205</v>
      </c>
      <c r="E13">
        <v>2952</v>
      </c>
      <c r="G13">
        <v>2952</v>
      </c>
    </row>
    <row r="14" spans="3:7" ht="12.75">
      <c r="C14" t="s">
        <v>206</v>
      </c>
      <c r="E14">
        <v>2952</v>
      </c>
      <c r="G14">
        <v>2952</v>
      </c>
    </row>
    <row r="15" spans="3:7" ht="12.75">
      <c r="C15" t="s">
        <v>239</v>
      </c>
      <c r="E15">
        <v>2952</v>
      </c>
      <c r="G15">
        <v>2952</v>
      </c>
    </row>
    <row r="19" spans="3:7" ht="12.75">
      <c r="C19" t="s">
        <v>27</v>
      </c>
      <c r="E19">
        <v>11904</v>
      </c>
      <c r="G19">
        <v>11904</v>
      </c>
    </row>
  </sheetData>
  <sheetProtection/>
  <mergeCells count="2">
    <mergeCell ref="E8:E10"/>
    <mergeCell ref="G8:G10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2015-07-22T08:03:22Z</cp:lastPrinted>
  <dcterms:created xsi:type="dcterms:W3CDTF">2010-04-02T14:46:04Z</dcterms:created>
  <dcterms:modified xsi:type="dcterms:W3CDTF">2015-07-22T08:04:37Z</dcterms:modified>
  <cp:category/>
  <cp:version/>
  <cp:contentType/>
  <cp:contentStatus/>
</cp:coreProperties>
</file>