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2"/>
  </bookViews>
  <sheets>
    <sheet name="проект 290 Пост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голосованию'!$A$1:$F$138</definedName>
    <definedName name="_xlnm.Print_Area" localSheetId="1">'по заявлению'!$A$1:$F$140</definedName>
    <definedName name="_xlnm.Print_Area" localSheetId="0">'проект 290 Пост'!$A$1:$F$146</definedName>
  </definedNames>
  <calcPr fullCalcOnLoad="1" fullPrecision="0"/>
</workbook>
</file>

<file path=xl/sharedStrings.xml><?xml version="1.0" encoding="utf-8"?>
<sst xmlns="http://schemas.openxmlformats.org/spreadsheetml/2006/main" count="748" uniqueCount="187">
  <si>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</si>
  <si>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</si>
  <si>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</si>
  <si>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</si>
  <si>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</si>
  <si>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</si>
  <si>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</si>
  <si>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</si>
  <si>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</si>
  <si>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</si>
  <si>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</si>
  <si>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</si>
  <si>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</si>
  <si>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</si>
  <si>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</si>
  <si>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</si>
  <si>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</si>
  <si>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</si>
  <si>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</si>
  <si>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</si>
  <si>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</si>
  <si>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</si>
  <si>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</si>
  <si>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</si>
  <si>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</si>
  <si>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</si>
  <si>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</si>
  <si>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</si>
  <si>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</si>
  <si>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</si>
  <si>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</si>
  <si>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</si>
  <si>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ежедневно с 06.00 - 23.00час.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</si>
  <si>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</si>
  <si>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</si>
  <si>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</si>
  <si>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</si>
  <si>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</si>
  <si>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</si>
  <si>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</si>
  <si>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</si>
  <si>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</si>
  <si>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</si>
  <si>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</si>
  <si>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</si>
  <si>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</si>
  <si>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</si>
  <si>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</si>
  <si>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</si>
  <si>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</si>
  <si>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</si>
  <si>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</si>
  <si>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</si>
  <si>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</si>
  <si>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</si>
  <si>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</si>
  <si>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</si>
  <si>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</si>
  <si>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Расчет размера платы за содержание и ремонт общего имущества в многоквартирном доме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</si>
  <si>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</si>
  <si>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</si>
  <si>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</si>
  <si>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</si>
  <si>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</si>
  <si>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</si>
  <si>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очистка от снега и наледи козырьков подъездов</t>
  </si>
  <si>
    <t>ВСЕГО:</t>
  </si>
  <si>
    <t>Дополнительные работы по текущему ремонту в т.ч.</t>
  </si>
  <si>
    <t>замена насоса гвс / резерв /</t>
  </si>
  <si>
    <t>Сбор, вывоз и утилизация ТБО*, руб/м2</t>
  </si>
  <si>
    <t>Санобработка мусорокамер (согласно СанПиН 2.1.2.2645-10 утвержденного Постановлением Главного госуд.сан.врача от 10.06.2010 г. № 64)</t>
  </si>
  <si>
    <t>1 раз в 3 года</t>
  </si>
  <si>
    <t>учет работ по кап.ремонту</t>
  </si>
  <si>
    <t>гидравлическое испытание эл.узлов и запорной арматуры</t>
  </si>
  <si>
    <t>очистка  водоприемных воронок</t>
  </si>
  <si>
    <t>замена дверного блока на металлический (вход в мусорокамеру) - 1 шт.</t>
  </si>
  <si>
    <t>установка модуля на ГВС диам.80 мм - 1 шт.</t>
  </si>
  <si>
    <t>ремонт освещения в подвале</t>
  </si>
  <si>
    <t>по адресу: ул. Набережная, д.52-1(S жилые + нежилые = 2014,7 м2, S придом.тер.=899,63 м2)</t>
  </si>
  <si>
    <t>2016 -2017 гг.</t>
  </si>
  <si>
    <t>Проект</t>
  </si>
  <si>
    <t>(стоимость услуг  увеличена на 10,0 % в соответствии с уровнем инфляции 2015 г.)</t>
  </si>
  <si>
    <t>объем работ</t>
  </si>
  <si>
    <t>Управление многоквартирным домом, всего в т.ч.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</si>
  <si>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</si>
  <si>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</si>
  <si>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</si>
  <si>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</si>
  <si>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</si>
  <si>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</si>
  <si>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</si>
  <si>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</si>
  <si>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</si>
  <si>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</si>
  <si>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</si>
  <si>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</si>
  <si>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</si>
  <si>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</si>
  <si>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</si>
  <si>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</si>
  <si>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</si>
  <si>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Обслуживание  мусоропроводов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</si>
  <si>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</si>
  <si>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</si>
  <si>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</si>
  <si>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</si>
  <si>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</si>
  <si>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</si>
  <si>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</si>
  <si>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</si>
  <si>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Обслуживание лифтов</t>
  </si>
  <si>
    <t>организация системы диспетчерского контроля и обеспечение диспетчерской связи с кабиной лифта</t>
  </si>
  <si>
    <t xml:space="preserve"> проведения осмотров, технического обслуживания и ремонт лифта</t>
  </si>
  <si>
    <t>по графику</t>
  </si>
  <si>
    <t>проведение аварийного обслуживания лифта</t>
  </si>
  <si>
    <t>проведение технического освидетельствования лифта, в т.ч после замены элементов оборудования</t>
  </si>
  <si>
    <t>Обязательное страхование лифтов ФЗ № 225 от 27.07.2010 г.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</si>
  <si>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</si>
  <si>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</si>
  <si>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</si>
  <si>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</si>
  <si>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</si>
  <si>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</si>
  <si>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</si>
  <si>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</si>
  <si>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</si>
  <si>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</si>
  <si>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</si>
  <si>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</si>
  <si>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ревизия задвижек отопления </t>
  </si>
  <si>
    <t xml:space="preserve"> замена неисправных контрольно-измерительных прибоов (манометров, термометров и т.д)</t>
  </si>
  <si>
    <t>работа по очистке водяного подогревателя для удаления накипи-коррозийных отложений</t>
  </si>
  <si>
    <t xml:space="preserve">1 раз 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</si>
  <si>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</si>
  <si>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</si>
  <si>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</si>
  <si>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</si>
  <si>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</si>
  <si>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</si>
  <si>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перевод реле времени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</si>
  <si>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</si>
  <si>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</si>
  <si>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замена трансформатора тока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</si>
  <si>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</si>
  <si>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</si>
  <si>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</si>
  <si>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устройство отмостки 74 м2</t>
  </si>
  <si>
    <t>ремонт крышек клапанов мусоропровода - 4 шт.</t>
  </si>
  <si>
    <t>ремонт межпанельных швов - 100 м.п.</t>
  </si>
  <si>
    <t>смена задвижек на СТС (ввод) диам.80 мм - 2 шт.</t>
  </si>
  <si>
    <t>смена задвижек на ХВС  (ввод байпас) диам.80 мм - 1 шт.</t>
  </si>
  <si>
    <t>врезка шаровых кранов Р1, Р2 Ду 15 мм - 2 шт.</t>
  </si>
  <si>
    <t>освещение подходов к машинному отделению лифта</t>
  </si>
  <si>
    <t>установка новых секций ВВП вертикально - 6 шт.</t>
  </si>
  <si>
    <t>899,63 м2</t>
  </si>
  <si>
    <t>2014,7 м2</t>
  </si>
  <si>
    <t>1 ствол</t>
  </si>
  <si>
    <t>1 лифт</t>
  </si>
  <si>
    <t>1 шт</t>
  </si>
  <si>
    <t>Поверка общедомовых  приборов учета холодного водоснабжения</t>
  </si>
  <si>
    <t>2 пробы</t>
  </si>
  <si>
    <t xml:space="preserve">отключение системы отопления </t>
  </si>
  <si>
    <t>подключение системы отопления с регулировкой</t>
  </si>
  <si>
    <t xml:space="preserve"> замена неисправных контрольно-измерительных прибоов (манометров, термометров и т.д) манометры 4 шт.</t>
  </si>
  <si>
    <t xml:space="preserve"> замена неисправных контрольно-измерительных прибоов (манометров, термометров и т.д) на вводе СТС манометры 2 шт.</t>
  </si>
  <si>
    <t>установка электронного регулятора на ВВП</t>
  </si>
  <si>
    <t>погодное регулирование системы отопления (ориентировочная стоимость)</t>
  </si>
  <si>
    <t>ревизия задвижек отопления диам.80 мм - 2 шт.</t>
  </si>
  <si>
    <t xml:space="preserve">смена задвижек на СТС (ввод) </t>
  </si>
  <si>
    <t>устранение неплотностей в вентиляционных каналах и шахтах, устранение засоров в каналах, пылеудаление и дезинфекция  вентканалов</t>
  </si>
  <si>
    <t>270,8 м2</t>
  </si>
  <si>
    <t>209 м</t>
  </si>
  <si>
    <t>307,9 м2</t>
  </si>
  <si>
    <t>24 канала</t>
  </si>
  <si>
    <t>325,49 м2</t>
  </si>
  <si>
    <t>728 м</t>
  </si>
  <si>
    <t>269 м</t>
  </si>
  <si>
    <t>165 м</t>
  </si>
  <si>
    <t>160 м</t>
  </si>
  <si>
    <t>319 м</t>
  </si>
  <si>
    <r>
      <t xml:space="preserve">Работы заявочного характера </t>
    </r>
    <r>
      <rPr>
        <sz val="11"/>
        <rFont val="Arial"/>
        <family val="2"/>
      </rPr>
      <t xml:space="preserve"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очистка водоприемных воронок, очистка от снега и наледи подъездных козырьков, прочистка канализационных выпусков до стены здания, ремонт автоматических запиррающихся устройств) </t>
    </r>
    <r>
      <rPr>
        <b/>
        <sz val="11"/>
        <rFont val="Arial Black"/>
        <family val="2"/>
      </rPr>
      <t>будут выполняться за счет средств уплаты аренды помещения организацией "Патруль безопасности"</t>
    </r>
  </si>
  <si>
    <t>ВСЕГО (без содержания лестничных клеток)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</si>
  <si>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устройств)</t>
    </r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</si>
  <si>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</si>
  <si>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t>ВСЕГО (с содержанием лестничных клеток)</t>
  </si>
  <si>
    <t xml:space="preserve">от _____________ 2016 г </t>
  </si>
  <si>
    <t>Приложение №3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</si>
</sst>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0"/>
      <name val="Arial Black"/>
      <family val="2"/>
    </font>
    <font>
      <b/>
      <sz val="10"/>
      <name val="Arial Cyr"/>
      <family val="0"/>
    </font>
    <font>
      <sz val="9"/>
      <name val="Arial"/>
      <family val="2"/>
    </font>
    <font>
      <sz val="11"/>
      <name val="Arial"/>
      <family val="2"/>
    </font>
    <font>
      <b/>
      <sz val="11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12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textRotation="90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left" vertical="center" wrapText="1"/>
    </xf>
    <xf numFmtId="0" fontId="23" fillId="24" borderId="21" xfId="0" applyFont="1" applyFill="1" applyBorder="1" applyAlignment="1">
      <alignment horizontal="center" vertical="center" wrapText="1"/>
    </xf>
    <xf numFmtId="2" fontId="23" fillId="24" borderId="21" xfId="0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left" vertical="center" wrapText="1"/>
    </xf>
    <xf numFmtId="0" fontId="19" fillId="24" borderId="2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20" fillId="25" borderId="0" xfId="0" applyFont="1" applyFill="1" applyAlignment="1">
      <alignment horizontal="center"/>
    </xf>
    <xf numFmtId="0" fontId="23" fillId="24" borderId="23" xfId="0" applyFont="1" applyFill="1" applyBorder="1" applyAlignment="1">
      <alignment horizontal="center" vertical="center" wrapText="1"/>
    </xf>
    <xf numFmtId="2" fontId="23" fillId="24" borderId="23" xfId="0" applyNumberFormat="1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left" vertical="center" wrapText="1"/>
    </xf>
    <xf numFmtId="2" fontId="25" fillId="26" borderId="11" xfId="0" applyNumberFormat="1" applyFont="1" applyFill="1" applyBorder="1" applyAlignment="1">
      <alignment horizontal="center" vertical="center" wrapText="1"/>
    </xf>
    <xf numFmtId="2" fontId="18" fillId="26" borderId="24" xfId="0" applyNumberFormat="1" applyFont="1" applyFill="1" applyBorder="1" applyAlignment="1">
      <alignment horizontal="center" vertical="center" wrapText="1"/>
    </xf>
    <xf numFmtId="2" fontId="18" fillId="26" borderId="25" xfId="0" applyNumberFormat="1" applyFont="1" applyFill="1" applyBorder="1" applyAlignment="1">
      <alignment horizontal="center" vertical="center" wrapText="1"/>
    </xf>
    <xf numFmtId="2" fontId="25" fillId="26" borderId="24" xfId="0" applyNumberFormat="1" applyFont="1" applyFill="1" applyBorder="1" applyAlignment="1">
      <alignment horizontal="center" vertical="center" wrapText="1"/>
    </xf>
    <xf numFmtId="2" fontId="25" fillId="26" borderId="25" xfId="0" applyNumberFormat="1" applyFont="1" applyFill="1" applyBorder="1" applyAlignment="1">
      <alignment horizontal="center" vertical="center" wrapText="1"/>
    </xf>
    <xf numFmtId="2" fontId="18" fillId="26" borderId="11" xfId="0" applyNumberFormat="1" applyFont="1" applyFill="1" applyBorder="1" applyAlignment="1">
      <alignment horizontal="center" vertical="center" wrapText="1"/>
    </xf>
    <xf numFmtId="2" fontId="18" fillId="26" borderId="26" xfId="0" applyNumberFormat="1" applyFont="1" applyFill="1" applyBorder="1" applyAlignment="1">
      <alignment horizontal="center" vertical="center" wrapText="1"/>
    </xf>
    <xf numFmtId="2" fontId="0" fillId="26" borderId="27" xfId="0" applyNumberFormat="1" applyFont="1" applyFill="1" applyBorder="1" applyAlignment="1">
      <alignment horizontal="center" vertical="center" wrapText="1"/>
    </xf>
    <xf numFmtId="2" fontId="0" fillId="26" borderId="11" xfId="0" applyNumberFormat="1" applyFont="1" applyFill="1" applyBorder="1" applyAlignment="1">
      <alignment horizontal="center" vertical="center" wrapText="1"/>
    </xf>
    <xf numFmtId="2" fontId="0" fillId="26" borderId="25" xfId="0" applyNumberFormat="1" applyFont="1" applyFill="1" applyBorder="1" applyAlignment="1">
      <alignment horizontal="center" vertical="center" wrapText="1"/>
    </xf>
    <xf numFmtId="2" fontId="23" fillId="26" borderId="28" xfId="0" applyNumberFormat="1" applyFont="1" applyFill="1" applyBorder="1" applyAlignment="1">
      <alignment horizontal="center"/>
    </xf>
    <xf numFmtId="0" fontId="18" fillId="26" borderId="0" xfId="0" applyFont="1" applyFill="1" applyBorder="1" applyAlignment="1">
      <alignment horizontal="center" vertical="center"/>
    </xf>
    <xf numFmtId="2" fontId="23" fillId="26" borderId="21" xfId="0" applyNumberFormat="1" applyFont="1" applyFill="1" applyBorder="1" applyAlignment="1">
      <alignment horizontal="center" vertical="center" wrapText="1"/>
    </xf>
    <xf numFmtId="0" fontId="18" fillId="26" borderId="29" xfId="0" applyFont="1" applyFill="1" applyBorder="1" applyAlignment="1">
      <alignment horizontal="left"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27" fillId="26" borderId="29" xfId="0" applyFont="1" applyFill="1" applyBorder="1" applyAlignment="1">
      <alignment horizontal="left" vertical="center" wrapText="1"/>
    </xf>
    <xf numFmtId="0" fontId="25" fillId="26" borderId="25" xfId="0" applyFont="1" applyFill="1" applyBorder="1" applyAlignment="1">
      <alignment horizontal="center" vertical="center" wrapText="1"/>
    </xf>
    <xf numFmtId="0" fontId="25" fillId="26" borderId="29" xfId="0" applyFont="1" applyFill="1" applyBorder="1" applyAlignment="1">
      <alignment horizontal="left" vertical="center" wrapText="1"/>
    </xf>
    <xf numFmtId="0" fontId="0" fillId="26" borderId="11" xfId="0" applyFont="1" applyFill="1" applyBorder="1" applyAlignment="1">
      <alignment horizontal="center" vertical="center" wrapText="1"/>
    </xf>
    <xf numFmtId="2" fontId="28" fillId="26" borderId="27" xfId="0" applyNumberFormat="1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center" vertical="center" wrapText="1"/>
    </xf>
    <xf numFmtId="2" fontId="0" fillId="26" borderId="26" xfId="0" applyNumberFormat="1" applyFont="1" applyFill="1" applyBorder="1" applyAlignment="1">
      <alignment horizontal="center" vertical="center" wrapText="1"/>
    </xf>
    <xf numFmtId="0" fontId="18" fillId="26" borderId="25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left" vertical="center" wrapText="1"/>
    </xf>
    <xf numFmtId="0" fontId="24" fillId="26" borderId="11" xfId="0" applyFont="1" applyFill="1" applyBorder="1" applyAlignment="1">
      <alignment horizontal="center" vertical="center" wrapText="1"/>
    </xf>
    <xf numFmtId="0" fontId="18" fillId="26" borderId="26" xfId="0" applyFont="1" applyFill="1" applyBorder="1" applyAlignment="1">
      <alignment horizontal="center" vertical="center" wrapText="1"/>
    </xf>
    <xf numFmtId="2" fontId="0" fillId="26" borderId="24" xfId="0" applyNumberFormat="1" applyFont="1" applyFill="1" applyBorder="1" applyAlignment="1">
      <alignment horizontal="center" vertical="center" wrapText="1"/>
    </xf>
    <xf numFmtId="2" fontId="0" fillId="26" borderId="12" xfId="0" applyNumberFormat="1" applyFont="1" applyFill="1" applyBorder="1" applyAlignment="1">
      <alignment horizontal="left" vertical="center" wrapText="1"/>
    </xf>
    <xf numFmtId="0" fontId="18" fillId="26" borderId="0" xfId="0" applyFont="1" applyFill="1" applyAlignment="1">
      <alignment horizontal="center" vertical="center" wrapText="1"/>
    </xf>
    <xf numFmtId="0" fontId="23" fillId="26" borderId="0" xfId="0" applyFont="1" applyFill="1" applyAlignment="1">
      <alignment horizontal="center" vertical="center"/>
    </xf>
    <xf numFmtId="2" fontId="23" fillId="26" borderId="0" xfId="0" applyNumberFormat="1" applyFont="1" applyFill="1" applyAlignment="1">
      <alignment horizontal="center" vertical="center"/>
    </xf>
    <xf numFmtId="0" fontId="0" fillId="26" borderId="11" xfId="0" applyFont="1" applyFill="1" applyBorder="1" applyAlignment="1">
      <alignment horizontal="left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/>
    </xf>
    <xf numFmtId="2" fontId="23" fillId="24" borderId="11" xfId="0" applyNumberFormat="1" applyFont="1" applyFill="1" applyBorder="1" applyAlignment="1">
      <alignment horizontal="center" vertical="center"/>
    </xf>
    <xf numFmtId="4" fontId="25" fillId="26" borderId="29" xfId="0" applyNumberFormat="1" applyFont="1" applyFill="1" applyBorder="1" applyAlignment="1">
      <alignment horizontal="left" vertical="center" wrapText="1"/>
    </xf>
    <xf numFmtId="4" fontId="25" fillId="26" borderId="25" xfId="0" applyNumberFormat="1" applyFont="1" applyFill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left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21" fillId="24" borderId="0" xfId="0" applyFont="1" applyFill="1" applyAlignment="1">
      <alignment horizontal="left" vertical="center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0" xfId="0" applyNumberFormat="1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3"/>
  <sheetViews>
    <sheetView zoomScale="75" zoomScaleNormal="75" zoomScalePageLayoutView="0" workbookViewId="0" topLeftCell="A111">
      <selection activeCell="D131" sqref="D131"/>
    </sheetView>
  </sheetViews>
  <sheetFormatPr defaultColWidth="9.00390625" defaultRowHeight="12.75"/>
  <cols>
    <col min="1" max="1" width="72.75390625" style="5" customWidth="1"/>
    <col min="2" max="2" width="19.125" style="5" customWidth="1"/>
    <col min="3" max="3" width="13.875" style="5" customWidth="1"/>
    <col min="4" max="4" width="18.25390625" style="5" customWidth="1"/>
    <col min="5" max="5" width="13.875" style="5" customWidth="1"/>
    <col min="6" max="6" width="20.875" style="5" customWidth="1"/>
    <col min="7" max="7" width="15.375" style="5" customWidth="1"/>
    <col min="8" max="8" width="15.375" style="5" hidden="1" customWidth="1"/>
    <col min="9" max="9" width="15.375" style="36" hidden="1" customWidth="1"/>
    <col min="10" max="12" width="15.375" style="5" customWidth="1"/>
    <col min="13" max="16384" width="9.125" style="5" customWidth="1"/>
  </cols>
  <sheetData>
    <row r="1" spans="1:6" ht="16.5" customHeight="1">
      <c r="A1" s="104" t="s">
        <v>0</v>
      </c>
      <c r="B1" s="105"/>
      <c r="C1" s="105"/>
      <c r="D1" s="105"/>
      <c r="E1" s="105"/>
      <c r="F1" s="105"/>
    </row>
    <row r="2" spans="1:6" ht="18.75" customHeight="1">
      <c r="A2" s="44" t="s">
        <v>79</v>
      </c>
      <c r="B2" s="106" t="s">
        <v>1</v>
      </c>
      <c r="C2" s="106"/>
      <c r="D2" s="106"/>
      <c r="E2" s="105"/>
      <c r="F2" s="105"/>
    </row>
    <row r="3" spans="2:6" ht="14.25" customHeight="1">
      <c r="B3" s="106" t="s">
        <v>2</v>
      </c>
      <c r="C3" s="106"/>
      <c r="D3" s="106"/>
      <c r="E3" s="105"/>
      <c r="F3" s="105"/>
    </row>
    <row r="4" spans="2:6" ht="14.25" customHeight="1">
      <c r="B4" s="106" t="s">
        <v>34</v>
      </c>
      <c r="C4" s="106"/>
      <c r="D4" s="106"/>
      <c r="E4" s="105"/>
      <c r="F4" s="105"/>
    </row>
    <row r="5" spans="1:6" s="43" customFormat="1" ht="39.75" customHeight="1">
      <c r="A5" s="107"/>
      <c r="B5" s="108"/>
      <c r="C5" s="108"/>
      <c r="D5" s="108"/>
      <c r="E5" s="108"/>
      <c r="F5" s="108"/>
    </row>
    <row r="6" spans="1:6" s="43" customFormat="1" ht="33" customHeight="1">
      <c r="A6" s="109" t="s">
        <v>80</v>
      </c>
      <c r="B6" s="110"/>
      <c r="C6" s="110"/>
      <c r="D6" s="110"/>
      <c r="E6" s="110"/>
      <c r="F6" s="110"/>
    </row>
    <row r="7" spans="1:6" s="43" customFormat="1" ht="33" customHeight="1">
      <c r="A7" s="93" t="s">
        <v>81</v>
      </c>
      <c r="B7" s="93"/>
      <c r="C7" s="93"/>
      <c r="D7" s="93"/>
      <c r="E7" s="93"/>
      <c r="F7" s="93"/>
    </row>
    <row r="8" spans="1:9" s="7" customFormat="1" ht="22.5" customHeight="1">
      <c r="A8" s="94" t="s">
        <v>3</v>
      </c>
      <c r="B8" s="94"/>
      <c r="C8" s="94"/>
      <c r="D8" s="94"/>
      <c r="E8" s="95"/>
      <c r="F8" s="95"/>
      <c r="I8" s="37"/>
    </row>
    <row r="9" spans="1:6" s="8" customFormat="1" ht="18.75" customHeight="1">
      <c r="A9" s="94" t="s">
        <v>78</v>
      </c>
      <c r="B9" s="94"/>
      <c r="C9" s="94"/>
      <c r="D9" s="94"/>
      <c r="E9" s="95"/>
      <c r="F9" s="95"/>
    </row>
    <row r="10" spans="1:6" s="9" customFormat="1" ht="17.25" customHeight="1">
      <c r="A10" s="96" t="s">
        <v>31</v>
      </c>
      <c r="B10" s="96"/>
      <c r="C10" s="96"/>
      <c r="D10" s="96"/>
      <c r="E10" s="97"/>
      <c r="F10" s="97"/>
    </row>
    <row r="11" spans="1:6" s="8" customFormat="1" ht="30" customHeight="1" thickBot="1">
      <c r="A11" s="98" t="s">
        <v>58</v>
      </c>
      <c r="B11" s="98"/>
      <c r="C11" s="98"/>
      <c r="D11" s="98"/>
      <c r="E11" s="99"/>
      <c r="F11" s="99"/>
    </row>
    <row r="12" spans="1:9" s="13" customFormat="1" ht="139.5" customHeight="1" thickBot="1">
      <c r="A12" s="10" t="s">
        <v>4</v>
      </c>
      <c r="B12" s="11" t="s">
        <v>5</v>
      </c>
      <c r="C12" s="12" t="s">
        <v>82</v>
      </c>
      <c r="D12" s="12" t="s">
        <v>35</v>
      </c>
      <c r="E12" s="12" t="s">
        <v>6</v>
      </c>
      <c r="F12" s="1" t="s">
        <v>7</v>
      </c>
      <c r="I12" s="38"/>
    </row>
    <row r="13" spans="1:9" s="19" customFormat="1" ht="12.75">
      <c r="A13" s="14">
        <v>1</v>
      </c>
      <c r="B13" s="15">
        <v>2</v>
      </c>
      <c r="C13" s="15">
        <v>3</v>
      </c>
      <c r="D13" s="16"/>
      <c r="E13" s="17">
        <v>3</v>
      </c>
      <c r="F13" s="18">
        <v>4</v>
      </c>
      <c r="I13" s="39"/>
    </row>
    <row r="14" spans="1:9" s="19" customFormat="1" ht="49.5" customHeight="1">
      <c r="A14" s="100" t="s">
        <v>8</v>
      </c>
      <c r="B14" s="101"/>
      <c r="C14" s="101"/>
      <c r="D14" s="101"/>
      <c r="E14" s="102"/>
      <c r="F14" s="103"/>
      <c r="I14" s="39"/>
    </row>
    <row r="15" spans="1:9" s="13" customFormat="1" ht="24" customHeight="1">
      <c r="A15" s="61" t="s">
        <v>83</v>
      </c>
      <c r="B15" s="62" t="s">
        <v>9</v>
      </c>
      <c r="C15" s="50" t="s">
        <v>155</v>
      </c>
      <c r="D15" s="49">
        <f>E15*G15</f>
        <v>81232.7</v>
      </c>
      <c r="E15" s="50">
        <f>F15*12</f>
        <v>40.32</v>
      </c>
      <c r="F15" s="50">
        <f>F25+F27</f>
        <v>3.36</v>
      </c>
      <c r="G15" s="13">
        <v>2014.7</v>
      </c>
      <c r="H15" s="13">
        <v>1.07</v>
      </c>
      <c r="I15" s="38">
        <v>2.24</v>
      </c>
    </row>
    <row r="16" spans="1:9" s="13" customFormat="1" ht="27" customHeight="1">
      <c r="A16" s="85" t="s">
        <v>62</v>
      </c>
      <c r="B16" s="86" t="s">
        <v>63</v>
      </c>
      <c r="C16" s="50"/>
      <c r="D16" s="49"/>
      <c r="E16" s="50"/>
      <c r="F16" s="50"/>
      <c r="I16" s="38"/>
    </row>
    <row r="17" spans="1:9" s="13" customFormat="1" ht="15">
      <c r="A17" s="85" t="s">
        <v>64</v>
      </c>
      <c r="B17" s="86" t="s">
        <v>63</v>
      </c>
      <c r="C17" s="50"/>
      <c r="D17" s="49"/>
      <c r="E17" s="50"/>
      <c r="F17" s="50"/>
      <c r="I17" s="38"/>
    </row>
    <row r="18" spans="1:9" s="13" customFormat="1" ht="117.75" customHeight="1">
      <c r="A18" s="85" t="s">
        <v>84</v>
      </c>
      <c r="B18" s="86" t="s">
        <v>22</v>
      </c>
      <c r="C18" s="50"/>
      <c r="D18" s="49"/>
      <c r="E18" s="50"/>
      <c r="F18" s="50"/>
      <c r="I18" s="38"/>
    </row>
    <row r="19" spans="1:9" s="13" customFormat="1" ht="20.25" customHeight="1">
      <c r="A19" s="85" t="s">
        <v>85</v>
      </c>
      <c r="B19" s="86" t="s">
        <v>63</v>
      </c>
      <c r="C19" s="50"/>
      <c r="D19" s="49"/>
      <c r="E19" s="50"/>
      <c r="F19" s="50"/>
      <c r="I19" s="38"/>
    </row>
    <row r="20" spans="1:9" s="13" customFormat="1" ht="15">
      <c r="A20" s="85" t="s">
        <v>86</v>
      </c>
      <c r="B20" s="86" t="s">
        <v>63</v>
      </c>
      <c r="C20" s="50"/>
      <c r="D20" s="49"/>
      <c r="E20" s="50"/>
      <c r="F20" s="50"/>
      <c r="I20" s="38"/>
    </row>
    <row r="21" spans="1:9" s="27" customFormat="1" ht="29.25" customHeight="1">
      <c r="A21" s="85" t="s">
        <v>87</v>
      </c>
      <c r="B21" s="86" t="s">
        <v>12</v>
      </c>
      <c r="C21" s="52"/>
      <c r="D21" s="51"/>
      <c r="E21" s="52"/>
      <c r="F21" s="52"/>
      <c r="I21" s="40"/>
    </row>
    <row r="22" spans="1:9" s="27" customFormat="1" ht="15">
      <c r="A22" s="85" t="s">
        <v>88</v>
      </c>
      <c r="B22" s="86" t="s">
        <v>14</v>
      </c>
      <c r="C22" s="52"/>
      <c r="D22" s="51"/>
      <c r="E22" s="52"/>
      <c r="F22" s="52"/>
      <c r="I22" s="40"/>
    </row>
    <row r="23" spans="1:9" s="27" customFormat="1" ht="15">
      <c r="A23" s="85" t="s">
        <v>89</v>
      </c>
      <c r="B23" s="86" t="s">
        <v>63</v>
      </c>
      <c r="C23" s="52"/>
      <c r="D23" s="51"/>
      <c r="E23" s="52"/>
      <c r="F23" s="52"/>
      <c r="I23" s="40"/>
    </row>
    <row r="24" spans="1:9" s="27" customFormat="1" ht="15">
      <c r="A24" s="85" t="s">
        <v>90</v>
      </c>
      <c r="B24" s="86" t="s">
        <v>17</v>
      </c>
      <c r="C24" s="52"/>
      <c r="D24" s="51"/>
      <c r="E24" s="52"/>
      <c r="F24" s="52"/>
      <c r="I24" s="40"/>
    </row>
    <row r="25" spans="1:9" s="27" customFormat="1" ht="15">
      <c r="A25" s="63" t="s">
        <v>33</v>
      </c>
      <c r="B25" s="64"/>
      <c r="C25" s="52"/>
      <c r="D25" s="51"/>
      <c r="E25" s="52"/>
      <c r="F25" s="50">
        <v>3.24</v>
      </c>
      <c r="I25" s="40"/>
    </row>
    <row r="26" spans="1:9" s="27" customFormat="1" ht="15">
      <c r="A26" s="65" t="s">
        <v>72</v>
      </c>
      <c r="B26" s="64" t="s">
        <v>63</v>
      </c>
      <c r="C26" s="52"/>
      <c r="D26" s="51"/>
      <c r="E26" s="52"/>
      <c r="F26" s="52">
        <v>0.12</v>
      </c>
      <c r="I26" s="40"/>
    </row>
    <row r="27" spans="1:9" s="27" customFormat="1" ht="15">
      <c r="A27" s="63" t="s">
        <v>33</v>
      </c>
      <c r="B27" s="64"/>
      <c r="C27" s="52"/>
      <c r="D27" s="51"/>
      <c r="E27" s="52"/>
      <c r="F27" s="50">
        <f>F26</f>
        <v>0.12</v>
      </c>
      <c r="I27" s="40"/>
    </row>
    <row r="28" spans="1:9" s="13" customFormat="1" ht="30">
      <c r="A28" s="61" t="s">
        <v>10</v>
      </c>
      <c r="B28" s="70" t="s">
        <v>11</v>
      </c>
      <c r="C28" s="50" t="s">
        <v>154</v>
      </c>
      <c r="D28" s="49">
        <f>E28*G28</f>
        <v>43033.99</v>
      </c>
      <c r="E28" s="50">
        <f>F28*12</f>
        <v>21.36</v>
      </c>
      <c r="F28" s="50">
        <v>1.78</v>
      </c>
      <c r="G28" s="13">
        <v>2014.7</v>
      </c>
      <c r="H28" s="13">
        <v>1.07</v>
      </c>
      <c r="I28" s="38">
        <v>1.29</v>
      </c>
    </row>
    <row r="29" spans="1:9" s="13" customFormat="1" ht="15">
      <c r="A29" s="85" t="s">
        <v>91</v>
      </c>
      <c r="B29" s="86" t="s">
        <v>11</v>
      </c>
      <c r="C29" s="50"/>
      <c r="D29" s="49"/>
      <c r="E29" s="50"/>
      <c r="F29" s="50"/>
      <c r="I29" s="38"/>
    </row>
    <row r="30" spans="1:9" s="13" customFormat="1" ht="15">
      <c r="A30" s="85" t="s">
        <v>92</v>
      </c>
      <c r="B30" s="86" t="s">
        <v>93</v>
      </c>
      <c r="C30" s="50"/>
      <c r="D30" s="49"/>
      <c r="E30" s="50"/>
      <c r="F30" s="50"/>
      <c r="I30" s="38"/>
    </row>
    <row r="31" spans="1:9" s="13" customFormat="1" ht="15">
      <c r="A31" s="85" t="s">
        <v>94</v>
      </c>
      <c r="B31" s="86" t="s">
        <v>95</v>
      </c>
      <c r="C31" s="50"/>
      <c r="D31" s="49"/>
      <c r="E31" s="50"/>
      <c r="F31" s="50"/>
      <c r="I31" s="38"/>
    </row>
    <row r="32" spans="1:9" s="13" customFormat="1" ht="15">
      <c r="A32" s="85" t="s">
        <v>59</v>
      </c>
      <c r="B32" s="86" t="s">
        <v>11</v>
      </c>
      <c r="C32" s="50"/>
      <c r="D32" s="49"/>
      <c r="E32" s="50"/>
      <c r="F32" s="50"/>
      <c r="I32" s="38"/>
    </row>
    <row r="33" spans="1:9" s="13" customFormat="1" ht="25.5">
      <c r="A33" s="85" t="s">
        <v>60</v>
      </c>
      <c r="B33" s="86" t="s">
        <v>12</v>
      </c>
      <c r="C33" s="50"/>
      <c r="D33" s="49"/>
      <c r="E33" s="50"/>
      <c r="F33" s="50"/>
      <c r="I33" s="38"/>
    </row>
    <row r="34" spans="1:9" s="13" customFormat="1" ht="15">
      <c r="A34" s="85" t="s">
        <v>96</v>
      </c>
      <c r="B34" s="86" t="s">
        <v>11</v>
      </c>
      <c r="C34" s="50"/>
      <c r="D34" s="49"/>
      <c r="E34" s="50"/>
      <c r="F34" s="50"/>
      <c r="I34" s="38"/>
    </row>
    <row r="35" spans="1:9" s="13" customFormat="1" ht="15">
      <c r="A35" s="85" t="s">
        <v>97</v>
      </c>
      <c r="B35" s="86" t="s">
        <v>11</v>
      </c>
      <c r="C35" s="50"/>
      <c r="D35" s="49"/>
      <c r="E35" s="50"/>
      <c r="F35" s="50"/>
      <c r="I35" s="38"/>
    </row>
    <row r="36" spans="1:9" s="13" customFormat="1" ht="25.5">
      <c r="A36" s="85" t="s">
        <v>98</v>
      </c>
      <c r="B36" s="86" t="s">
        <v>61</v>
      </c>
      <c r="C36" s="50"/>
      <c r="D36" s="49"/>
      <c r="E36" s="50"/>
      <c r="F36" s="50"/>
      <c r="I36" s="38"/>
    </row>
    <row r="37" spans="1:9" s="27" customFormat="1" ht="25.5">
      <c r="A37" s="85" t="s">
        <v>99</v>
      </c>
      <c r="B37" s="86" t="s">
        <v>12</v>
      </c>
      <c r="C37" s="50"/>
      <c r="D37" s="49"/>
      <c r="E37" s="50"/>
      <c r="F37" s="50"/>
      <c r="I37" s="40"/>
    </row>
    <row r="38" spans="1:9" s="13" customFormat="1" ht="25.5">
      <c r="A38" s="85" t="s">
        <v>100</v>
      </c>
      <c r="B38" s="86" t="s">
        <v>11</v>
      </c>
      <c r="C38" s="50"/>
      <c r="D38" s="49"/>
      <c r="E38" s="50"/>
      <c r="F38" s="50"/>
      <c r="I38" s="38"/>
    </row>
    <row r="39" spans="1:9" s="20" customFormat="1" ht="18" customHeight="1">
      <c r="A39" s="72" t="s">
        <v>13</v>
      </c>
      <c r="B39" s="62" t="s">
        <v>14</v>
      </c>
      <c r="C39" s="50" t="s">
        <v>155</v>
      </c>
      <c r="D39" s="49">
        <f>E39*G39</f>
        <v>20066.41</v>
      </c>
      <c r="E39" s="50">
        <f>F39*12</f>
        <v>9.96</v>
      </c>
      <c r="F39" s="50">
        <v>0.83</v>
      </c>
      <c r="G39" s="13">
        <v>2014.7</v>
      </c>
      <c r="H39" s="13">
        <v>1.07</v>
      </c>
      <c r="I39" s="38">
        <v>0.6</v>
      </c>
    </row>
    <row r="40" spans="1:9" s="13" customFormat="1" ht="17.25" customHeight="1">
      <c r="A40" s="72" t="s">
        <v>15</v>
      </c>
      <c r="B40" s="62" t="s">
        <v>16</v>
      </c>
      <c r="C40" s="50" t="s">
        <v>155</v>
      </c>
      <c r="D40" s="49">
        <f>E40*G40</f>
        <v>65276.28</v>
      </c>
      <c r="E40" s="50">
        <f>F40*12</f>
        <v>32.4</v>
      </c>
      <c r="F40" s="50">
        <v>2.7</v>
      </c>
      <c r="G40" s="13">
        <v>2014.7</v>
      </c>
      <c r="H40" s="13">
        <v>1.07</v>
      </c>
      <c r="I40" s="38">
        <v>1.94</v>
      </c>
    </row>
    <row r="41" spans="1:9" s="13" customFormat="1" ht="18" customHeight="1">
      <c r="A41" s="72" t="s">
        <v>101</v>
      </c>
      <c r="B41" s="62" t="s">
        <v>11</v>
      </c>
      <c r="C41" s="50" t="s">
        <v>156</v>
      </c>
      <c r="D41" s="49">
        <f>E41*G41</f>
        <v>42066.94</v>
      </c>
      <c r="E41" s="50">
        <f>F41*12</f>
        <v>20.88</v>
      </c>
      <c r="F41" s="50">
        <v>1.74</v>
      </c>
      <c r="G41" s="13">
        <v>2014.7</v>
      </c>
      <c r="H41" s="13">
        <v>1.07</v>
      </c>
      <c r="I41" s="38">
        <v>1.25</v>
      </c>
    </row>
    <row r="42" spans="1:9" s="13" customFormat="1" ht="45">
      <c r="A42" s="72" t="s">
        <v>70</v>
      </c>
      <c r="B42" s="62" t="s">
        <v>26</v>
      </c>
      <c r="C42" s="50" t="s">
        <v>156</v>
      </c>
      <c r="D42" s="49">
        <f>3407.5*1.105*1.1*12</f>
        <v>49701.8</v>
      </c>
      <c r="E42" s="50">
        <f>D42/G42</f>
        <v>24.67</v>
      </c>
      <c r="F42" s="53">
        <f>D42/12/G42</f>
        <v>2.06</v>
      </c>
      <c r="G42" s="13">
        <v>2014.7</v>
      </c>
      <c r="I42" s="38"/>
    </row>
    <row r="43" spans="1:9" s="13" customFormat="1" ht="21" customHeight="1">
      <c r="A43" s="72" t="s">
        <v>102</v>
      </c>
      <c r="B43" s="62" t="s">
        <v>11</v>
      </c>
      <c r="C43" s="50"/>
      <c r="D43" s="49">
        <v>48550.03</v>
      </c>
      <c r="E43" s="50">
        <f>D43/G43</f>
        <v>24.1</v>
      </c>
      <c r="F43" s="53">
        <f>E43/12</f>
        <v>2.01</v>
      </c>
      <c r="G43" s="13">
        <v>2014.7</v>
      </c>
      <c r="I43" s="38"/>
    </row>
    <row r="44" spans="1:9" s="13" customFormat="1" ht="15">
      <c r="A44" s="85" t="s">
        <v>103</v>
      </c>
      <c r="B44" s="86" t="s">
        <v>22</v>
      </c>
      <c r="C44" s="50"/>
      <c r="D44" s="49"/>
      <c r="E44" s="50"/>
      <c r="F44" s="53"/>
      <c r="I44" s="38"/>
    </row>
    <row r="45" spans="1:9" s="13" customFormat="1" ht="15">
      <c r="A45" s="85" t="s">
        <v>104</v>
      </c>
      <c r="B45" s="86" t="s">
        <v>17</v>
      </c>
      <c r="C45" s="50"/>
      <c r="D45" s="49"/>
      <c r="E45" s="50"/>
      <c r="F45" s="53"/>
      <c r="I45" s="38"/>
    </row>
    <row r="46" spans="1:9" s="13" customFormat="1" ht="15">
      <c r="A46" s="85" t="s">
        <v>105</v>
      </c>
      <c r="B46" s="86" t="s">
        <v>106</v>
      </c>
      <c r="C46" s="50"/>
      <c r="D46" s="49"/>
      <c r="E46" s="50"/>
      <c r="F46" s="53"/>
      <c r="I46" s="38"/>
    </row>
    <row r="47" spans="1:9" s="13" customFormat="1" ht="15">
      <c r="A47" s="85" t="s">
        <v>107</v>
      </c>
      <c r="B47" s="86" t="s">
        <v>108</v>
      </c>
      <c r="C47" s="50"/>
      <c r="D47" s="49"/>
      <c r="E47" s="50"/>
      <c r="F47" s="53"/>
      <c r="I47" s="38"/>
    </row>
    <row r="48" spans="1:9" s="13" customFormat="1" ht="15">
      <c r="A48" s="85" t="s">
        <v>109</v>
      </c>
      <c r="B48" s="86" t="s">
        <v>106</v>
      </c>
      <c r="C48" s="50"/>
      <c r="D48" s="49"/>
      <c r="E48" s="50"/>
      <c r="F48" s="53"/>
      <c r="I48" s="38"/>
    </row>
    <row r="49" spans="1:9" s="13" customFormat="1" ht="28.5">
      <c r="A49" s="72" t="s">
        <v>110</v>
      </c>
      <c r="B49" s="73" t="s">
        <v>32</v>
      </c>
      <c r="C49" s="50" t="s">
        <v>157</v>
      </c>
      <c r="D49" s="49">
        <f>E49*G49</f>
        <v>103716.76</v>
      </c>
      <c r="E49" s="50">
        <f>F49*12</f>
        <v>51.48</v>
      </c>
      <c r="F49" s="53">
        <v>4.29</v>
      </c>
      <c r="G49" s="13">
        <v>2014.7</v>
      </c>
      <c r="H49" s="13">
        <v>1.07</v>
      </c>
      <c r="I49" s="38">
        <v>3.09</v>
      </c>
    </row>
    <row r="50" spans="1:9" s="13" customFormat="1" ht="28.5" customHeight="1">
      <c r="A50" s="87" t="s">
        <v>111</v>
      </c>
      <c r="B50" s="88" t="s">
        <v>32</v>
      </c>
      <c r="C50" s="50"/>
      <c r="D50" s="49"/>
      <c r="E50" s="50"/>
      <c r="F50" s="54"/>
      <c r="I50" s="38"/>
    </row>
    <row r="51" spans="1:9" s="13" customFormat="1" ht="21.75" customHeight="1">
      <c r="A51" s="87" t="s">
        <v>112</v>
      </c>
      <c r="B51" s="88" t="s">
        <v>113</v>
      </c>
      <c r="C51" s="50"/>
      <c r="D51" s="49"/>
      <c r="E51" s="50"/>
      <c r="F51" s="54"/>
      <c r="I51" s="38"/>
    </row>
    <row r="52" spans="1:9" s="13" customFormat="1" ht="23.25" customHeight="1">
      <c r="A52" s="87" t="s">
        <v>114</v>
      </c>
      <c r="B52" s="88" t="s">
        <v>63</v>
      </c>
      <c r="C52" s="50"/>
      <c r="D52" s="49"/>
      <c r="E52" s="50"/>
      <c r="F52" s="54"/>
      <c r="I52" s="38"/>
    </row>
    <row r="53" spans="1:9" s="13" customFormat="1" ht="25.5">
      <c r="A53" s="87" t="s">
        <v>115</v>
      </c>
      <c r="B53" s="88" t="s">
        <v>17</v>
      </c>
      <c r="C53" s="50"/>
      <c r="D53" s="49"/>
      <c r="E53" s="50"/>
      <c r="F53" s="54"/>
      <c r="I53" s="38"/>
    </row>
    <row r="54" spans="1:9" s="13" customFormat="1" ht="29.25" customHeight="1">
      <c r="A54" s="72" t="s">
        <v>116</v>
      </c>
      <c r="B54" s="62" t="s">
        <v>17</v>
      </c>
      <c r="C54" s="50"/>
      <c r="D54" s="49">
        <v>3850</v>
      </c>
      <c r="E54" s="50">
        <f>D54/G54</f>
        <v>1.91</v>
      </c>
      <c r="F54" s="54">
        <f>E54/12</f>
        <v>0.16</v>
      </c>
      <c r="G54" s="13">
        <v>2014.7</v>
      </c>
      <c r="I54" s="38"/>
    </row>
    <row r="55" spans="1:9" s="19" customFormat="1" ht="30">
      <c r="A55" s="72" t="s">
        <v>117</v>
      </c>
      <c r="B55" s="62" t="s">
        <v>9</v>
      </c>
      <c r="C55" s="53" t="s">
        <v>158</v>
      </c>
      <c r="D55" s="49">
        <v>2246.78</v>
      </c>
      <c r="E55" s="50">
        <f>D55/G55</f>
        <v>1.12</v>
      </c>
      <c r="F55" s="54">
        <f>D55/12/G55</f>
        <v>0.09</v>
      </c>
      <c r="G55" s="13">
        <v>2014.7</v>
      </c>
      <c r="H55" s="13">
        <v>1.07</v>
      </c>
      <c r="I55" s="38">
        <v>0.06</v>
      </c>
    </row>
    <row r="56" spans="1:9" s="19" customFormat="1" ht="38.25" customHeight="1">
      <c r="A56" s="72" t="s">
        <v>118</v>
      </c>
      <c r="B56" s="62" t="s">
        <v>9</v>
      </c>
      <c r="C56" s="53" t="s">
        <v>158</v>
      </c>
      <c r="D56" s="49">
        <v>2246.78</v>
      </c>
      <c r="E56" s="50">
        <f>D56/G56</f>
        <v>1.12</v>
      </c>
      <c r="F56" s="54">
        <f>D56/12/G56</f>
        <v>0.09</v>
      </c>
      <c r="G56" s="13">
        <v>2014.7</v>
      </c>
      <c r="H56" s="13">
        <v>1.07</v>
      </c>
      <c r="I56" s="38">
        <v>0.06</v>
      </c>
    </row>
    <row r="57" spans="1:9" s="19" customFormat="1" ht="34.5" customHeight="1">
      <c r="A57" s="72" t="s">
        <v>119</v>
      </c>
      <c r="B57" s="62" t="s">
        <v>9</v>
      </c>
      <c r="C57" s="53" t="s">
        <v>158</v>
      </c>
      <c r="D57" s="49">
        <v>14185.73</v>
      </c>
      <c r="E57" s="50">
        <f>D57/G57</f>
        <v>7.04</v>
      </c>
      <c r="F57" s="53">
        <f>D57/12/G57</f>
        <v>0.59</v>
      </c>
      <c r="G57" s="13">
        <v>2014.7</v>
      </c>
      <c r="H57" s="13">
        <v>1.07</v>
      </c>
      <c r="I57" s="38">
        <v>0.43</v>
      </c>
    </row>
    <row r="58" spans="1:9" s="19" customFormat="1" ht="37.5" customHeight="1">
      <c r="A58" s="72" t="s">
        <v>159</v>
      </c>
      <c r="B58" s="62" t="s">
        <v>54</v>
      </c>
      <c r="C58" s="53" t="s">
        <v>158</v>
      </c>
      <c r="D58" s="49">
        <v>4017.51</v>
      </c>
      <c r="E58" s="50">
        <f>D58/G58</f>
        <v>1.99</v>
      </c>
      <c r="F58" s="53">
        <f>D58/12/G58</f>
        <v>0.17</v>
      </c>
      <c r="G58" s="13">
        <v>2014.7</v>
      </c>
      <c r="H58" s="13"/>
      <c r="I58" s="38"/>
    </row>
    <row r="59" spans="1:9" s="19" customFormat="1" ht="30">
      <c r="A59" s="72" t="s">
        <v>23</v>
      </c>
      <c r="B59" s="62"/>
      <c r="C59" s="53"/>
      <c r="D59" s="49">
        <f>E59*G59</f>
        <v>4835.28</v>
      </c>
      <c r="E59" s="50">
        <f>F59*12</f>
        <v>2.4</v>
      </c>
      <c r="F59" s="53">
        <v>0.2</v>
      </c>
      <c r="G59" s="13">
        <v>2014.7</v>
      </c>
      <c r="H59" s="13">
        <v>1.07</v>
      </c>
      <c r="I59" s="38">
        <v>0.14</v>
      </c>
    </row>
    <row r="60" spans="1:9" s="19" customFormat="1" ht="25.5">
      <c r="A60" s="87" t="s">
        <v>120</v>
      </c>
      <c r="B60" s="89" t="s">
        <v>71</v>
      </c>
      <c r="C60" s="53"/>
      <c r="D60" s="49"/>
      <c r="E60" s="50"/>
      <c r="F60" s="53"/>
      <c r="G60" s="13"/>
      <c r="H60" s="13"/>
      <c r="I60" s="38"/>
    </row>
    <row r="61" spans="1:9" s="19" customFormat="1" ht="26.25" customHeight="1">
      <c r="A61" s="87" t="s">
        <v>121</v>
      </c>
      <c r="B61" s="89" t="s">
        <v>71</v>
      </c>
      <c r="C61" s="53"/>
      <c r="D61" s="49"/>
      <c r="E61" s="50"/>
      <c r="F61" s="53"/>
      <c r="G61" s="13"/>
      <c r="H61" s="13"/>
      <c r="I61" s="38"/>
    </row>
    <row r="62" spans="1:9" s="19" customFormat="1" ht="15">
      <c r="A62" s="87" t="s">
        <v>122</v>
      </c>
      <c r="B62" s="89" t="s">
        <v>63</v>
      </c>
      <c r="C62" s="53"/>
      <c r="D62" s="49"/>
      <c r="E62" s="50"/>
      <c r="F62" s="53"/>
      <c r="G62" s="13"/>
      <c r="H62" s="13"/>
      <c r="I62" s="38"/>
    </row>
    <row r="63" spans="1:9" s="19" customFormat="1" ht="15">
      <c r="A63" s="87" t="s">
        <v>123</v>
      </c>
      <c r="B63" s="89" t="s">
        <v>71</v>
      </c>
      <c r="C63" s="53"/>
      <c r="D63" s="49"/>
      <c r="E63" s="50"/>
      <c r="F63" s="53"/>
      <c r="G63" s="13"/>
      <c r="H63" s="13"/>
      <c r="I63" s="38"/>
    </row>
    <row r="64" spans="1:9" s="19" customFormat="1" ht="25.5">
      <c r="A64" s="87" t="s">
        <v>124</v>
      </c>
      <c r="B64" s="89" t="s">
        <v>71</v>
      </c>
      <c r="C64" s="53"/>
      <c r="D64" s="49"/>
      <c r="E64" s="50"/>
      <c r="F64" s="53"/>
      <c r="G64" s="13"/>
      <c r="H64" s="13"/>
      <c r="I64" s="38"/>
    </row>
    <row r="65" spans="1:9" s="19" customFormat="1" ht="15">
      <c r="A65" s="87" t="s">
        <v>125</v>
      </c>
      <c r="B65" s="89" t="s">
        <v>71</v>
      </c>
      <c r="C65" s="53"/>
      <c r="D65" s="49"/>
      <c r="E65" s="50"/>
      <c r="F65" s="53"/>
      <c r="G65" s="13"/>
      <c r="H65" s="13"/>
      <c r="I65" s="38"/>
    </row>
    <row r="66" spans="1:9" s="19" customFormat="1" ht="25.5">
      <c r="A66" s="87" t="s">
        <v>126</v>
      </c>
      <c r="B66" s="89" t="s">
        <v>71</v>
      </c>
      <c r="C66" s="53"/>
      <c r="D66" s="49"/>
      <c r="E66" s="50"/>
      <c r="F66" s="53"/>
      <c r="G66" s="13"/>
      <c r="H66" s="13"/>
      <c r="I66" s="38"/>
    </row>
    <row r="67" spans="1:9" s="19" customFormat="1" ht="18.75" customHeight="1">
      <c r="A67" s="87" t="s">
        <v>127</v>
      </c>
      <c r="B67" s="89" t="s">
        <v>71</v>
      </c>
      <c r="C67" s="53"/>
      <c r="D67" s="49"/>
      <c r="E67" s="50"/>
      <c r="F67" s="53"/>
      <c r="G67" s="13"/>
      <c r="H67" s="13"/>
      <c r="I67" s="38"/>
    </row>
    <row r="68" spans="1:9" s="19" customFormat="1" ht="17.25" customHeight="1">
      <c r="A68" s="87" t="s">
        <v>128</v>
      </c>
      <c r="B68" s="89" t="s">
        <v>71</v>
      </c>
      <c r="C68" s="53"/>
      <c r="D68" s="49"/>
      <c r="E68" s="50"/>
      <c r="F68" s="53"/>
      <c r="G68" s="13"/>
      <c r="H68" s="13"/>
      <c r="I68" s="38"/>
    </row>
    <row r="69" spans="1:9" s="13" customFormat="1" ht="18.75" customHeight="1">
      <c r="A69" s="72" t="s">
        <v>25</v>
      </c>
      <c r="B69" s="62" t="s">
        <v>26</v>
      </c>
      <c r="C69" s="53"/>
      <c r="D69" s="49">
        <f>E69*G69</f>
        <v>1692.35</v>
      </c>
      <c r="E69" s="50">
        <f>F69*12</f>
        <v>0.84</v>
      </c>
      <c r="F69" s="53">
        <v>0.07</v>
      </c>
      <c r="G69" s="13">
        <v>2014.7</v>
      </c>
      <c r="H69" s="13">
        <v>1.07</v>
      </c>
      <c r="I69" s="38">
        <v>0.03</v>
      </c>
    </row>
    <row r="70" spans="1:9" s="13" customFormat="1" ht="15.75" customHeight="1">
      <c r="A70" s="72" t="s">
        <v>27</v>
      </c>
      <c r="B70" s="74" t="s">
        <v>28</v>
      </c>
      <c r="C70" s="54"/>
      <c r="D70" s="49">
        <v>1063.77</v>
      </c>
      <c r="E70" s="50">
        <f>D70/G70</f>
        <v>0.53</v>
      </c>
      <c r="F70" s="50">
        <f>E70/12</f>
        <v>0.04</v>
      </c>
      <c r="G70" s="13">
        <v>2014.7</v>
      </c>
      <c r="H70" s="13">
        <v>1.07</v>
      </c>
      <c r="I70" s="38">
        <v>0.02</v>
      </c>
    </row>
    <row r="71" spans="1:9" s="20" customFormat="1" ht="30">
      <c r="A71" s="72" t="s">
        <v>24</v>
      </c>
      <c r="B71" s="62"/>
      <c r="C71" s="53" t="s">
        <v>160</v>
      </c>
      <c r="D71" s="49">
        <v>2849.1</v>
      </c>
      <c r="E71" s="50">
        <f>D71/G71</f>
        <v>1.41</v>
      </c>
      <c r="F71" s="50">
        <f>E71/12</f>
        <v>0.12</v>
      </c>
      <c r="G71" s="13">
        <v>2014.7</v>
      </c>
      <c r="H71" s="13">
        <v>1.07</v>
      </c>
      <c r="I71" s="38">
        <v>0.03</v>
      </c>
    </row>
    <row r="72" spans="1:9" s="20" customFormat="1" ht="15">
      <c r="A72" s="72" t="s">
        <v>36</v>
      </c>
      <c r="B72" s="62"/>
      <c r="C72" s="50"/>
      <c r="D72" s="50">
        <f>D73+D74+D75+D76+D77+D78+D79+D80+D81+D82+D83+D84+D85+D86</f>
        <v>36094.45</v>
      </c>
      <c r="E72" s="50">
        <f>D72/G72</f>
        <v>17.92</v>
      </c>
      <c r="F72" s="54">
        <f>D72/12/G72</f>
        <v>1.49</v>
      </c>
      <c r="G72" s="13">
        <v>2014.7</v>
      </c>
      <c r="H72" s="13">
        <v>1.07</v>
      </c>
      <c r="I72" s="38">
        <v>0.8</v>
      </c>
    </row>
    <row r="73" spans="1:9" s="19" customFormat="1" ht="22.5" customHeight="1">
      <c r="A73" s="47" t="s">
        <v>161</v>
      </c>
      <c r="B73" s="71" t="s">
        <v>17</v>
      </c>
      <c r="C73" s="56"/>
      <c r="D73" s="55">
        <v>238.84</v>
      </c>
      <c r="E73" s="56"/>
      <c r="F73" s="56"/>
      <c r="G73" s="13">
        <v>2014.7</v>
      </c>
      <c r="H73" s="13">
        <v>1.07</v>
      </c>
      <c r="I73" s="38">
        <v>0.01</v>
      </c>
    </row>
    <row r="74" spans="1:9" s="19" customFormat="1" ht="15">
      <c r="A74" s="47" t="s">
        <v>18</v>
      </c>
      <c r="B74" s="71" t="s">
        <v>22</v>
      </c>
      <c r="C74" s="56"/>
      <c r="D74" s="55">
        <v>505.42</v>
      </c>
      <c r="E74" s="56"/>
      <c r="F74" s="56"/>
      <c r="G74" s="13">
        <v>2014.7</v>
      </c>
      <c r="H74" s="13">
        <v>1.07</v>
      </c>
      <c r="I74" s="38">
        <v>0.01</v>
      </c>
    </row>
    <row r="75" spans="1:9" s="19" customFormat="1" ht="15">
      <c r="A75" s="47" t="s">
        <v>73</v>
      </c>
      <c r="B75" s="66" t="s">
        <v>17</v>
      </c>
      <c r="C75" s="56"/>
      <c r="D75" s="67">
        <v>900.62</v>
      </c>
      <c r="E75" s="56"/>
      <c r="F75" s="56"/>
      <c r="G75" s="13"/>
      <c r="H75" s="13"/>
      <c r="I75" s="38"/>
    </row>
    <row r="76" spans="1:9" s="19" customFormat="1" ht="15">
      <c r="A76" s="47" t="s">
        <v>129</v>
      </c>
      <c r="B76" s="71" t="s">
        <v>17</v>
      </c>
      <c r="C76" s="56"/>
      <c r="D76" s="55">
        <v>0</v>
      </c>
      <c r="E76" s="56"/>
      <c r="F76" s="56"/>
      <c r="G76" s="13">
        <v>2014.7</v>
      </c>
      <c r="H76" s="13">
        <v>1.07</v>
      </c>
      <c r="I76" s="38">
        <v>0.29</v>
      </c>
    </row>
    <row r="77" spans="1:9" s="19" customFormat="1" ht="15">
      <c r="A77" s="47" t="s">
        <v>149</v>
      </c>
      <c r="B77" s="68" t="s">
        <v>54</v>
      </c>
      <c r="C77" s="47"/>
      <c r="D77" s="68">
        <v>16444.34</v>
      </c>
      <c r="E77" s="56"/>
      <c r="F77" s="56"/>
      <c r="G77" s="13">
        <v>2014.7</v>
      </c>
      <c r="H77" s="13"/>
      <c r="I77" s="38"/>
    </row>
    <row r="78" spans="1:9" s="19" customFormat="1" ht="15">
      <c r="A78" s="47" t="s">
        <v>50</v>
      </c>
      <c r="B78" s="71" t="s">
        <v>17</v>
      </c>
      <c r="C78" s="56"/>
      <c r="D78" s="55">
        <v>963.17</v>
      </c>
      <c r="E78" s="56"/>
      <c r="F78" s="56"/>
      <c r="G78" s="13">
        <v>2014.7</v>
      </c>
      <c r="H78" s="13">
        <v>1.07</v>
      </c>
      <c r="I78" s="38">
        <v>0.03</v>
      </c>
    </row>
    <row r="79" spans="1:9" s="19" customFormat="1" ht="15">
      <c r="A79" s="47" t="s">
        <v>19</v>
      </c>
      <c r="B79" s="71" t="s">
        <v>17</v>
      </c>
      <c r="C79" s="56"/>
      <c r="D79" s="55">
        <v>4294.09</v>
      </c>
      <c r="E79" s="56"/>
      <c r="F79" s="56"/>
      <c r="G79" s="13">
        <v>2014.7</v>
      </c>
      <c r="H79" s="13">
        <v>1.07</v>
      </c>
      <c r="I79" s="38">
        <v>0.13</v>
      </c>
    </row>
    <row r="80" spans="1:9" s="19" customFormat="1" ht="15">
      <c r="A80" s="47" t="s">
        <v>20</v>
      </c>
      <c r="B80" s="71" t="s">
        <v>17</v>
      </c>
      <c r="C80" s="56"/>
      <c r="D80" s="55">
        <v>1010.85</v>
      </c>
      <c r="E80" s="56"/>
      <c r="F80" s="56"/>
      <c r="G80" s="13">
        <v>2014.7</v>
      </c>
      <c r="H80" s="13">
        <v>1.07</v>
      </c>
      <c r="I80" s="38">
        <v>0.03</v>
      </c>
    </row>
    <row r="81" spans="1:9" s="19" customFormat="1" ht="15">
      <c r="A81" s="47" t="s">
        <v>47</v>
      </c>
      <c r="B81" s="71" t="s">
        <v>17</v>
      </c>
      <c r="C81" s="56"/>
      <c r="D81" s="55">
        <v>481.57</v>
      </c>
      <c r="E81" s="56"/>
      <c r="F81" s="56"/>
      <c r="G81" s="13">
        <v>2014.7</v>
      </c>
      <c r="H81" s="13">
        <v>1.07</v>
      </c>
      <c r="I81" s="38">
        <v>0.01</v>
      </c>
    </row>
    <row r="82" spans="1:9" s="19" customFormat="1" ht="21.75" customHeight="1">
      <c r="A82" s="47" t="s">
        <v>48</v>
      </c>
      <c r="B82" s="71" t="s">
        <v>22</v>
      </c>
      <c r="C82" s="56"/>
      <c r="D82" s="55">
        <v>1926.35</v>
      </c>
      <c r="E82" s="56"/>
      <c r="F82" s="56"/>
      <c r="G82" s="13">
        <v>2014.7</v>
      </c>
      <c r="H82" s="13">
        <v>1.07</v>
      </c>
      <c r="I82" s="38">
        <v>0.05</v>
      </c>
    </row>
    <row r="83" spans="1:9" s="19" customFormat="1" ht="25.5">
      <c r="A83" s="47" t="s">
        <v>21</v>
      </c>
      <c r="B83" s="71" t="s">
        <v>17</v>
      </c>
      <c r="C83" s="56"/>
      <c r="D83" s="55">
        <v>2001.12</v>
      </c>
      <c r="E83" s="56"/>
      <c r="F83" s="56"/>
      <c r="G83" s="13">
        <v>2014.7</v>
      </c>
      <c r="H83" s="13">
        <v>1.07</v>
      </c>
      <c r="I83" s="38">
        <v>0.06</v>
      </c>
    </row>
    <row r="84" spans="1:9" s="19" customFormat="1" ht="24.75" customHeight="1">
      <c r="A84" s="47" t="s">
        <v>162</v>
      </c>
      <c r="B84" s="71" t="s">
        <v>17</v>
      </c>
      <c r="C84" s="56"/>
      <c r="D84" s="55">
        <v>3391.27</v>
      </c>
      <c r="E84" s="56"/>
      <c r="F84" s="56"/>
      <c r="G84" s="13">
        <v>2014.7</v>
      </c>
      <c r="H84" s="13">
        <v>1.07</v>
      </c>
      <c r="I84" s="38">
        <v>0.01</v>
      </c>
    </row>
    <row r="85" spans="1:9" s="19" customFormat="1" ht="25.5">
      <c r="A85" s="47" t="s">
        <v>163</v>
      </c>
      <c r="B85" s="66" t="s">
        <v>54</v>
      </c>
      <c r="C85" s="57"/>
      <c r="D85" s="55">
        <v>1663.96</v>
      </c>
      <c r="E85" s="56"/>
      <c r="F85" s="56"/>
      <c r="G85" s="13">
        <v>2014.7</v>
      </c>
      <c r="H85" s="13">
        <v>1.07</v>
      </c>
      <c r="I85" s="38">
        <v>0</v>
      </c>
    </row>
    <row r="86" spans="1:9" s="19" customFormat="1" ht="30.75" customHeight="1">
      <c r="A86" s="47" t="s">
        <v>164</v>
      </c>
      <c r="B86" s="66" t="s">
        <v>54</v>
      </c>
      <c r="C86" s="57"/>
      <c r="D86" s="75">
        <v>2272.85</v>
      </c>
      <c r="E86" s="57"/>
      <c r="F86" s="69"/>
      <c r="G86" s="13"/>
      <c r="H86" s="13"/>
      <c r="I86" s="38"/>
    </row>
    <row r="87" spans="1:9" s="20" customFormat="1" ht="30">
      <c r="A87" s="72" t="s">
        <v>40</v>
      </c>
      <c r="B87" s="62"/>
      <c r="C87" s="50"/>
      <c r="D87" s="50">
        <f>D88+D89+D90+D91++D92+D93+D95+D97+D94</f>
        <v>49092.49</v>
      </c>
      <c r="E87" s="50">
        <f>D87/G87</f>
        <v>24.37</v>
      </c>
      <c r="F87" s="54">
        <f>D87/12/G87</f>
        <v>2.03</v>
      </c>
      <c r="G87" s="13">
        <v>2014.7</v>
      </c>
      <c r="H87" s="13">
        <v>1.07</v>
      </c>
      <c r="I87" s="38">
        <v>1.2</v>
      </c>
    </row>
    <row r="88" spans="1:9" s="19" customFormat="1" ht="15">
      <c r="A88" s="47" t="s">
        <v>37</v>
      </c>
      <c r="B88" s="71" t="s">
        <v>51</v>
      </c>
      <c r="C88" s="56"/>
      <c r="D88" s="55">
        <v>2889.52</v>
      </c>
      <c r="E88" s="56"/>
      <c r="F88" s="56"/>
      <c r="G88" s="13">
        <v>2014.7</v>
      </c>
      <c r="H88" s="13">
        <v>1.07</v>
      </c>
      <c r="I88" s="38">
        <v>0.09</v>
      </c>
    </row>
    <row r="89" spans="1:9" s="19" customFormat="1" ht="25.5">
      <c r="A89" s="47" t="s">
        <v>38</v>
      </c>
      <c r="B89" s="71" t="s">
        <v>44</v>
      </c>
      <c r="C89" s="56"/>
      <c r="D89" s="55">
        <v>1926.35</v>
      </c>
      <c r="E89" s="56"/>
      <c r="F89" s="56"/>
      <c r="G89" s="13">
        <v>2014.7</v>
      </c>
      <c r="H89" s="13">
        <v>1.07</v>
      </c>
      <c r="I89" s="38">
        <v>0.05</v>
      </c>
    </row>
    <row r="90" spans="1:9" s="19" customFormat="1" ht="17.25" customHeight="1">
      <c r="A90" s="47" t="s">
        <v>55</v>
      </c>
      <c r="B90" s="71" t="s">
        <v>54</v>
      </c>
      <c r="C90" s="56"/>
      <c r="D90" s="55">
        <v>2021.63</v>
      </c>
      <c r="E90" s="56"/>
      <c r="F90" s="56"/>
      <c r="G90" s="13">
        <v>2014.7</v>
      </c>
      <c r="H90" s="13">
        <v>1.07</v>
      </c>
      <c r="I90" s="38">
        <v>0.06</v>
      </c>
    </row>
    <row r="91" spans="1:9" s="19" customFormat="1" ht="25.5">
      <c r="A91" s="47" t="s">
        <v>52</v>
      </c>
      <c r="B91" s="71" t="s">
        <v>53</v>
      </c>
      <c r="C91" s="56"/>
      <c r="D91" s="55">
        <v>1926.35</v>
      </c>
      <c r="E91" s="56"/>
      <c r="F91" s="56"/>
      <c r="G91" s="13">
        <v>2014.7</v>
      </c>
      <c r="H91" s="13">
        <v>1.07</v>
      </c>
      <c r="I91" s="38">
        <v>0.05</v>
      </c>
    </row>
    <row r="92" spans="1:9" s="19" customFormat="1" ht="15">
      <c r="A92" s="47" t="s">
        <v>68</v>
      </c>
      <c r="B92" s="66" t="s">
        <v>132</v>
      </c>
      <c r="C92" s="56"/>
      <c r="D92" s="55">
        <v>13424.22</v>
      </c>
      <c r="E92" s="56"/>
      <c r="F92" s="56"/>
      <c r="G92" s="13"/>
      <c r="H92" s="13"/>
      <c r="I92" s="38"/>
    </row>
    <row r="93" spans="1:9" s="19" customFormat="1" ht="15">
      <c r="A93" s="47" t="s">
        <v>49</v>
      </c>
      <c r="B93" s="71" t="s">
        <v>9</v>
      </c>
      <c r="C93" s="56"/>
      <c r="D93" s="55">
        <v>6851.28</v>
      </c>
      <c r="E93" s="56"/>
      <c r="F93" s="56"/>
      <c r="G93" s="13"/>
      <c r="H93" s="13"/>
      <c r="I93" s="38"/>
    </row>
    <row r="94" spans="1:9" s="19" customFormat="1" ht="25.5">
      <c r="A94" s="47" t="s">
        <v>131</v>
      </c>
      <c r="B94" s="66" t="s">
        <v>17</v>
      </c>
      <c r="C94" s="56"/>
      <c r="D94" s="55">
        <v>20053.14</v>
      </c>
      <c r="E94" s="56"/>
      <c r="F94" s="56"/>
      <c r="G94" s="13"/>
      <c r="H94" s="13"/>
      <c r="I94" s="38"/>
    </row>
    <row r="95" spans="1:9" s="19" customFormat="1" ht="25.5">
      <c r="A95" s="47" t="s">
        <v>130</v>
      </c>
      <c r="B95" s="66" t="s">
        <v>132</v>
      </c>
      <c r="C95" s="56"/>
      <c r="D95" s="55">
        <v>0</v>
      </c>
      <c r="E95" s="56"/>
      <c r="F95" s="56"/>
      <c r="G95" s="13"/>
      <c r="H95" s="13"/>
      <c r="I95" s="38"/>
    </row>
    <row r="96" spans="1:9" s="19" customFormat="1" ht="15">
      <c r="A96" s="87" t="s">
        <v>133</v>
      </c>
      <c r="B96" s="66" t="s">
        <v>54</v>
      </c>
      <c r="C96" s="56"/>
      <c r="D96" s="55">
        <v>0</v>
      </c>
      <c r="E96" s="56"/>
      <c r="F96" s="56"/>
      <c r="G96" s="13"/>
      <c r="H96" s="13"/>
      <c r="I96" s="38"/>
    </row>
    <row r="97" spans="1:9" s="19" customFormat="1" ht="15">
      <c r="A97" s="47" t="s">
        <v>134</v>
      </c>
      <c r="B97" s="66" t="s">
        <v>17</v>
      </c>
      <c r="C97" s="56"/>
      <c r="D97" s="55">
        <f>E97*G97</f>
        <v>0</v>
      </c>
      <c r="E97" s="56"/>
      <c r="F97" s="56"/>
      <c r="G97" s="13">
        <v>2014.7</v>
      </c>
      <c r="H97" s="13">
        <v>1.07</v>
      </c>
      <c r="I97" s="38">
        <v>0</v>
      </c>
    </row>
    <row r="98" spans="1:9" s="19" customFormat="1" ht="30">
      <c r="A98" s="72" t="s">
        <v>41</v>
      </c>
      <c r="B98" s="71"/>
      <c r="C98" s="56"/>
      <c r="D98" s="50">
        <f>D100+D102+D101+D99</f>
        <v>2685.7</v>
      </c>
      <c r="E98" s="50">
        <f>D98/G98</f>
        <v>1.33</v>
      </c>
      <c r="F98" s="54">
        <f>D98/12/G98</f>
        <v>0.11</v>
      </c>
      <c r="G98" s="13">
        <v>2014.7</v>
      </c>
      <c r="H98" s="13">
        <v>1.07</v>
      </c>
      <c r="I98" s="38">
        <v>0.55</v>
      </c>
    </row>
    <row r="99" spans="1:9" s="19" customFormat="1" ht="15">
      <c r="A99" s="47" t="s">
        <v>135</v>
      </c>
      <c r="B99" s="71" t="s">
        <v>17</v>
      </c>
      <c r="C99" s="56"/>
      <c r="D99" s="51">
        <v>0</v>
      </c>
      <c r="E99" s="50"/>
      <c r="F99" s="54"/>
      <c r="G99" s="13"/>
      <c r="H99" s="13"/>
      <c r="I99" s="38"/>
    </row>
    <row r="100" spans="1:9" s="19" customFormat="1" ht="15">
      <c r="A100" s="87" t="s">
        <v>136</v>
      </c>
      <c r="B100" s="66" t="s">
        <v>54</v>
      </c>
      <c r="C100" s="56"/>
      <c r="D100" s="55">
        <v>0</v>
      </c>
      <c r="E100" s="56"/>
      <c r="F100" s="56"/>
      <c r="G100" s="13">
        <v>2014.7</v>
      </c>
      <c r="H100" s="13">
        <v>1.07</v>
      </c>
      <c r="I100" s="38">
        <v>0.09</v>
      </c>
    </row>
    <row r="101" spans="1:9" s="19" customFormat="1" ht="15">
      <c r="A101" s="47" t="s">
        <v>137</v>
      </c>
      <c r="B101" s="66" t="s">
        <v>132</v>
      </c>
      <c r="C101" s="47"/>
      <c r="D101" s="68">
        <v>2685.7</v>
      </c>
      <c r="E101" s="56"/>
      <c r="F101" s="56"/>
      <c r="G101" s="13">
        <v>2014.7</v>
      </c>
      <c r="H101" s="13"/>
      <c r="I101" s="38"/>
    </row>
    <row r="102" spans="1:9" s="19" customFormat="1" ht="25.5">
      <c r="A102" s="47" t="s">
        <v>138</v>
      </c>
      <c r="B102" s="66" t="s">
        <v>54</v>
      </c>
      <c r="C102" s="56"/>
      <c r="D102" s="55">
        <v>0</v>
      </c>
      <c r="E102" s="56"/>
      <c r="F102" s="56"/>
      <c r="G102" s="13">
        <v>2014.7</v>
      </c>
      <c r="H102" s="13">
        <v>1.07</v>
      </c>
      <c r="I102" s="38">
        <v>0.4</v>
      </c>
    </row>
    <row r="103" spans="1:9" s="19" customFormat="1" ht="15">
      <c r="A103" s="72" t="s">
        <v>42</v>
      </c>
      <c r="B103" s="71"/>
      <c r="C103" s="56"/>
      <c r="D103" s="50">
        <f>D104+D105+D109++D106+D107+D108</f>
        <v>8289.42</v>
      </c>
      <c r="E103" s="50">
        <f>D103/G103</f>
        <v>4.11</v>
      </c>
      <c r="F103" s="54">
        <f>D103/12/G103</f>
        <v>0.34</v>
      </c>
      <c r="G103" s="13">
        <v>2014.7</v>
      </c>
      <c r="H103" s="13">
        <v>1.07</v>
      </c>
      <c r="I103" s="38">
        <v>0.3</v>
      </c>
    </row>
    <row r="104" spans="1:9" s="19" customFormat="1" ht="17.25" customHeight="1">
      <c r="A104" s="47" t="s">
        <v>139</v>
      </c>
      <c r="B104" s="71" t="s">
        <v>9</v>
      </c>
      <c r="C104" s="56"/>
      <c r="D104" s="55">
        <v>0</v>
      </c>
      <c r="E104" s="56"/>
      <c r="F104" s="56"/>
      <c r="G104" s="13">
        <v>2014.7</v>
      </c>
      <c r="H104" s="13">
        <v>1.07</v>
      </c>
      <c r="I104" s="38">
        <v>0.17</v>
      </c>
    </row>
    <row r="105" spans="1:9" s="19" customFormat="1" ht="45.75" customHeight="1">
      <c r="A105" s="47" t="s">
        <v>140</v>
      </c>
      <c r="B105" s="71" t="s">
        <v>17</v>
      </c>
      <c r="C105" s="56"/>
      <c r="D105" s="55">
        <v>5593.28</v>
      </c>
      <c r="E105" s="56"/>
      <c r="F105" s="56"/>
      <c r="G105" s="13">
        <v>2014.7</v>
      </c>
      <c r="H105" s="13">
        <v>1.07</v>
      </c>
      <c r="I105" s="38">
        <v>0.03</v>
      </c>
    </row>
    <row r="106" spans="1:9" s="19" customFormat="1" ht="41.25" customHeight="1">
      <c r="A106" s="47" t="s">
        <v>141</v>
      </c>
      <c r="B106" s="71" t="s">
        <v>17</v>
      </c>
      <c r="C106" s="56"/>
      <c r="D106" s="55">
        <v>1006.81</v>
      </c>
      <c r="E106" s="56"/>
      <c r="F106" s="56"/>
      <c r="G106" s="13">
        <v>2014.7</v>
      </c>
      <c r="H106" s="13">
        <v>1.07</v>
      </c>
      <c r="I106" s="38">
        <v>0</v>
      </c>
    </row>
    <row r="107" spans="1:9" s="19" customFormat="1" ht="25.5">
      <c r="A107" s="47" t="s">
        <v>57</v>
      </c>
      <c r="B107" s="71" t="s">
        <v>12</v>
      </c>
      <c r="C107" s="56"/>
      <c r="D107" s="55">
        <v>1689.33</v>
      </c>
      <c r="E107" s="56"/>
      <c r="F107" s="56"/>
      <c r="G107" s="13">
        <v>2014.7</v>
      </c>
      <c r="H107" s="13">
        <v>1.07</v>
      </c>
      <c r="I107" s="38">
        <v>0</v>
      </c>
    </row>
    <row r="108" spans="1:9" s="19" customFormat="1" ht="15">
      <c r="A108" s="47" t="s">
        <v>142</v>
      </c>
      <c r="B108" s="66" t="s">
        <v>143</v>
      </c>
      <c r="C108" s="56"/>
      <c r="D108" s="55">
        <f>E108*G108</f>
        <v>0</v>
      </c>
      <c r="E108" s="56"/>
      <c r="F108" s="56"/>
      <c r="G108" s="13">
        <v>2014.7</v>
      </c>
      <c r="H108" s="13">
        <v>1.07</v>
      </c>
      <c r="I108" s="38">
        <v>0</v>
      </c>
    </row>
    <row r="109" spans="1:9" s="19" customFormat="1" ht="54.75" customHeight="1">
      <c r="A109" s="47" t="s">
        <v>144</v>
      </c>
      <c r="B109" s="66" t="s">
        <v>71</v>
      </c>
      <c r="C109" s="56"/>
      <c r="D109" s="55">
        <v>0</v>
      </c>
      <c r="E109" s="56"/>
      <c r="F109" s="56"/>
      <c r="G109" s="13">
        <v>2014.7</v>
      </c>
      <c r="H109" s="13">
        <v>1.07</v>
      </c>
      <c r="I109" s="38">
        <v>0.05</v>
      </c>
    </row>
    <row r="110" spans="1:9" s="19" customFormat="1" ht="15">
      <c r="A110" s="72" t="s">
        <v>43</v>
      </c>
      <c r="B110" s="71"/>
      <c r="C110" s="56"/>
      <c r="D110" s="50">
        <f>D111</f>
        <v>1208.01</v>
      </c>
      <c r="E110" s="50">
        <f>D110/G110</f>
        <v>0.6</v>
      </c>
      <c r="F110" s="54">
        <f>D110/12/G110</f>
        <v>0.05</v>
      </c>
      <c r="G110" s="13">
        <v>2014.7</v>
      </c>
      <c r="H110" s="13">
        <v>1.07</v>
      </c>
      <c r="I110" s="38">
        <v>0.03</v>
      </c>
    </row>
    <row r="111" spans="1:9" s="19" customFormat="1" ht="15">
      <c r="A111" s="47" t="s">
        <v>39</v>
      </c>
      <c r="B111" s="71" t="s">
        <v>17</v>
      </c>
      <c r="C111" s="56"/>
      <c r="D111" s="55">
        <v>1208.01</v>
      </c>
      <c r="E111" s="56"/>
      <c r="F111" s="56"/>
      <c r="G111" s="13">
        <v>2014.7</v>
      </c>
      <c r="H111" s="13">
        <v>1.07</v>
      </c>
      <c r="I111" s="38">
        <v>0.03</v>
      </c>
    </row>
    <row r="112" spans="1:9" s="13" customFormat="1" ht="15">
      <c r="A112" s="72" t="s">
        <v>46</v>
      </c>
      <c r="B112" s="62"/>
      <c r="C112" s="50"/>
      <c r="D112" s="50">
        <f>D113+D114</f>
        <v>15595.42</v>
      </c>
      <c r="E112" s="50">
        <f>D112/G112</f>
        <v>7.74</v>
      </c>
      <c r="F112" s="54">
        <f>D112/12/G112</f>
        <v>0.65</v>
      </c>
      <c r="G112" s="13">
        <v>2014.7</v>
      </c>
      <c r="H112" s="13">
        <v>1.07</v>
      </c>
      <c r="I112" s="38">
        <v>0.05</v>
      </c>
    </row>
    <row r="113" spans="1:9" s="19" customFormat="1" ht="42" customHeight="1">
      <c r="A113" s="87" t="s">
        <v>145</v>
      </c>
      <c r="B113" s="66" t="s">
        <v>22</v>
      </c>
      <c r="C113" s="56"/>
      <c r="D113" s="55">
        <v>9019.56</v>
      </c>
      <c r="E113" s="56"/>
      <c r="F113" s="56"/>
      <c r="G113" s="13">
        <v>2014.7</v>
      </c>
      <c r="H113" s="13">
        <v>1.07</v>
      </c>
      <c r="I113" s="38">
        <v>0.05</v>
      </c>
    </row>
    <row r="114" spans="1:9" s="19" customFormat="1" ht="31.5" customHeight="1">
      <c r="A114" s="87" t="s">
        <v>183</v>
      </c>
      <c r="B114" s="66" t="s">
        <v>71</v>
      </c>
      <c r="C114" s="56"/>
      <c r="D114" s="55">
        <v>6575.86</v>
      </c>
      <c r="E114" s="56"/>
      <c r="F114" s="56"/>
      <c r="G114" s="13">
        <v>2014.7</v>
      </c>
      <c r="H114" s="13">
        <v>1.07</v>
      </c>
      <c r="I114" s="38">
        <v>0</v>
      </c>
    </row>
    <row r="115" spans="1:9" s="13" customFormat="1" ht="15">
      <c r="A115" s="72" t="s">
        <v>45</v>
      </c>
      <c r="B115" s="62"/>
      <c r="C115" s="50"/>
      <c r="D115" s="50">
        <f>D116+D117+D118</f>
        <v>3332.55</v>
      </c>
      <c r="E115" s="50">
        <f>D115/G115</f>
        <v>1.65</v>
      </c>
      <c r="F115" s="54">
        <f>D115/12/G115</f>
        <v>0.14</v>
      </c>
      <c r="G115" s="13">
        <v>2014.7</v>
      </c>
      <c r="H115" s="13">
        <v>1.07</v>
      </c>
      <c r="I115" s="38">
        <v>0.04</v>
      </c>
    </row>
    <row r="116" spans="1:9" s="19" customFormat="1" ht="15">
      <c r="A116" s="47" t="s">
        <v>74</v>
      </c>
      <c r="B116" s="71" t="s">
        <v>51</v>
      </c>
      <c r="C116" s="56"/>
      <c r="D116" s="55">
        <v>1342.38</v>
      </c>
      <c r="E116" s="56"/>
      <c r="F116" s="56"/>
      <c r="G116" s="13">
        <v>2014.7</v>
      </c>
      <c r="H116" s="13">
        <v>1.07</v>
      </c>
      <c r="I116" s="38">
        <v>0.04</v>
      </c>
    </row>
    <row r="117" spans="1:9" s="19" customFormat="1" ht="15">
      <c r="A117" s="47" t="s">
        <v>65</v>
      </c>
      <c r="B117" s="71" t="s">
        <v>51</v>
      </c>
      <c r="C117" s="56"/>
      <c r="D117" s="55">
        <v>1990.17</v>
      </c>
      <c r="E117" s="56"/>
      <c r="F117" s="56"/>
      <c r="G117" s="13">
        <v>2014.7</v>
      </c>
      <c r="H117" s="13">
        <v>1.07</v>
      </c>
      <c r="I117" s="38">
        <v>0</v>
      </c>
    </row>
    <row r="118" spans="1:9" s="19" customFormat="1" ht="25.5" customHeight="1">
      <c r="A118" s="6" t="s">
        <v>56</v>
      </c>
      <c r="B118" s="22" t="s">
        <v>17</v>
      </c>
      <c r="C118" s="2"/>
      <c r="D118" s="55">
        <f>E118*G118</f>
        <v>0</v>
      </c>
      <c r="E118" s="56"/>
      <c r="F118" s="56"/>
      <c r="G118" s="13">
        <v>2014.7</v>
      </c>
      <c r="H118" s="13">
        <v>1.07</v>
      </c>
      <c r="I118" s="38">
        <v>0</v>
      </c>
    </row>
    <row r="119" spans="1:9" s="13" customFormat="1" ht="119.25" thickBot="1">
      <c r="A119" s="90" t="s">
        <v>182</v>
      </c>
      <c r="B119" s="62" t="s">
        <v>12</v>
      </c>
      <c r="C119" s="54"/>
      <c r="D119" s="54">
        <v>50000</v>
      </c>
      <c r="E119" s="54">
        <f>D119/G119</f>
        <v>24.82</v>
      </c>
      <c r="F119" s="54">
        <f>E119/12</f>
        <v>2.07</v>
      </c>
      <c r="G119" s="13">
        <v>2014.7</v>
      </c>
      <c r="H119" s="13">
        <v>1.07</v>
      </c>
      <c r="I119" s="38">
        <v>0.3</v>
      </c>
    </row>
    <row r="120" spans="1:9" s="13" customFormat="1" ht="25.5" customHeight="1" thickBot="1">
      <c r="A120" s="34" t="s">
        <v>69</v>
      </c>
      <c r="B120" s="35" t="s">
        <v>11</v>
      </c>
      <c r="C120" s="21"/>
      <c r="D120" s="53">
        <f>E120*G120</f>
        <v>45935.16</v>
      </c>
      <c r="E120" s="53">
        <f>12*F120</f>
        <v>22.8</v>
      </c>
      <c r="F120" s="53">
        <v>1.9</v>
      </c>
      <c r="G120" s="13">
        <v>2014.7</v>
      </c>
      <c r="I120" s="38"/>
    </row>
    <row r="121" spans="1:9" s="13" customFormat="1" ht="20.25" thickBot="1">
      <c r="A121" s="33" t="s">
        <v>33</v>
      </c>
      <c r="B121" s="45"/>
      <c r="C121" s="46"/>
      <c r="D121" s="58">
        <f>D119+D115+D112+D110+D103+D98+D87+D72+D71+D70+D69+D59+D57+D56+D55+D54+D49+D42+D41+D40+D39+D28+D15+D120+D58+D43</f>
        <v>702865.41</v>
      </c>
      <c r="E121" s="58">
        <f>E119+E115+E112+E110+E103+E98+E87+E72+E71+E70+E69+E59+E57+E56+E55+E54+E49+E42+E41+E40+E39+E28+E15+E120+E58+E43</f>
        <v>348.87</v>
      </c>
      <c r="F121" s="58">
        <f>F119+F115+F112+F110+F103+F98+F87+F72+F71+F70+F69+F59+F57+F56+F55+F54+F49+F42+F41+F40+F39+F28+F15+F120+F58+F43</f>
        <v>29.08</v>
      </c>
      <c r="G121" s="13">
        <v>2014.7</v>
      </c>
      <c r="H121" s="13">
        <v>1.07</v>
      </c>
      <c r="I121" s="38"/>
    </row>
    <row r="122" spans="1:9" s="23" customFormat="1" ht="19.5">
      <c r="A122" s="28"/>
      <c r="B122" s="29"/>
      <c r="C122" s="29"/>
      <c r="D122" s="59"/>
      <c r="E122" s="59"/>
      <c r="F122" s="59"/>
      <c r="I122" s="41"/>
    </row>
    <row r="123" spans="1:9" s="23" customFormat="1" ht="20.25" thickBot="1">
      <c r="A123" s="28"/>
      <c r="B123" s="29"/>
      <c r="C123" s="29"/>
      <c r="D123" s="59"/>
      <c r="E123" s="59"/>
      <c r="F123" s="59"/>
      <c r="I123" s="41"/>
    </row>
    <row r="124" spans="1:9" s="23" customFormat="1" ht="19.5">
      <c r="A124" s="30" t="s">
        <v>67</v>
      </c>
      <c r="B124" s="31"/>
      <c r="C124" s="32"/>
      <c r="D124" s="60">
        <f>D125+D126+D129+D130+D132+D133+D134+D127+D128+D131+D135+D136</f>
        <v>1443771.19</v>
      </c>
      <c r="E124" s="60">
        <f>E125+E126+E129+E130+E132+E133+E134+E127+E128+E131+E135+E136</f>
        <v>716.63</v>
      </c>
      <c r="F124" s="60">
        <f>F125+F126+F129+F130+F132+F133+F134+F127+F128+F131+F135+F136</f>
        <v>59.72</v>
      </c>
      <c r="G124" s="13">
        <v>2014.7</v>
      </c>
      <c r="I124" s="41"/>
    </row>
    <row r="125" spans="1:9" s="78" customFormat="1" ht="16.5" customHeight="1">
      <c r="A125" s="47" t="s">
        <v>146</v>
      </c>
      <c r="B125" s="76"/>
      <c r="C125" s="47"/>
      <c r="D125" s="68">
        <v>137174.29</v>
      </c>
      <c r="E125" s="48">
        <f>D125/G125</f>
        <v>68.09</v>
      </c>
      <c r="F125" s="48">
        <f>E125/12</f>
        <v>5.67</v>
      </c>
      <c r="G125" s="77">
        <v>2014.7</v>
      </c>
      <c r="I125" s="79"/>
    </row>
    <row r="126" spans="1:9" s="78" customFormat="1" ht="14.25" customHeight="1">
      <c r="A126" s="47" t="s">
        <v>75</v>
      </c>
      <c r="B126" s="47"/>
      <c r="C126" s="47"/>
      <c r="D126" s="68">
        <v>16668.31</v>
      </c>
      <c r="E126" s="48">
        <f aca="true" t="shared" si="0" ref="E126:E136">D126/G126</f>
        <v>8.27</v>
      </c>
      <c r="F126" s="48">
        <f aca="true" t="shared" si="1" ref="F126:F136">E126/12</f>
        <v>0.69</v>
      </c>
      <c r="G126" s="77">
        <v>2014.7</v>
      </c>
      <c r="I126" s="79"/>
    </row>
    <row r="127" spans="1:9" s="78" customFormat="1" ht="14.25" customHeight="1">
      <c r="A127" s="47" t="s">
        <v>147</v>
      </c>
      <c r="B127" s="47"/>
      <c r="C127" s="47"/>
      <c r="D127" s="68">
        <v>4669.95</v>
      </c>
      <c r="E127" s="48">
        <f t="shared" si="0"/>
        <v>2.32</v>
      </c>
      <c r="F127" s="48">
        <f t="shared" si="1"/>
        <v>0.19</v>
      </c>
      <c r="G127" s="77">
        <v>2014.7</v>
      </c>
      <c r="I127" s="79"/>
    </row>
    <row r="128" spans="1:9" s="78" customFormat="1" ht="14.25" customHeight="1">
      <c r="A128" s="47" t="s">
        <v>148</v>
      </c>
      <c r="B128" s="47"/>
      <c r="C128" s="47"/>
      <c r="D128" s="68">
        <v>74260.57</v>
      </c>
      <c r="E128" s="48">
        <f t="shared" si="0"/>
        <v>36.86</v>
      </c>
      <c r="F128" s="48">
        <f t="shared" si="1"/>
        <v>3.07</v>
      </c>
      <c r="G128" s="77">
        <v>2014.7</v>
      </c>
      <c r="I128" s="79"/>
    </row>
    <row r="129" spans="1:9" s="78" customFormat="1" ht="14.25" customHeight="1">
      <c r="A129" s="47" t="s">
        <v>76</v>
      </c>
      <c r="B129" s="47"/>
      <c r="C129" s="47"/>
      <c r="D129" s="68">
        <v>8171.54</v>
      </c>
      <c r="E129" s="48">
        <f t="shared" si="0"/>
        <v>4.06</v>
      </c>
      <c r="F129" s="48">
        <f t="shared" si="1"/>
        <v>0.34</v>
      </c>
      <c r="G129" s="77">
        <v>2014.7</v>
      </c>
      <c r="I129" s="79"/>
    </row>
    <row r="130" spans="1:9" s="78" customFormat="1" ht="17.25" customHeight="1">
      <c r="A130" s="47" t="s">
        <v>150</v>
      </c>
      <c r="B130" s="47"/>
      <c r="C130" s="47"/>
      <c r="D130" s="68">
        <v>8222.24</v>
      </c>
      <c r="E130" s="48">
        <f t="shared" si="0"/>
        <v>4.08</v>
      </c>
      <c r="F130" s="48">
        <f t="shared" si="1"/>
        <v>0.34</v>
      </c>
      <c r="G130" s="77">
        <v>2014.7</v>
      </c>
      <c r="I130" s="79"/>
    </row>
    <row r="131" spans="1:9" s="78" customFormat="1" ht="17.25" customHeight="1">
      <c r="A131" s="47" t="s">
        <v>151</v>
      </c>
      <c r="B131" s="47"/>
      <c r="C131" s="47"/>
      <c r="D131" s="68">
        <v>1766.09</v>
      </c>
      <c r="E131" s="48">
        <f t="shared" si="0"/>
        <v>0.88</v>
      </c>
      <c r="F131" s="48">
        <f t="shared" si="1"/>
        <v>0.07</v>
      </c>
      <c r="G131" s="77">
        <v>2014.7</v>
      </c>
      <c r="I131" s="79"/>
    </row>
    <row r="132" spans="1:9" s="78" customFormat="1" ht="16.5" customHeight="1">
      <c r="A132" s="47" t="s">
        <v>77</v>
      </c>
      <c r="B132" s="47"/>
      <c r="C132" s="47"/>
      <c r="D132" s="68">
        <v>60093.5</v>
      </c>
      <c r="E132" s="48">
        <f t="shared" si="0"/>
        <v>29.83</v>
      </c>
      <c r="F132" s="48">
        <f t="shared" si="1"/>
        <v>2.49</v>
      </c>
      <c r="G132" s="77">
        <v>2014.7</v>
      </c>
      <c r="I132" s="79"/>
    </row>
    <row r="133" spans="1:9" s="78" customFormat="1" ht="19.5" customHeight="1">
      <c r="A133" s="80" t="s">
        <v>152</v>
      </c>
      <c r="B133" s="80"/>
      <c r="C133" s="80"/>
      <c r="D133" s="81">
        <v>4034.06</v>
      </c>
      <c r="E133" s="48">
        <f t="shared" si="0"/>
        <v>2</v>
      </c>
      <c r="F133" s="48">
        <f t="shared" si="1"/>
        <v>0.17</v>
      </c>
      <c r="G133" s="77">
        <v>2014.7</v>
      </c>
      <c r="I133" s="79"/>
    </row>
    <row r="134" spans="1:9" s="78" customFormat="1" ht="21" customHeight="1">
      <c r="A134" s="80" t="s">
        <v>153</v>
      </c>
      <c r="B134" s="80"/>
      <c r="C134" s="80"/>
      <c r="D134" s="81">
        <v>368633.64</v>
      </c>
      <c r="E134" s="48">
        <f t="shared" si="0"/>
        <v>182.97</v>
      </c>
      <c r="F134" s="48">
        <f t="shared" si="1"/>
        <v>15.25</v>
      </c>
      <c r="G134" s="77">
        <v>2014.7</v>
      </c>
      <c r="I134" s="79"/>
    </row>
    <row r="135" spans="1:9" s="78" customFormat="1" ht="21" customHeight="1">
      <c r="A135" s="80" t="s">
        <v>165</v>
      </c>
      <c r="B135" s="80"/>
      <c r="C135" s="80"/>
      <c r="D135" s="81">
        <v>85885</v>
      </c>
      <c r="E135" s="48">
        <f t="shared" si="0"/>
        <v>42.63</v>
      </c>
      <c r="F135" s="48">
        <f t="shared" si="1"/>
        <v>3.55</v>
      </c>
      <c r="G135" s="77">
        <v>2014.7</v>
      </c>
      <c r="I135" s="79"/>
    </row>
    <row r="136" spans="1:9" s="78" customFormat="1" ht="21" customHeight="1">
      <c r="A136" s="80" t="s">
        <v>166</v>
      </c>
      <c r="B136" s="80"/>
      <c r="C136" s="80"/>
      <c r="D136" s="81">
        <v>674192</v>
      </c>
      <c r="E136" s="48">
        <f t="shared" si="0"/>
        <v>334.64</v>
      </c>
      <c r="F136" s="48">
        <f t="shared" si="1"/>
        <v>27.89</v>
      </c>
      <c r="G136" s="77">
        <v>2014.7</v>
      </c>
      <c r="I136" s="79"/>
    </row>
    <row r="137" spans="1:9" s="23" customFormat="1" ht="19.5">
      <c r="A137" s="28"/>
      <c r="B137" s="29"/>
      <c r="C137" s="29"/>
      <c r="D137" s="29"/>
      <c r="E137" s="29"/>
      <c r="F137" s="29"/>
      <c r="I137" s="41"/>
    </row>
    <row r="138" spans="1:9" s="23" customFormat="1" ht="19.5">
      <c r="A138" s="82" t="s">
        <v>66</v>
      </c>
      <c r="B138" s="83"/>
      <c r="C138" s="83"/>
      <c r="D138" s="84">
        <f>D121+D124</f>
        <v>2146636.6</v>
      </c>
      <c r="E138" s="84">
        <f>E121+E124</f>
        <v>1065.5</v>
      </c>
      <c r="F138" s="84">
        <f>F121+F124</f>
        <v>88.8</v>
      </c>
      <c r="I138" s="41"/>
    </row>
    <row r="139" spans="1:9" s="3" customFormat="1" ht="12.75">
      <c r="A139" s="24"/>
      <c r="I139" s="42"/>
    </row>
    <row r="140" spans="1:9" s="3" customFormat="1" ht="12.75">
      <c r="A140" s="24"/>
      <c r="I140" s="42"/>
    </row>
    <row r="141" spans="1:9" s="3" customFormat="1" ht="12.75">
      <c r="A141" s="24"/>
      <c r="I141" s="42"/>
    </row>
    <row r="142" spans="1:9" s="23" customFormat="1" ht="19.5">
      <c r="A142" s="25"/>
      <c r="B142" s="26"/>
      <c r="C142" s="4"/>
      <c r="D142" s="4"/>
      <c r="E142" s="4"/>
      <c r="F142" s="4"/>
      <c r="I142" s="41"/>
    </row>
    <row r="143" spans="1:9" s="3" customFormat="1" ht="14.25">
      <c r="A143" s="92" t="s">
        <v>29</v>
      </c>
      <c r="B143" s="92"/>
      <c r="C143" s="92"/>
      <c r="D143" s="92"/>
      <c r="I143" s="42"/>
    </row>
    <row r="144" s="3" customFormat="1" ht="12.75">
      <c r="I144" s="42"/>
    </row>
    <row r="145" spans="1:9" s="3" customFormat="1" ht="12.75">
      <c r="A145" s="24" t="s">
        <v>30</v>
      </c>
      <c r="I145" s="42"/>
    </row>
    <row r="146" s="3" customFormat="1" ht="12.75">
      <c r="I146" s="42"/>
    </row>
    <row r="147" s="3" customFormat="1" ht="12.75">
      <c r="I147" s="42"/>
    </row>
    <row r="148" s="3" customFormat="1" ht="12.75">
      <c r="I148" s="42"/>
    </row>
    <row r="149" s="3" customFormat="1" ht="12.75">
      <c r="I149" s="42"/>
    </row>
    <row r="150" s="3" customFormat="1" ht="12.75">
      <c r="I150" s="42"/>
    </row>
    <row r="151" s="3" customFormat="1" ht="12.75">
      <c r="I151" s="42"/>
    </row>
    <row r="152" s="3" customFormat="1" ht="12.75">
      <c r="I152" s="42"/>
    </row>
    <row r="153" s="3" customFormat="1" ht="12.75">
      <c r="I153" s="42"/>
    </row>
    <row r="154" s="3" customFormat="1" ht="12.75">
      <c r="I154" s="42"/>
    </row>
    <row r="155" s="3" customFormat="1" ht="12.75">
      <c r="I155" s="42"/>
    </row>
    <row r="156" s="3" customFormat="1" ht="12.75">
      <c r="I156" s="42"/>
    </row>
    <row r="157" s="3" customFormat="1" ht="12.75">
      <c r="I157" s="42"/>
    </row>
    <row r="158" s="3" customFormat="1" ht="12.75">
      <c r="I158" s="42"/>
    </row>
    <row r="159" s="3" customFormat="1" ht="12.75">
      <c r="I159" s="42"/>
    </row>
    <row r="160" s="3" customFormat="1" ht="12.75">
      <c r="I160" s="42"/>
    </row>
    <row r="161" s="3" customFormat="1" ht="12.75">
      <c r="I161" s="42"/>
    </row>
    <row r="162" s="3" customFormat="1" ht="12.75">
      <c r="I162" s="42"/>
    </row>
    <row r="163" s="3" customFormat="1" ht="12.75">
      <c r="I163" s="42"/>
    </row>
  </sheetData>
  <sheetProtection/>
  <mergeCells count="13">
    <mergeCell ref="A1:F1"/>
    <mergeCell ref="B2:F2"/>
    <mergeCell ref="B3:F3"/>
    <mergeCell ref="B4:F4"/>
    <mergeCell ref="A5:F5"/>
    <mergeCell ref="A6:F6"/>
    <mergeCell ref="A143:D143"/>
    <mergeCell ref="A7:F7"/>
    <mergeCell ref="A8:F8"/>
    <mergeCell ref="A9:F9"/>
    <mergeCell ref="A10:F10"/>
    <mergeCell ref="A11:F11"/>
    <mergeCell ref="A14:F14"/>
  </mergeCells>
  <printOptions horizontalCentered="1"/>
  <pageMargins left="0.1968503937007874" right="0.1968503937007874" top="0.1968503937007874" bottom="0.1968503937007874" header="0.1968503937007874" footer="0.1968503937007874"/>
  <pageSetup fitToHeight="3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zoomScale="75" zoomScaleNormal="75" zoomScalePageLayoutView="0" workbookViewId="0" topLeftCell="A109">
      <selection activeCell="D126" sqref="D126"/>
    </sheetView>
  </sheetViews>
  <sheetFormatPr defaultColWidth="9.00390625" defaultRowHeight="12.75"/>
  <cols>
    <col min="1" max="1" width="72.75390625" style="5" customWidth="1"/>
    <col min="2" max="2" width="19.125" style="5" customWidth="1"/>
    <col min="3" max="3" width="13.875" style="5" customWidth="1"/>
    <col min="4" max="4" width="18.25390625" style="5" customWidth="1"/>
    <col min="5" max="5" width="13.875" style="5" customWidth="1"/>
    <col min="6" max="6" width="20.875" style="5" customWidth="1"/>
    <col min="7" max="7" width="15.375" style="5" customWidth="1"/>
    <col min="8" max="8" width="15.375" style="5" hidden="1" customWidth="1"/>
    <col min="9" max="9" width="15.375" style="36" hidden="1" customWidth="1"/>
    <col min="10" max="12" width="15.375" style="5" customWidth="1"/>
    <col min="13" max="16384" width="9.125" style="5" customWidth="1"/>
  </cols>
  <sheetData>
    <row r="1" spans="1:6" ht="16.5" customHeight="1">
      <c r="A1" s="104" t="s">
        <v>186</v>
      </c>
      <c r="B1" s="104"/>
      <c r="C1" s="104"/>
      <c r="D1" s="104"/>
      <c r="E1" s="104"/>
      <c r="F1" s="104"/>
    </row>
    <row r="2" spans="1:6" ht="18.75" customHeight="1">
      <c r="A2" s="44" t="s">
        <v>79</v>
      </c>
      <c r="B2" s="106"/>
      <c r="C2" s="106"/>
      <c r="D2" s="106"/>
      <c r="E2" s="106"/>
      <c r="F2" s="106"/>
    </row>
    <row r="3" spans="2:6" ht="14.25" customHeight="1">
      <c r="B3" s="106" t="s">
        <v>2</v>
      </c>
      <c r="C3" s="106"/>
      <c r="D3" s="106"/>
      <c r="E3" s="106"/>
      <c r="F3" s="106"/>
    </row>
    <row r="4" spans="2:6" ht="14.25" customHeight="1">
      <c r="B4" s="106" t="s">
        <v>185</v>
      </c>
      <c r="C4" s="106"/>
      <c r="D4" s="106"/>
      <c r="E4" s="106"/>
      <c r="F4" s="106"/>
    </row>
    <row r="5" spans="1:6" s="43" customFormat="1" ht="39.75" customHeight="1">
      <c r="A5" s="107"/>
      <c r="B5" s="108"/>
      <c r="C5" s="108"/>
      <c r="D5" s="108"/>
      <c r="E5" s="108"/>
      <c r="F5" s="108"/>
    </row>
    <row r="6" spans="1:6" s="43" customFormat="1" ht="33" customHeight="1">
      <c r="A6" s="109"/>
      <c r="B6" s="110"/>
      <c r="C6" s="110"/>
      <c r="D6" s="110"/>
      <c r="E6" s="110"/>
      <c r="F6" s="110"/>
    </row>
    <row r="7" spans="1:6" s="43" customFormat="1" ht="33" customHeight="1">
      <c r="A7" s="93" t="s">
        <v>81</v>
      </c>
      <c r="B7" s="93"/>
      <c r="C7" s="93"/>
      <c r="D7" s="93"/>
      <c r="E7" s="93"/>
      <c r="F7" s="93"/>
    </row>
    <row r="8" spans="1:9" s="7" customFormat="1" ht="22.5" customHeight="1">
      <c r="A8" s="94" t="s">
        <v>3</v>
      </c>
      <c r="B8" s="94"/>
      <c r="C8" s="94"/>
      <c r="D8" s="94"/>
      <c r="E8" s="95"/>
      <c r="F8" s="95"/>
      <c r="I8" s="37"/>
    </row>
    <row r="9" spans="1:6" s="8" customFormat="1" ht="18.75" customHeight="1">
      <c r="A9" s="94" t="s">
        <v>78</v>
      </c>
      <c r="B9" s="94"/>
      <c r="C9" s="94"/>
      <c r="D9" s="94"/>
      <c r="E9" s="95"/>
      <c r="F9" s="95"/>
    </row>
    <row r="10" spans="1:6" s="9" customFormat="1" ht="17.25" customHeight="1">
      <c r="A10" s="96" t="s">
        <v>31</v>
      </c>
      <c r="B10" s="96"/>
      <c r="C10" s="96"/>
      <c r="D10" s="96"/>
      <c r="E10" s="97"/>
      <c r="F10" s="97"/>
    </row>
    <row r="11" spans="1:6" s="8" customFormat="1" ht="30" customHeight="1" thickBot="1">
      <c r="A11" s="98" t="s">
        <v>58</v>
      </c>
      <c r="B11" s="98"/>
      <c r="C11" s="98"/>
      <c r="D11" s="98"/>
      <c r="E11" s="99"/>
      <c r="F11" s="99"/>
    </row>
    <row r="12" spans="1:9" s="13" customFormat="1" ht="139.5" customHeight="1" thickBot="1">
      <c r="A12" s="10" t="s">
        <v>4</v>
      </c>
      <c r="B12" s="11" t="s">
        <v>5</v>
      </c>
      <c r="C12" s="12" t="s">
        <v>82</v>
      </c>
      <c r="D12" s="12" t="s">
        <v>35</v>
      </c>
      <c r="E12" s="12" t="s">
        <v>6</v>
      </c>
      <c r="F12" s="1" t="s">
        <v>7</v>
      </c>
      <c r="I12" s="38"/>
    </row>
    <row r="13" spans="1:9" s="19" customFormat="1" ht="12.75">
      <c r="A13" s="14">
        <v>1</v>
      </c>
      <c r="B13" s="15">
        <v>2</v>
      </c>
      <c r="C13" s="15">
        <v>3</v>
      </c>
      <c r="D13" s="16"/>
      <c r="E13" s="17">
        <v>3</v>
      </c>
      <c r="F13" s="18">
        <v>4</v>
      </c>
      <c r="I13" s="39"/>
    </row>
    <row r="14" spans="1:9" s="19" customFormat="1" ht="49.5" customHeight="1">
      <c r="A14" s="100" t="s">
        <v>8</v>
      </c>
      <c r="B14" s="101"/>
      <c r="C14" s="101"/>
      <c r="D14" s="101"/>
      <c r="E14" s="102"/>
      <c r="F14" s="103"/>
      <c r="I14" s="39"/>
    </row>
    <row r="15" spans="1:9" s="13" customFormat="1" ht="24" customHeight="1">
      <c r="A15" s="61" t="s">
        <v>83</v>
      </c>
      <c r="B15" s="62" t="s">
        <v>9</v>
      </c>
      <c r="C15" s="50" t="s">
        <v>155</v>
      </c>
      <c r="D15" s="49">
        <f>E15*G15</f>
        <v>78331.54</v>
      </c>
      <c r="E15" s="50">
        <f>F15*12</f>
        <v>38.88</v>
      </c>
      <c r="F15" s="50">
        <f>F25+F27</f>
        <v>3.24</v>
      </c>
      <c r="G15" s="13">
        <v>2014.7</v>
      </c>
      <c r="H15" s="13">
        <v>1.07</v>
      </c>
      <c r="I15" s="38">
        <v>2.24</v>
      </c>
    </row>
    <row r="16" spans="1:9" s="13" customFormat="1" ht="27" customHeight="1">
      <c r="A16" s="85" t="s">
        <v>62</v>
      </c>
      <c r="B16" s="86" t="s">
        <v>63</v>
      </c>
      <c r="C16" s="50"/>
      <c r="D16" s="49"/>
      <c r="E16" s="50"/>
      <c r="F16" s="50"/>
      <c r="I16" s="38"/>
    </row>
    <row r="17" spans="1:9" s="13" customFormat="1" ht="15">
      <c r="A17" s="85" t="s">
        <v>64</v>
      </c>
      <c r="B17" s="86" t="s">
        <v>63</v>
      </c>
      <c r="C17" s="50"/>
      <c r="D17" s="49"/>
      <c r="E17" s="50"/>
      <c r="F17" s="50"/>
      <c r="I17" s="38"/>
    </row>
    <row r="18" spans="1:9" s="13" customFormat="1" ht="117.75" customHeight="1">
      <c r="A18" s="85" t="s">
        <v>84</v>
      </c>
      <c r="B18" s="86" t="s">
        <v>22</v>
      </c>
      <c r="C18" s="50"/>
      <c r="D18" s="49"/>
      <c r="E18" s="50"/>
      <c r="F18" s="50"/>
      <c r="I18" s="38"/>
    </row>
    <row r="19" spans="1:9" s="13" customFormat="1" ht="20.25" customHeight="1">
      <c r="A19" s="85" t="s">
        <v>85</v>
      </c>
      <c r="B19" s="86" t="s">
        <v>63</v>
      </c>
      <c r="C19" s="50"/>
      <c r="D19" s="49"/>
      <c r="E19" s="50"/>
      <c r="F19" s="50"/>
      <c r="I19" s="38"/>
    </row>
    <row r="20" spans="1:9" s="13" customFormat="1" ht="15">
      <c r="A20" s="85" t="s">
        <v>86</v>
      </c>
      <c r="B20" s="86" t="s">
        <v>63</v>
      </c>
      <c r="C20" s="50"/>
      <c r="D20" s="49"/>
      <c r="E20" s="50"/>
      <c r="F20" s="50"/>
      <c r="I20" s="38"/>
    </row>
    <row r="21" spans="1:9" s="27" customFormat="1" ht="29.25" customHeight="1">
      <c r="A21" s="85" t="s">
        <v>87</v>
      </c>
      <c r="B21" s="86" t="s">
        <v>12</v>
      </c>
      <c r="C21" s="52"/>
      <c r="D21" s="51"/>
      <c r="E21" s="52"/>
      <c r="F21" s="52"/>
      <c r="I21" s="40"/>
    </row>
    <row r="22" spans="1:9" s="27" customFormat="1" ht="15">
      <c r="A22" s="85" t="s">
        <v>88</v>
      </c>
      <c r="B22" s="86" t="s">
        <v>14</v>
      </c>
      <c r="C22" s="52"/>
      <c r="D22" s="51"/>
      <c r="E22" s="52"/>
      <c r="F22" s="52"/>
      <c r="I22" s="40"/>
    </row>
    <row r="23" spans="1:9" s="27" customFormat="1" ht="15">
      <c r="A23" s="85" t="s">
        <v>89</v>
      </c>
      <c r="B23" s="86" t="s">
        <v>63</v>
      </c>
      <c r="C23" s="52"/>
      <c r="D23" s="51"/>
      <c r="E23" s="52"/>
      <c r="F23" s="52"/>
      <c r="I23" s="40"/>
    </row>
    <row r="24" spans="1:9" s="27" customFormat="1" ht="15">
      <c r="A24" s="85" t="s">
        <v>90</v>
      </c>
      <c r="B24" s="86" t="s">
        <v>17</v>
      </c>
      <c r="C24" s="52"/>
      <c r="D24" s="51"/>
      <c r="E24" s="52"/>
      <c r="F24" s="52"/>
      <c r="I24" s="40"/>
    </row>
    <row r="25" spans="1:9" s="27" customFormat="1" ht="15">
      <c r="A25" s="63" t="s">
        <v>33</v>
      </c>
      <c r="B25" s="64"/>
      <c r="C25" s="52"/>
      <c r="D25" s="51"/>
      <c r="E25" s="52"/>
      <c r="F25" s="50">
        <v>3.24</v>
      </c>
      <c r="I25" s="40"/>
    </row>
    <row r="26" spans="1:9" s="27" customFormat="1" ht="15">
      <c r="A26" s="65" t="s">
        <v>72</v>
      </c>
      <c r="B26" s="64" t="s">
        <v>63</v>
      </c>
      <c r="C26" s="52"/>
      <c r="D26" s="51"/>
      <c r="E26" s="52"/>
      <c r="F26" s="52">
        <v>0</v>
      </c>
      <c r="I26" s="40"/>
    </row>
    <row r="27" spans="1:9" s="27" customFormat="1" ht="15">
      <c r="A27" s="63" t="s">
        <v>33</v>
      </c>
      <c r="B27" s="64"/>
      <c r="C27" s="52"/>
      <c r="D27" s="51"/>
      <c r="E27" s="52"/>
      <c r="F27" s="50">
        <f>F26</f>
        <v>0</v>
      </c>
      <c r="I27" s="40"/>
    </row>
    <row r="28" spans="1:9" s="13" customFormat="1" ht="30">
      <c r="A28" s="61" t="s">
        <v>10</v>
      </c>
      <c r="B28" s="70" t="s">
        <v>11</v>
      </c>
      <c r="C28" s="50" t="s">
        <v>154</v>
      </c>
      <c r="D28" s="49">
        <f>E28*G28</f>
        <v>43033.99</v>
      </c>
      <c r="E28" s="50">
        <f>F28*12</f>
        <v>21.36</v>
      </c>
      <c r="F28" s="50">
        <v>1.78</v>
      </c>
      <c r="G28" s="13">
        <v>2014.7</v>
      </c>
      <c r="H28" s="13">
        <v>1.07</v>
      </c>
      <c r="I28" s="38">
        <v>1.29</v>
      </c>
    </row>
    <row r="29" spans="1:9" s="13" customFormat="1" ht="15">
      <c r="A29" s="85" t="s">
        <v>91</v>
      </c>
      <c r="B29" s="86" t="s">
        <v>11</v>
      </c>
      <c r="C29" s="50"/>
      <c r="D29" s="49"/>
      <c r="E29" s="50"/>
      <c r="F29" s="50"/>
      <c r="I29" s="38"/>
    </row>
    <row r="30" spans="1:9" s="13" customFormat="1" ht="15">
      <c r="A30" s="85" t="s">
        <v>92</v>
      </c>
      <c r="B30" s="86" t="s">
        <v>93</v>
      </c>
      <c r="C30" s="50"/>
      <c r="D30" s="49"/>
      <c r="E30" s="50"/>
      <c r="F30" s="50"/>
      <c r="I30" s="38"/>
    </row>
    <row r="31" spans="1:9" s="13" customFormat="1" ht="15">
      <c r="A31" s="85" t="s">
        <v>94</v>
      </c>
      <c r="B31" s="86" t="s">
        <v>95</v>
      </c>
      <c r="C31" s="50"/>
      <c r="D31" s="49"/>
      <c r="E31" s="50"/>
      <c r="F31" s="50"/>
      <c r="I31" s="38"/>
    </row>
    <row r="32" spans="1:9" s="13" customFormat="1" ht="15">
      <c r="A32" s="85" t="s">
        <v>59</v>
      </c>
      <c r="B32" s="86" t="s">
        <v>11</v>
      </c>
      <c r="C32" s="50"/>
      <c r="D32" s="49"/>
      <c r="E32" s="50"/>
      <c r="F32" s="50"/>
      <c r="I32" s="38"/>
    </row>
    <row r="33" spans="1:9" s="13" customFormat="1" ht="25.5">
      <c r="A33" s="85" t="s">
        <v>60</v>
      </c>
      <c r="B33" s="86" t="s">
        <v>12</v>
      </c>
      <c r="C33" s="50"/>
      <c r="D33" s="49"/>
      <c r="E33" s="50"/>
      <c r="F33" s="50"/>
      <c r="I33" s="38"/>
    </row>
    <row r="34" spans="1:9" s="13" customFormat="1" ht="15">
      <c r="A34" s="85" t="s">
        <v>96</v>
      </c>
      <c r="B34" s="86" t="s">
        <v>11</v>
      </c>
      <c r="C34" s="50"/>
      <c r="D34" s="49"/>
      <c r="E34" s="50"/>
      <c r="F34" s="50"/>
      <c r="I34" s="38"/>
    </row>
    <row r="35" spans="1:9" s="13" customFormat="1" ht="15">
      <c r="A35" s="85" t="s">
        <v>97</v>
      </c>
      <c r="B35" s="86" t="s">
        <v>11</v>
      </c>
      <c r="C35" s="50"/>
      <c r="D35" s="49"/>
      <c r="E35" s="50"/>
      <c r="F35" s="50"/>
      <c r="I35" s="38"/>
    </row>
    <row r="36" spans="1:9" s="13" customFormat="1" ht="25.5">
      <c r="A36" s="85" t="s">
        <v>98</v>
      </c>
      <c r="B36" s="86" t="s">
        <v>61</v>
      </c>
      <c r="C36" s="50"/>
      <c r="D36" s="49"/>
      <c r="E36" s="50"/>
      <c r="F36" s="50"/>
      <c r="I36" s="38"/>
    </row>
    <row r="37" spans="1:9" s="27" customFormat="1" ht="25.5">
      <c r="A37" s="85" t="s">
        <v>99</v>
      </c>
      <c r="B37" s="86" t="s">
        <v>12</v>
      </c>
      <c r="C37" s="50"/>
      <c r="D37" s="49"/>
      <c r="E37" s="50"/>
      <c r="F37" s="50"/>
      <c r="I37" s="40"/>
    </row>
    <row r="38" spans="1:9" s="13" customFormat="1" ht="25.5">
      <c r="A38" s="85" t="s">
        <v>100</v>
      </c>
      <c r="B38" s="86" t="s">
        <v>11</v>
      </c>
      <c r="C38" s="50"/>
      <c r="D38" s="49"/>
      <c r="E38" s="50"/>
      <c r="F38" s="50"/>
      <c r="I38" s="38"/>
    </row>
    <row r="39" spans="1:9" s="20" customFormat="1" ht="18" customHeight="1">
      <c r="A39" s="72" t="s">
        <v>13</v>
      </c>
      <c r="B39" s="62" t="s">
        <v>14</v>
      </c>
      <c r="C39" s="50" t="s">
        <v>155</v>
      </c>
      <c r="D39" s="49">
        <f>E39*G39</f>
        <v>20066.41</v>
      </c>
      <c r="E39" s="50">
        <f>F39*12</f>
        <v>9.96</v>
      </c>
      <c r="F39" s="50">
        <v>0.83</v>
      </c>
      <c r="G39" s="13">
        <v>2014.7</v>
      </c>
      <c r="H39" s="13">
        <v>1.07</v>
      </c>
      <c r="I39" s="38">
        <v>0.6</v>
      </c>
    </row>
    <row r="40" spans="1:9" s="13" customFormat="1" ht="17.25" customHeight="1">
      <c r="A40" s="72" t="s">
        <v>15</v>
      </c>
      <c r="B40" s="62" t="s">
        <v>16</v>
      </c>
      <c r="C40" s="50" t="s">
        <v>155</v>
      </c>
      <c r="D40" s="49">
        <f>E40*G40</f>
        <v>65276.28</v>
      </c>
      <c r="E40" s="50">
        <f>F40*12</f>
        <v>32.4</v>
      </c>
      <c r="F40" s="50">
        <v>2.7</v>
      </c>
      <c r="G40" s="13">
        <v>2014.7</v>
      </c>
      <c r="H40" s="13">
        <v>1.07</v>
      </c>
      <c r="I40" s="38">
        <v>1.94</v>
      </c>
    </row>
    <row r="41" spans="1:9" s="13" customFormat="1" ht="18" customHeight="1">
      <c r="A41" s="72" t="s">
        <v>101</v>
      </c>
      <c r="B41" s="62" t="s">
        <v>11</v>
      </c>
      <c r="C41" s="50" t="s">
        <v>156</v>
      </c>
      <c r="D41" s="49">
        <f>E41*G41</f>
        <v>42066.94</v>
      </c>
      <c r="E41" s="50">
        <f>F41*12</f>
        <v>20.88</v>
      </c>
      <c r="F41" s="50">
        <v>1.74</v>
      </c>
      <c r="G41" s="13">
        <v>2014.7</v>
      </c>
      <c r="H41" s="13">
        <v>1.07</v>
      </c>
      <c r="I41" s="38">
        <v>1.25</v>
      </c>
    </row>
    <row r="42" spans="1:9" s="13" customFormat="1" ht="45">
      <c r="A42" s="72" t="s">
        <v>70</v>
      </c>
      <c r="B42" s="62" t="s">
        <v>17</v>
      </c>
      <c r="C42" s="50" t="s">
        <v>156</v>
      </c>
      <c r="D42" s="49">
        <f>3407.5*1.105*1.1</f>
        <v>4141.82</v>
      </c>
      <c r="E42" s="50">
        <f>D42/G42</f>
        <v>2.06</v>
      </c>
      <c r="F42" s="53">
        <f>D42/12/G42</f>
        <v>0.17</v>
      </c>
      <c r="G42" s="13">
        <v>2014.7</v>
      </c>
      <c r="I42" s="38"/>
    </row>
    <row r="43" spans="1:9" s="13" customFormat="1" ht="21" customHeight="1">
      <c r="A43" s="72" t="s">
        <v>102</v>
      </c>
      <c r="B43" s="62" t="s">
        <v>11</v>
      </c>
      <c r="C43" s="50" t="s">
        <v>170</v>
      </c>
      <c r="D43" s="49">
        <v>0</v>
      </c>
      <c r="E43" s="50">
        <f>D43/G43</f>
        <v>0</v>
      </c>
      <c r="F43" s="53">
        <f>E43/12</f>
        <v>0</v>
      </c>
      <c r="G43" s="13">
        <v>2014.7</v>
      </c>
      <c r="I43" s="38"/>
    </row>
    <row r="44" spans="1:9" s="13" customFormat="1" ht="15">
      <c r="A44" s="85" t="s">
        <v>103</v>
      </c>
      <c r="B44" s="86" t="s">
        <v>22</v>
      </c>
      <c r="C44" s="50"/>
      <c r="D44" s="49"/>
      <c r="E44" s="50"/>
      <c r="F44" s="53"/>
      <c r="I44" s="38"/>
    </row>
    <row r="45" spans="1:9" s="13" customFormat="1" ht="15">
      <c r="A45" s="85" t="s">
        <v>104</v>
      </c>
      <c r="B45" s="86" t="s">
        <v>17</v>
      </c>
      <c r="C45" s="50"/>
      <c r="D45" s="49"/>
      <c r="E45" s="50"/>
      <c r="F45" s="53"/>
      <c r="I45" s="38"/>
    </row>
    <row r="46" spans="1:9" s="13" customFormat="1" ht="15">
      <c r="A46" s="85" t="s">
        <v>105</v>
      </c>
      <c r="B46" s="86" t="s">
        <v>106</v>
      </c>
      <c r="C46" s="50"/>
      <c r="D46" s="49"/>
      <c r="E46" s="50"/>
      <c r="F46" s="53"/>
      <c r="I46" s="38"/>
    </row>
    <row r="47" spans="1:9" s="13" customFormat="1" ht="15">
      <c r="A47" s="85" t="s">
        <v>107</v>
      </c>
      <c r="B47" s="86" t="s">
        <v>108</v>
      </c>
      <c r="C47" s="50"/>
      <c r="D47" s="49"/>
      <c r="E47" s="50"/>
      <c r="F47" s="53"/>
      <c r="I47" s="38"/>
    </row>
    <row r="48" spans="1:9" s="13" customFormat="1" ht="15">
      <c r="A48" s="85" t="s">
        <v>109</v>
      </c>
      <c r="B48" s="86" t="s">
        <v>106</v>
      </c>
      <c r="C48" s="50"/>
      <c r="D48" s="49"/>
      <c r="E48" s="50"/>
      <c r="F48" s="53"/>
      <c r="I48" s="38"/>
    </row>
    <row r="49" spans="1:9" s="13" customFormat="1" ht="28.5">
      <c r="A49" s="72" t="s">
        <v>110</v>
      </c>
      <c r="B49" s="73" t="s">
        <v>32</v>
      </c>
      <c r="C49" s="50" t="s">
        <v>157</v>
      </c>
      <c r="D49" s="49">
        <f>E49*G49</f>
        <v>103716.76</v>
      </c>
      <c r="E49" s="50">
        <f>F49*12</f>
        <v>51.48</v>
      </c>
      <c r="F49" s="53">
        <v>4.29</v>
      </c>
      <c r="G49" s="13">
        <v>2014.7</v>
      </c>
      <c r="H49" s="13">
        <v>1.07</v>
      </c>
      <c r="I49" s="38">
        <v>3.09</v>
      </c>
    </row>
    <row r="50" spans="1:9" s="13" customFormat="1" ht="28.5" customHeight="1">
      <c r="A50" s="87" t="s">
        <v>111</v>
      </c>
      <c r="B50" s="88" t="s">
        <v>32</v>
      </c>
      <c r="C50" s="50"/>
      <c r="D50" s="49"/>
      <c r="E50" s="50"/>
      <c r="F50" s="54"/>
      <c r="I50" s="38"/>
    </row>
    <row r="51" spans="1:9" s="13" customFormat="1" ht="21.75" customHeight="1">
      <c r="A51" s="87" t="s">
        <v>112</v>
      </c>
      <c r="B51" s="88" t="s">
        <v>113</v>
      </c>
      <c r="C51" s="50"/>
      <c r="D51" s="49"/>
      <c r="E51" s="50"/>
      <c r="F51" s="54"/>
      <c r="I51" s="38"/>
    </row>
    <row r="52" spans="1:9" s="13" customFormat="1" ht="23.25" customHeight="1">
      <c r="A52" s="87" t="s">
        <v>114</v>
      </c>
      <c r="B52" s="88" t="s">
        <v>63</v>
      </c>
      <c r="C52" s="50"/>
      <c r="D52" s="49"/>
      <c r="E52" s="50"/>
      <c r="F52" s="54"/>
      <c r="I52" s="38"/>
    </row>
    <row r="53" spans="1:9" s="13" customFormat="1" ht="25.5">
      <c r="A53" s="87" t="s">
        <v>115</v>
      </c>
      <c r="B53" s="88" t="s">
        <v>17</v>
      </c>
      <c r="C53" s="50"/>
      <c r="D53" s="49"/>
      <c r="E53" s="50"/>
      <c r="F53" s="54"/>
      <c r="I53" s="38"/>
    </row>
    <row r="54" spans="1:9" s="13" customFormat="1" ht="29.25" customHeight="1">
      <c r="A54" s="72" t="s">
        <v>116</v>
      </c>
      <c r="B54" s="62" t="s">
        <v>17</v>
      </c>
      <c r="C54" s="50" t="s">
        <v>157</v>
      </c>
      <c r="D54" s="49">
        <v>3850</v>
      </c>
      <c r="E54" s="50">
        <f>D54/G54</f>
        <v>1.91</v>
      </c>
      <c r="F54" s="54">
        <f>E54/12</f>
        <v>0.16</v>
      </c>
      <c r="G54" s="13">
        <v>2014.7</v>
      </c>
      <c r="I54" s="38"/>
    </row>
    <row r="55" spans="1:9" s="19" customFormat="1" ht="30">
      <c r="A55" s="72" t="s">
        <v>117</v>
      </c>
      <c r="B55" s="62" t="s">
        <v>9</v>
      </c>
      <c r="C55" s="53" t="s">
        <v>158</v>
      </c>
      <c r="D55" s="49">
        <v>2246.78</v>
      </c>
      <c r="E55" s="50">
        <f>D55/G55</f>
        <v>1.12</v>
      </c>
      <c r="F55" s="54">
        <f>D55/12/G55</f>
        <v>0.09</v>
      </c>
      <c r="G55" s="13">
        <v>2014.7</v>
      </c>
      <c r="H55" s="13">
        <v>1.07</v>
      </c>
      <c r="I55" s="38">
        <v>0.06</v>
      </c>
    </row>
    <row r="56" spans="1:9" s="19" customFormat="1" ht="38.25" customHeight="1">
      <c r="A56" s="72" t="s">
        <v>118</v>
      </c>
      <c r="B56" s="62" t="s">
        <v>9</v>
      </c>
      <c r="C56" s="53" t="s">
        <v>158</v>
      </c>
      <c r="D56" s="49">
        <v>2246.78</v>
      </c>
      <c r="E56" s="50">
        <f>D56/G56</f>
        <v>1.12</v>
      </c>
      <c r="F56" s="54">
        <f>D56/12/G56</f>
        <v>0.09</v>
      </c>
      <c r="G56" s="13">
        <v>2014.7</v>
      </c>
      <c r="H56" s="13">
        <v>1.07</v>
      </c>
      <c r="I56" s="38">
        <v>0.06</v>
      </c>
    </row>
    <row r="57" spans="1:9" s="19" customFormat="1" ht="34.5" customHeight="1">
      <c r="A57" s="72" t="s">
        <v>119</v>
      </c>
      <c r="B57" s="62" t="s">
        <v>9</v>
      </c>
      <c r="C57" s="53" t="s">
        <v>158</v>
      </c>
      <c r="D57" s="49">
        <v>14185.73</v>
      </c>
      <c r="E57" s="50">
        <f>D57/G57</f>
        <v>7.04</v>
      </c>
      <c r="F57" s="53">
        <f>D57/12/G57</f>
        <v>0.59</v>
      </c>
      <c r="G57" s="13">
        <v>2014.7</v>
      </c>
      <c r="H57" s="13">
        <v>1.07</v>
      </c>
      <c r="I57" s="38">
        <v>0.43</v>
      </c>
    </row>
    <row r="58" spans="1:9" s="19" customFormat="1" ht="37.5" customHeight="1">
      <c r="A58" s="72" t="s">
        <v>159</v>
      </c>
      <c r="B58" s="62" t="s">
        <v>54</v>
      </c>
      <c r="C58" s="53" t="s">
        <v>158</v>
      </c>
      <c r="D58" s="49">
        <v>4017.51</v>
      </c>
      <c r="E58" s="50">
        <f>D58/G58</f>
        <v>1.99</v>
      </c>
      <c r="F58" s="53">
        <f>D58/12/G58</f>
        <v>0.17</v>
      </c>
      <c r="G58" s="13">
        <v>2014.7</v>
      </c>
      <c r="H58" s="13"/>
      <c r="I58" s="38"/>
    </row>
    <row r="59" spans="1:9" s="19" customFormat="1" ht="30">
      <c r="A59" s="72" t="s">
        <v>23</v>
      </c>
      <c r="B59" s="62"/>
      <c r="C59" s="53" t="s">
        <v>171</v>
      </c>
      <c r="D59" s="49">
        <f>E59*G59</f>
        <v>4835.28</v>
      </c>
      <c r="E59" s="50">
        <f>F59*12</f>
        <v>2.4</v>
      </c>
      <c r="F59" s="53">
        <v>0.2</v>
      </c>
      <c r="G59" s="13">
        <v>2014.7</v>
      </c>
      <c r="H59" s="13">
        <v>1.07</v>
      </c>
      <c r="I59" s="38">
        <v>0.14</v>
      </c>
    </row>
    <row r="60" spans="1:9" s="19" customFormat="1" ht="25.5">
      <c r="A60" s="87" t="s">
        <v>120</v>
      </c>
      <c r="B60" s="89" t="s">
        <v>71</v>
      </c>
      <c r="C60" s="53"/>
      <c r="D60" s="49"/>
      <c r="E60" s="50"/>
      <c r="F60" s="53"/>
      <c r="G60" s="13"/>
      <c r="H60" s="13"/>
      <c r="I60" s="38"/>
    </row>
    <row r="61" spans="1:9" s="19" customFormat="1" ht="26.25" customHeight="1">
      <c r="A61" s="87" t="s">
        <v>121</v>
      </c>
      <c r="B61" s="89" t="s">
        <v>71</v>
      </c>
      <c r="C61" s="53"/>
      <c r="D61" s="49"/>
      <c r="E61" s="50"/>
      <c r="F61" s="53"/>
      <c r="G61" s="13"/>
      <c r="H61" s="13"/>
      <c r="I61" s="38"/>
    </row>
    <row r="62" spans="1:9" s="19" customFormat="1" ht="18.75" customHeight="1">
      <c r="A62" s="87" t="s">
        <v>122</v>
      </c>
      <c r="B62" s="89" t="s">
        <v>63</v>
      </c>
      <c r="C62" s="53"/>
      <c r="D62" s="49"/>
      <c r="E62" s="50"/>
      <c r="F62" s="53"/>
      <c r="G62" s="13"/>
      <c r="H62" s="13"/>
      <c r="I62" s="38"/>
    </row>
    <row r="63" spans="1:9" s="19" customFormat="1" ht="21.75" customHeight="1">
      <c r="A63" s="87" t="s">
        <v>123</v>
      </c>
      <c r="B63" s="89" t="s">
        <v>71</v>
      </c>
      <c r="C63" s="53"/>
      <c r="D63" s="49"/>
      <c r="E63" s="50"/>
      <c r="F63" s="53"/>
      <c r="G63" s="13"/>
      <c r="H63" s="13"/>
      <c r="I63" s="38"/>
    </row>
    <row r="64" spans="1:9" s="19" customFormat="1" ht="25.5">
      <c r="A64" s="87" t="s">
        <v>124</v>
      </c>
      <c r="B64" s="89" t="s">
        <v>71</v>
      </c>
      <c r="C64" s="53"/>
      <c r="D64" s="49"/>
      <c r="E64" s="50"/>
      <c r="F64" s="53"/>
      <c r="G64" s="13"/>
      <c r="H64" s="13"/>
      <c r="I64" s="38"/>
    </row>
    <row r="65" spans="1:9" s="19" customFormat="1" ht="21.75" customHeight="1">
      <c r="A65" s="87" t="s">
        <v>125</v>
      </c>
      <c r="B65" s="89" t="s">
        <v>71</v>
      </c>
      <c r="C65" s="53"/>
      <c r="D65" s="49"/>
      <c r="E65" s="50"/>
      <c r="F65" s="53"/>
      <c r="G65" s="13"/>
      <c r="H65" s="13"/>
      <c r="I65" s="38"/>
    </row>
    <row r="66" spans="1:9" s="19" customFormat="1" ht="25.5">
      <c r="A66" s="87" t="s">
        <v>126</v>
      </c>
      <c r="B66" s="89" t="s">
        <v>71</v>
      </c>
      <c r="C66" s="53"/>
      <c r="D66" s="49"/>
      <c r="E66" s="50"/>
      <c r="F66" s="53"/>
      <c r="G66" s="13"/>
      <c r="H66" s="13"/>
      <c r="I66" s="38"/>
    </row>
    <row r="67" spans="1:9" s="19" customFormat="1" ht="18.75" customHeight="1">
      <c r="A67" s="87" t="s">
        <v>127</v>
      </c>
      <c r="B67" s="89" t="s">
        <v>71</v>
      </c>
      <c r="C67" s="53"/>
      <c r="D67" s="49"/>
      <c r="E67" s="50"/>
      <c r="F67" s="53"/>
      <c r="G67" s="13"/>
      <c r="H67" s="13"/>
      <c r="I67" s="38"/>
    </row>
    <row r="68" spans="1:9" s="19" customFormat="1" ht="17.25" customHeight="1">
      <c r="A68" s="87" t="s">
        <v>128</v>
      </c>
      <c r="B68" s="89" t="s">
        <v>71</v>
      </c>
      <c r="C68" s="53"/>
      <c r="D68" s="49"/>
      <c r="E68" s="50"/>
      <c r="F68" s="53"/>
      <c r="G68" s="13"/>
      <c r="H68" s="13"/>
      <c r="I68" s="38"/>
    </row>
    <row r="69" spans="1:9" s="13" customFormat="1" ht="18.75" customHeight="1">
      <c r="A69" s="72" t="s">
        <v>25</v>
      </c>
      <c r="B69" s="62" t="s">
        <v>26</v>
      </c>
      <c r="C69" s="53" t="s">
        <v>172</v>
      </c>
      <c r="D69" s="49">
        <f>E69*G69</f>
        <v>1692.35</v>
      </c>
      <c r="E69" s="50">
        <f>F69*12</f>
        <v>0.84</v>
      </c>
      <c r="F69" s="53">
        <v>0.07</v>
      </c>
      <c r="G69" s="13">
        <v>2014.7</v>
      </c>
      <c r="H69" s="13">
        <v>1.07</v>
      </c>
      <c r="I69" s="38">
        <v>0.03</v>
      </c>
    </row>
    <row r="70" spans="1:9" s="13" customFormat="1" ht="15.75" customHeight="1">
      <c r="A70" s="72" t="s">
        <v>27</v>
      </c>
      <c r="B70" s="74" t="s">
        <v>28</v>
      </c>
      <c r="C70" s="54" t="s">
        <v>172</v>
      </c>
      <c r="D70" s="49">
        <v>1063.77</v>
      </c>
      <c r="E70" s="50">
        <f>D70/G70</f>
        <v>0.53</v>
      </c>
      <c r="F70" s="50">
        <f>E70/12</f>
        <v>0.04</v>
      </c>
      <c r="G70" s="13">
        <v>2014.7</v>
      </c>
      <c r="H70" s="13">
        <v>1.07</v>
      </c>
      <c r="I70" s="38">
        <v>0.02</v>
      </c>
    </row>
    <row r="71" spans="1:9" s="20" customFormat="1" ht="30">
      <c r="A71" s="72" t="s">
        <v>24</v>
      </c>
      <c r="B71" s="62"/>
      <c r="C71" s="53" t="s">
        <v>160</v>
      </c>
      <c r="D71" s="49">
        <v>2849.1</v>
      </c>
      <c r="E71" s="50">
        <f>D71/G71</f>
        <v>1.41</v>
      </c>
      <c r="F71" s="50">
        <f>E71/12</f>
        <v>0.12</v>
      </c>
      <c r="G71" s="13">
        <v>2014.7</v>
      </c>
      <c r="H71" s="13">
        <v>1.07</v>
      </c>
      <c r="I71" s="38">
        <v>0.03</v>
      </c>
    </row>
    <row r="72" spans="1:9" s="20" customFormat="1" ht="15">
      <c r="A72" s="72" t="s">
        <v>36</v>
      </c>
      <c r="B72" s="62"/>
      <c r="C72" s="50" t="s">
        <v>175</v>
      </c>
      <c r="D72" s="50">
        <f>D73+D74+D75+D76+D77+D78+D79+D80+D81+D82+D83+D84+D85+D86</f>
        <v>21501.49</v>
      </c>
      <c r="E72" s="50">
        <f>D72/G72</f>
        <v>10.67</v>
      </c>
      <c r="F72" s="54">
        <f>D72/12/G72</f>
        <v>0.89</v>
      </c>
      <c r="G72" s="13">
        <v>2014.7</v>
      </c>
      <c r="H72" s="13">
        <v>1.07</v>
      </c>
      <c r="I72" s="38">
        <v>0.8</v>
      </c>
    </row>
    <row r="73" spans="1:9" s="19" customFormat="1" ht="22.5" customHeight="1">
      <c r="A73" s="47" t="s">
        <v>161</v>
      </c>
      <c r="B73" s="71" t="s">
        <v>17</v>
      </c>
      <c r="C73" s="56"/>
      <c r="D73" s="55">
        <v>238.84</v>
      </c>
      <c r="E73" s="56"/>
      <c r="F73" s="56"/>
      <c r="G73" s="13">
        <v>2014.7</v>
      </c>
      <c r="H73" s="13">
        <v>1.07</v>
      </c>
      <c r="I73" s="38">
        <v>0.01</v>
      </c>
    </row>
    <row r="74" spans="1:9" s="19" customFormat="1" ht="15">
      <c r="A74" s="47" t="s">
        <v>18</v>
      </c>
      <c r="B74" s="71" t="s">
        <v>22</v>
      </c>
      <c r="C74" s="56"/>
      <c r="D74" s="55">
        <v>505.42</v>
      </c>
      <c r="E74" s="56"/>
      <c r="F74" s="56"/>
      <c r="G74" s="13">
        <v>2014.7</v>
      </c>
      <c r="H74" s="13">
        <v>1.07</v>
      </c>
      <c r="I74" s="38">
        <v>0.01</v>
      </c>
    </row>
    <row r="75" spans="1:9" s="19" customFormat="1" ht="15">
      <c r="A75" s="47" t="s">
        <v>73</v>
      </c>
      <c r="B75" s="66" t="s">
        <v>17</v>
      </c>
      <c r="C75" s="56"/>
      <c r="D75" s="67">
        <v>900.62</v>
      </c>
      <c r="E75" s="56"/>
      <c r="F75" s="56"/>
      <c r="G75" s="13"/>
      <c r="H75" s="13"/>
      <c r="I75" s="38"/>
    </row>
    <row r="76" spans="1:9" s="19" customFormat="1" ht="15">
      <c r="A76" s="47" t="s">
        <v>167</v>
      </c>
      <c r="B76" s="71" t="s">
        <v>17</v>
      </c>
      <c r="C76" s="56"/>
      <c r="D76" s="55">
        <v>1851.38</v>
      </c>
      <c r="E76" s="56"/>
      <c r="F76" s="56"/>
      <c r="G76" s="13">
        <v>2014.7</v>
      </c>
      <c r="H76" s="13">
        <v>1.07</v>
      </c>
      <c r="I76" s="38">
        <v>0.29</v>
      </c>
    </row>
    <row r="77" spans="1:9" s="19" customFormat="1" ht="15">
      <c r="A77" s="47" t="s">
        <v>168</v>
      </c>
      <c r="B77" s="68" t="s">
        <v>54</v>
      </c>
      <c r="C77" s="47"/>
      <c r="D77" s="68">
        <v>0</v>
      </c>
      <c r="E77" s="56"/>
      <c r="F77" s="56"/>
      <c r="G77" s="13">
        <v>2014.7</v>
      </c>
      <c r="H77" s="13"/>
      <c r="I77" s="38"/>
    </row>
    <row r="78" spans="1:9" s="19" customFormat="1" ht="15">
      <c r="A78" s="47" t="s">
        <v>50</v>
      </c>
      <c r="B78" s="71" t="s">
        <v>17</v>
      </c>
      <c r="C78" s="56"/>
      <c r="D78" s="55">
        <v>963.17</v>
      </c>
      <c r="E78" s="56"/>
      <c r="F78" s="56"/>
      <c r="G78" s="13">
        <v>2014.7</v>
      </c>
      <c r="H78" s="13">
        <v>1.07</v>
      </c>
      <c r="I78" s="38">
        <v>0.03</v>
      </c>
    </row>
    <row r="79" spans="1:9" s="19" customFormat="1" ht="15">
      <c r="A79" s="47" t="s">
        <v>19</v>
      </c>
      <c r="B79" s="71" t="s">
        <v>17</v>
      </c>
      <c r="C79" s="56"/>
      <c r="D79" s="55">
        <v>4294.09</v>
      </c>
      <c r="E79" s="56"/>
      <c r="F79" s="56"/>
      <c r="G79" s="13">
        <v>2014.7</v>
      </c>
      <c r="H79" s="13">
        <v>1.07</v>
      </c>
      <c r="I79" s="38">
        <v>0.13</v>
      </c>
    </row>
    <row r="80" spans="1:9" s="19" customFormat="1" ht="15">
      <c r="A80" s="47" t="s">
        <v>20</v>
      </c>
      <c r="B80" s="71" t="s">
        <v>17</v>
      </c>
      <c r="C80" s="56"/>
      <c r="D80" s="55">
        <v>1010.85</v>
      </c>
      <c r="E80" s="56"/>
      <c r="F80" s="56"/>
      <c r="G80" s="13">
        <v>2014.7</v>
      </c>
      <c r="H80" s="13">
        <v>1.07</v>
      </c>
      <c r="I80" s="38">
        <v>0.03</v>
      </c>
    </row>
    <row r="81" spans="1:9" s="19" customFormat="1" ht="15">
      <c r="A81" s="47" t="s">
        <v>47</v>
      </c>
      <c r="B81" s="71" t="s">
        <v>17</v>
      </c>
      <c r="C81" s="56"/>
      <c r="D81" s="55">
        <v>481.57</v>
      </c>
      <c r="E81" s="56"/>
      <c r="F81" s="56"/>
      <c r="G81" s="13">
        <v>2014.7</v>
      </c>
      <c r="H81" s="13">
        <v>1.07</v>
      </c>
      <c r="I81" s="38">
        <v>0.01</v>
      </c>
    </row>
    <row r="82" spans="1:9" s="19" customFormat="1" ht="21.75" customHeight="1">
      <c r="A82" s="47" t="s">
        <v>48</v>
      </c>
      <c r="B82" s="71" t="s">
        <v>22</v>
      </c>
      <c r="C82" s="56"/>
      <c r="D82" s="55">
        <v>1926.35</v>
      </c>
      <c r="E82" s="56"/>
      <c r="F82" s="56"/>
      <c r="G82" s="13">
        <v>2014.7</v>
      </c>
      <c r="H82" s="13">
        <v>1.07</v>
      </c>
      <c r="I82" s="38">
        <v>0.05</v>
      </c>
    </row>
    <row r="83" spans="1:9" s="19" customFormat="1" ht="25.5">
      <c r="A83" s="47" t="s">
        <v>21</v>
      </c>
      <c r="B83" s="71" t="s">
        <v>17</v>
      </c>
      <c r="C83" s="56"/>
      <c r="D83" s="55">
        <v>2001.12</v>
      </c>
      <c r="E83" s="56"/>
      <c r="F83" s="56"/>
      <c r="G83" s="13">
        <v>2014.7</v>
      </c>
      <c r="H83" s="13">
        <v>1.07</v>
      </c>
      <c r="I83" s="38">
        <v>0.06</v>
      </c>
    </row>
    <row r="84" spans="1:9" s="19" customFormat="1" ht="24.75" customHeight="1">
      <c r="A84" s="47" t="s">
        <v>162</v>
      </c>
      <c r="B84" s="71" t="s">
        <v>17</v>
      </c>
      <c r="C84" s="56"/>
      <c r="D84" s="55">
        <v>3391.27</v>
      </c>
      <c r="E84" s="56"/>
      <c r="F84" s="56"/>
      <c r="G84" s="13">
        <v>2014.7</v>
      </c>
      <c r="H84" s="13">
        <v>1.07</v>
      </c>
      <c r="I84" s="38">
        <v>0.01</v>
      </c>
    </row>
    <row r="85" spans="1:9" s="19" customFormat="1" ht="25.5">
      <c r="A85" s="47" t="s">
        <v>163</v>
      </c>
      <c r="B85" s="66" t="s">
        <v>54</v>
      </c>
      <c r="C85" s="57"/>
      <c r="D85" s="55">
        <v>1663.96</v>
      </c>
      <c r="E85" s="56"/>
      <c r="F85" s="56"/>
      <c r="G85" s="13">
        <v>2014.7</v>
      </c>
      <c r="H85" s="13">
        <v>1.07</v>
      </c>
      <c r="I85" s="38">
        <v>0</v>
      </c>
    </row>
    <row r="86" spans="1:9" s="19" customFormat="1" ht="30.75" customHeight="1">
      <c r="A86" s="47" t="s">
        <v>164</v>
      </c>
      <c r="B86" s="66" t="s">
        <v>54</v>
      </c>
      <c r="C86" s="57"/>
      <c r="D86" s="75">
        <v>2272.85</v>
      </c>
      <c r="E86" s="57"/>
      <c r="F86" s="69"/>
      <c r="G86" s="13"/>
      <c r="H86" s="13"/>
      <c r="I86" s="38"/>
    </row>
    <row r="87" spans="1:9" s="20" customFormat="1" ht="30">
      <c r="A87" s="72" t="s">
        <v>40</v>
      </c>
      <c r="B87" s="62"/>
      <c r="C87" s="50" t="s">
        <v>176</v>
      </c>
      <c r="D87" s="50">
        <f>D88+D89+D90+D91++D92+D93+D95+D97+D94</f>
        <v>35668.27</v>
      </c>
      <c r="E87" s="50">
        <f>D87/G87</f>
        <v>17.7</v>
      </c>
      <c r="F87" s="54">
        <f>D87/12/G87</f>
        <v>1.48</v>
      </c>
      <c r="G87" s="13">
        <v>2014.7</v>
      </c>
      <c r="H87" s="13">
        <v>1.07</v>
      </c>
      <c r="I87" s="38">
        <v>1.2</v>
      </c>
    </row>
    <row r="88" spans="1:9" s="19" customFormat="1" ht="15">
      <c r="A88" s="47" t="s">
        <v>37</v>
      </c>
      <c r="B88" s="71" t="s">
        <v>51</v>
      </c>
      <c r="C88" s="56"/>
      <c r="D88" s="55">
        <v>2889.52</v>
      </c>
      <c r="E88" s="56"/>
      <c r="F88" s="56"/>
      <c r="G88" s="13">
        <v>2014.7</v>
      </c>
      <c r="H88" s="13">
        <v>1.07</v>
      </c>
      <c r="I88" s="38">
        <v>0.09</v>
      </c>
    </row>
    <row r="89" spans="1:9" s="19" customFormat="1" ht="25.5">
      <c r="A89" s="47" t="s">
        <v>38</v>
      </c>
      <c r="B89" s="71" t="s">
        <v>44</v>
      </c>
      <c r="C89" s="56"/>
      <c r="D89" s="55">
        <v>1926.35</v>
      </c>
      <c r="E89" s="56"/>
      <c r="F89" s="56"/>
      <c r="G89" s="13">
        <v>2014.7</v>
      </c>
      <c r="H89" s="13">
        <v>1.07</v>
      </c>
      <c r="I89" s="38">
        <v>0.05</v>
      </c>
    </row>
    <row r="90" spans="1:9" s="19" customFormat="1" ht="17.25" customHeight="1">
      <c r="A90" s="47" t="s">
        <v>55</v>
      </c>
      <c r="B90" s="71" t="s">
        <v>54</v>
      </c>
      <c r="C90" s="56"/>
      <c r="D90" s="55">
        <v>2021.63</v>
      </c>
      <c r="E90" s="56"/>
      <c r="F90" s="56"/>
      <c r="G90" s="13">
        <v>2014.7</v>
      </c>
      <c r="H90" s="13">
        <v>1.07</v>
      </c>
      <c r="I90" s="38">
        <v>0.06</v>
      </c>
    </row>
    <row r="91" spans="1:9" s="19" customFormat="1" ht="25.5">
      <c r="A91" s="47" t="s">
        <v>52</v>
      </c>
      <c r="B91" s="71" t="s">
        <v>53</v>
      </c>
      <c r="C91" s="56"/>
      <c r="D91" s="55">
        <v>1926.35</v>
      </c>
      <c r="E91" s="56"/>
      <c r="F91" s="56"/>
      <c r="G91" s="13">
        <v>2014.7</v>
      </c>
      <c r="H91" s="13">
        <v>1.07</v>
      </c>
      <c r="I91" s="38">
        <v>0.05</v>
      </c>
    </row>
    <row r="92" spans="1:9" s="19" customFormat="1" ht="15">
      <c r="A92" s="47" t="s">
        <v>68</v>
      </c>
      <c r="B92" s="66" t="s">
        <v>132</v>
      </c>
      <c r="C92" s="56"/>
      <c r="D92" s="55">
        <v>0</v>
      </c>
      <c r="E92" s="56"/>
      <c r="F92" s="56"/>
      <c r="G92" s="13">
        <v>2014.7</v>
      </c>
      <c r="H92" s="13"/>
      <c r="I92" s="38"/>
    </row>
    <row r="93" spans="1:9" s="19" customFormat="1" ht="15">
      <c r="A93" s="47" t="s">
        <v>49</v>
      </c>
      <c r="B93" s="71" t="s">
        <v>9</v>
      </c>
      <c r="C93" s="56"/>
      <c r="D93" s="55">
        <v>6851.28</v>
      </c>
      <c r="E93" s="56"/>
      <c r="F93" s="56"/>
      <c r="G93" s="13">
        <v>2014.7</v>
      </c>
      <c r="H93" s="13"/>
      <c r="I93" s="38"/>
    </row>
    <row r="94" spans="1:9" s="19" customFormat="1" ht="25.5">
      <c r="A94" s="47" t="s">
        <v>131</v>
      </c>
      <c r="B94" s="66" t="s">
        <v>17</v>
      </c>
      <c r="C94" s="56"/>
      <c r="D94" s="55">
        <v>20053.14</v>
      </c>
      <c r="E94" s="56"/>
      <c r="F94" s="56"/>
      <c r="G94" s="13">
        <v>2014.7</v>
      </c>
      <c r="H94" s="13"/>
      <c r="I94" s="38"/>
    </row>
    <row r="95" spans="1:9" s="19" customFormat="1" ht="25.5">
      <c r="A95" s="47" t="s">
        <v>130</v>
      </c>
      <c r="B95" s="66" t="s">
        <v>132</v>
      </c>
      <c r="C95" s="56"/>
      <c r="D95" s="55">
        <v>0</v>
      </c>
      <c r="E95" s="56"/>
      <c r="F95" s="56"/>
      <c r="G95" s="13">
        <v>2014.7</v>
      </c>
      <c r="H95" s="13"/>
      <c r="I95" s="38"/>
    </row>
    <row r="96" spans="1:9" s="19" customFormat="1" ht="15">
      <c r="A96" s="87" t="s">
        <v>133</v>
      </c>
      <c r="B96" s="66" t="s">
        <v>54</v>
      </c>
      <c r="C96" s="56"/>
      <c r="D96" s="55">
        <v>0</v>
      </c>
      <c r="E96" s="56"/>
      <c r="F96" s="56"/>
      <c r="G96" s="13">
        <v>2014.7</v>
      </c>
      <c r="H96" s="13"/>
      <c r="I96" s="38"/>
    </row>
    <row r="97" spans="1:9" s="19" customFormat="1" ht="15">
      <c r="A97" s="47" t="s">
        <v>134</v>
      </c>
      <c r="B97" s="66" t="s">
        <v>17</v>
      </c>
      <c r="C97" s="56"/>
      <c r="D97" s="55">
        <f>E97*G97</f>
        <v>0</v>
      </c>
      <c r="E97" s="56"/>
      <c r="F97" s="56"/>
      <c r="G97" s="13">
        <v>2014.7</v>
      </c>
      <c r="H97" s="13">
        <v>1.07</v>
      </c>
      <c r="I97" s="38">
        <v>0</v>
      </c>
    </row>
    <row r="98" spans="1:9" s="19" customFormat="1" ht="30">
      <c r="A98" s="72" t="s">
        <v>41</v>
      </c>
      <c r="B98" s="71"/>
      <c r="C98" s="53" t="s">
        <v>177</v>
      </c>
      <c r="D98" s="50">
        <f>D100+D102+D101+D99</f>
        <v>2685.7</v>
      </c>
      <c r="E98" s="50">
        <f>D98/G98</f>
        <v>1.33</v>
      </c>
      <c r="F98" s="54">
        <f>D98/12/G98</f>
        <v>0.11</v>
      </c>
      <c r="G98" s="13">
        <v>2014.7</v>
      </c>
      <c r="H98" s="13">
        <v>1.07</v>
      </c>
      <c r="I98" s="38">
        <v>0.55</v>
      </c>
    </row>
    <row r="99" spans="1:9" s="19" customFormat="1" ht="15">
      <c r="A99" s="47" t="s">
        <v>135</v>
      </c>
      <c r="B99" s="71" t="s">
        <v>17</v>
      </c>
      <c r="C99" s="56"/>
      <c r="D99" s="51">
        <v>0</v>
      </c>
      <c r="E99" s="50"/>
      <c r="F99" s="54"/>
      <c r="G99" s="13"/>
      <c r="H99" s="13"/>
      <c r="I99" s="38"/>
    </row>
    <row r="100" spans="1:9" s="19" customFormat="1" ht="15">
      <c r="A100" s="87" t="s">
        <v>136</v>
      </c>
      <c r="B100" s="66" t="s">
        <v>54</v>
      </c>
      <c r="C100" s="56"/>
      <c r="D100" s="55">
        <v>0</v>
      </c>
      <c r="E100" s="56"/>
      <c r="F100" s="56"/>
      <c r="G100" s="13">
        <v>2014.7</v>
      </c>
      <c r="H100" s="13">
        <v>1.07</v>
      </c>
      <c r="I100" s="38">
        <v>0.09</v>
      </c>
    </row>
    <row r="101" spans="1:9" s="19" customFormat="1" ht="15">
      <c r="A101" s="47" t="s">
        <v>137</v>
      </c>
      <c r="B101" s="66" t="s">
        <v>132</v>
      </c>
      <c r="C101" s="47"/>
      <c r="D101" s="68">
        <v>2685.7</v>
      </c>
      <c r="E101" s="56"/>
      <c r="F101" s="56"/>
      <c r="G101" s="13">
        <v>2014.7</v>
      </c>
      <c r="H101" s="13"/>
      <c r="I101" s="38"/>
    </row>
    <row r="102" spans="1:9" s="19" customFormat="1" ht="25.5">
      <c r="A102" s="47" t="s">
        <v>138</v>
      </c>
      <c r="B102" s="66" t="s">
        <v>54</v>
      </c>
      <c r="C102" s="56"/>
      <c r="D102" s="55">
        <v>0</v>
      </c>
      <c r="E102" s="56"/>
      <c r="F102" s="56"/>
      <c r="G102" s="13">
        <v>2014.7</v>
      </c>
      <c r="H102" s="13">
        <v>1.07</v>
      </c>
      <c r="I102" s="38">
        <v>0.4</v>
      </c>
    </row>
    <row r="103" spans="1:9" s="19" customFormat="1" ht="15">
      <c r="A103" s="72" t="s">
        <v>42</v>
      </c>
      <c r="B103" s="71"/>
      <c r="C103" s="53" t="s">
        <v>179</v>
      </c>
      <c r="D103" s="50">
        <f>D104+D105+D109++D106+D107+D108</f>
        <v>8289.42</v>
      </c>
      <c r="E103" s="50">
        <f>D103/G103</f>
        <v>4.11</v>
      </c>
      <c r="F103" s="54">
        <f>D103/12/G103</f>
        <v>0.34</v>
      </c>
      <c r="G103" s="13">
        <v>2014.7</v>
      </c>
      <c r="H103" s="13">
        <v>1.07</v>
      </c>
      <c r="I103" s="38">
        <v>0.3</v>
      </c>
    </row>
    <row r="104" spans="1:9" s="19" customFormat="1" ht="17.25" customHeight="1">
      <c r="A104" s="47" t="s">
        <v>139</v>
      </c>
      <c r="B104" s="71" t="s">
        <v>9</v>
      </c>
      <c r="C104" s="56"/>
      <c r="D104" s="55">
        <v>0</v>
      </c>
      <c r="E104" s="56"/>
      <c r="F104" s="56"/>
      <c r="G104" s="13">
        <v>2014.7</v>
      </c>
      <c r="H104" s="13">
        <v>1.07</v>
      </c>
      <c r="I104" s="38">
        <v>0.17</v>
      </c>
    </row>
    <row r="105" spans="1:9" s="19" customFormat="1" ht="45.75" customHeight="1">
      <c r="A105" s="47" t="s">
        <v>140</v>
      </c>
      <c r="B105" s="71" t="s">
        <v>17</v>
      </c>
      <c r="C105" s="56"/>
      <c r="D105" s="55">
        <v>5593.28</v>
      </c>
      <c r="E105" s="56"/>
      <c r="F105" s="56"/>
      <c r="G105" s="13">
        <v>2014.7</v>
      </c>
      <c r="H105" s="13">
        <v>1.07</v>
      </c>
      <c r="I105" s="38">
        <v>0.03</v>
      </c>
    </row>
    <row r="106" spans="1:9" s="19" customFormat="1" ht="41.25" customHeight="1">
      <c r="A106" s="47" t="s">
        <v>141</v>
      </c>
      <c r="B106" s="71" t="s">
        <v>17</v>
      </c>
      <c r="C106" s="56"/>
      <c r="D106" s="55">
        <v>1006.81</v>
      </c>
      <c r="E106" s="56"/>
      <c r="F106" s="56"/>
      <c r="G106" s="13">
        <v>2014.7</v>
      </c>
      <c r="H106" s="13">
        <v>1.07</v>
      </c>
      <c r="I106" s="38">
        <v>0</v>
      </c>
    </row>
    <row r="107" spans="1:9" s="19" customFormat="1" ht="25.5">
      <c r="A107" s="47" t="s">
        <v>57</v>
      </c>
      <c r="B107" s="71" t="s">
        <v>12</v>
      </c>
      <c r="C107" s="56"/>
      <c r="D107" s="55">
        <v>1689.33</v>
      </c>
      <c r="E107" s="56"/>
      <c r="F107" s="56"/>
      <c r="G107" s="13">
        <v>2014.7</v>
      </c>
      <c r="H107" s="13">
        <v>1.07</v>
      </c>
      <c r="I107" s="38">
        <v>0</v>
      </c>
    </row>
    <row r="108" spans="1:9" s="19" customFormat="1" ht="15">
      <c r="A108" s="47" t="s">
        <v>142</v>
      </c>
      <c r="B108" s="66" t="s">
        <v>143</v>
      </c>
      <c r="C108" s="56"/>
      <c r="D108" s="55">
        <f>E108*G108</f>
        <v>0</v>
      </c>
      <c r="E108" s="56"/>
      <c r="F108" s="56"/>
      <c r="G108" s="13">
        <v>2014.7</v>
      </c>
      <c r="H108" s="13">
        <v>1.07</v>
      </c>
      <c r="I108" s="38">
        <v>0</v>
      </c>
    </row>
    <row r="109" spans="1:9" s="19" customFormat="1" ht="54.75" customHeight="1">
      <c r="A109" s="47" t="s">
        <v>144</v>
      </c>
      <c r="B109" s="66" t="s">
        <v>71</v>
      </c>
      <c r="C109" s="56"/>
      <c r="D109" s="55">
        <v>0</v>
      </c>
      <c r="E109" s="56"/>
      <c r="F109" s="56"/>
      <c r="G109" s="13">
        <v>2014.7</v>
      </c>
      <c r="H109" s="13">
        <v>1.07</v>
      </c>
      <c r="I109" s="38">
        <v>0.05</v>
      </c>
    </row>
    <row r="110" spans="1:9" s="19" customFormat="1" ht="15">
      <c r="A110" s="72" t="s">
        <v>43</v>
      </c>
      <c r="B110" s="71"/>
      <c r="C110" s="53" t="s">
        <v>178</v>
      </c>
      <c r="D110" s="50">
        <f>D111</f>
        <v>0</v>
      </c>
      <c r="E110" s="50">
        <f>D110/G110</f>
        <v>0</v>
      </c>
      <c r="F110" s="54">
        <f>D110/12/G110</f>
        <v>0</v>
      </c>
      <c r="G110" s="13">
        <v>2014.7</v>
      </c>
      <c r="H110" s="13">
        <v>1.07</v>
      </c>
      <c r="I110" s="38">
        <v>0.03</v>
      </c>
    </row>
    <row r="111" spans="1:9" s="19" customFormat="1" ht="15">
      <c r="A111" s="47" t="s">
        <v>39</v>
      </c>
      <c r="B111" s="71" t="s">
        <v>17</v>
      </c>
      <c r="C111" s="56"/>
      <c r="D111" s="55">
        <v>0</v>
      </c>
      <c r="E111" s="56"/>
      <c r="F111" s="56"/>
      <c r="G111" s="13">
        <v>2014.7</v>
      </c>
      <c r="H111" s="13">
        <v>1.07</v>
      </c>
      <c r="I111" s="38">
        <v>0.03</v>
      </c>
    </row>
    <row r="112" spans="1:9" s="13" customFormat="1" ht="15">
      <c r="A112" s="72" t="s">
        <v>46</v>
      </c>
      <c r="B112" s="62"/>
      <c r="C112" s="50" t="s">
        <v>173</v>
      </c>
      <c r="D112" s="50">
        <f>D113+D114</f>
        <v>15595.42</v>
      </c>
      <c r="E112" s="50">
        <f>D112/G112</f>
        <v>7.74</v>
      </c>
      <c r="F112" s="54">
        <f>D112/12/G112</f>
        <v>0.65</v>
      </c>
      <c r="G112" s="13">
        <v>2014.7</v>
      </c>
      <c r="H112" s="13">
        <v>1.07</v>
      </c>
      <c r="I112" s="38">
        <v>0.05</v>
      </c>
    </row>
    <row r="113" spans="1:9" s="19" customFormat="1" ht="42" customHeight="1">
      <c r="A113" s="87" t="s">
        <v>145</v>
      </c>
      <c r="B113" s="66" t="s">
        <v>22</v>
      </c>
      <c r="C113" s="56"/>
      <c r="D113" s="55">
        <v>9019.56</v>
      </c>
      <c r="E113" s="56"/>
      <c r="F113" s="56"/>
      <c r="G113" s="13">
        <v>2014.7</v>
      </c>
      <c r="H113" s="13">
        <v>1.07</v>
      </c>
      <c r="I113" s="38">
        <v>0.05</v>
      </c>
    </row>
    <row r="114" spans="1:9" s="19" customFormat="1" ht="31.5" customHeight="1">
      <c r="A114" s="87" t="s">
        <v>169</v>
      </c>
      <c r="B114" s="66" t="s">
        <v>71</v>
      </c>
      <c r="C114" s="56"/>
      <c r="D114" s="55">
        <v>6575.86</v>
      </c>
      <c r="E114" s="56"/>
      <c r="F114" s="56"/>
      <c r="G114" s="13">
        <v>2014.7</v>
      </c>
      <c r="H114" s="13">
        <v>1.07</v>
      </c>
      <c r="I114" s="38">
        <v>0</v>
      </c>
    </row>
    <row r="115" spans="1:9" s="13" customFormat="1" ht="15">
      <c r="A115" s="72" t="s">
        <v>45</v>
      </c>
      <c r="B115" s="62"/>
      <c r="C115" s="50" t="s">
        <v>174</v>
      </c>
      <c r="D115" s="50">
        <f>D116+D117+D118</f>
        <v>0</v>
      </c>
      <c r="E115" s="50">
        <f>D115/G115</f>
        <v>0</v>
      </c>
      <c r="F115" s="54">
        <f>D115/12/G115</f>
        <v>0</v>
      </c>
      <c r="G115" s="13">
        <v>2014.7</v>
      </c>
      <c r="H115" s="13">
        <v>1.07</v>
      </c>
      <c r="I115" s="38">
        <v>0.04</v>
      </c>
    </row>
    <row r="116" spans="1:9" s="19" customFormat="1" ht="15">
      <c r="A116" s="47" t="s">
        <v>74</v>
      </c>
      <c r="B116" s="66" t="s">
        <v>51</v>
      </c>
      <c r="C116" s="56"/>
      <c r="D116" s="55">
        <v>0</v>
      </c>
      <c r="E116" s="56"/>
      <c r="F116" s="56"/>
      <c r="G116" s="13">
        <v>2014.7</v>
      </c>
      <c r="H116" s="13">
        <v>1.07</v>
      </c>
      <c r="I116" s="38">
        <v>0.04</v>
      </c>
    </row>
    <row r="117" spans="1:9" s="19" customFormat="1" ht="15">
      <c r="A117" s="47" t="s">
        <v>65</v>
      </c>
      <c r="B117" s="66" t="s">
        <v>51</v>
      </c>
      <c r="C117" s="56"/>
      <c r="D117" s="55">
        <v>0</v>
      </c>
      <c r="E117" s="56"/>
      <c r="F117" s="56"/>
      <c r="G117" s="13">
        <v>2014.7</v>
      </c>
      <c r="H117" s="13">
        <v>1.07</v>
      </c>
      <c r="I117" s="38">
        <v>0</v>
      </c>
    </row>
    <row r="118" spans="1:9" s="19" customFormat="1" ht="25.5" customHeight="1">
      <c r="A118" s="6" t="s">
        <v>56</v>
      </c>
      <c r="B118" s="22" t="s">
        <v>17</v>
      </c>
      <c r="C118" s="2"/>
      <c r="D118" s="55">
        <f>E118*G118</f>
        <v>0</v>
      </c>
      <c r="E118" s="56"/>
      <c r="F118" s="56"/>
      <c r="G118" s="13">
        <v>2014.7</v>
      </c>
      <c r="H118" s="13">
        <v>1.07</v>
      </c>
      <c r="I118" s="38">
        <v>0</v>
      </c>
    </row>
    <row r="119" spans="1:9" s="13" customFormat="1" ht="185.25" thickBot="1">
      <c r="A119" s="90" t="s">
        <v>180</v>
      </c>
      <c r="B119" s="62" t="s">
        <v>12</v>
      </c>
      <c r="C119" s="54"/>
      <c r="D119" s="54">
        <f>E119*G119</f>
        <v>2901.17</v>
      </c>
      <c r="E119" s="54">
        <f>12*F119</f>
        <v>1.44</v>
      </c>
      <c r="F119" s="54">
        <v>0.12</v>
      </c>
      <c r="G119" s="13">
        <v>2014.7</v>
      </c>
      <c r="H119" s="13">
        <v>1.07</v>
      </c>
      <c r="I119" s="38">
        <v>0.3</v>
      </c>
    </row>
    <row r="120" spans="1:9" s="13" customFormat="1" ht="25.5" customHeight="1" thickBot="1">
      <c r="A120" s="34" t="s">
        <v>69</v>
      </c>
      <c r="B120" s="35" t="s">
        <v>11</v>
      </c>
      <c r="C120" s="21"/>
      <c r="D120" s="53">
        <f>E120*G120</f>
        <v>45935.16</v>
      </c>
      <c r="E120" s="53">
        <f>12*F120</f>
        <v>22.8</v>
      </c>
      <c r="F120" s="53">
        <v>1.9</v>
      </c>
      <c r="G120" s="13">
        <v>2014.7</v>
      </c>
      <c r="I120" s="38"/>
    </row>
    <row r="121" spans="1:9" s="13" customFormat="1" ht="20.25" thickBot="1">
      <c r="A121" s="33" t="s">
        <v>33</v>
      </c>
      <c r="B121" s="45"/>
      <c r="C121" s="46"/>
      <c r="D121" s="58">
        <f>D119+D115+D112+D110+D103+D98+D87+D72+D71+D70+D69+D59+D57+D56+D55+D54+D49+D42+D41+D40+D39+D28+D15+D120+D58+D43-0.01</f>
        <v>526197.66</v>
      </c>
      <c r="E121" s="58">
        <f>E119+E115+E112+E110+E103+E98+E87+E72+E71+E70+E69+E59+E57+E56+E55+E54+E49+E42+E41+E40+E39+E28+E15+E120+E58+E43</f>
        <v>261.17</v>
      </c>
      <c r="F121" s="58">
        <f>F119+F115+F112+F110+F103+F98+F87+F72+F71+F70+F69+F59+F57+F56+F55+F54+F49+F42+F41+F40+F39+F28+F15+F120+F58+F43</f>
        <v>21.77</v>
      </c>
      <c r="G121" s="13">
        <v>2014.7</v>
      </c>
      <c r="H121" s="13">
        <v>1.07</v>
      </c>
      <c r="I121" s="38"/>
    </row>
    <row r="122" spans="1:9" s="23" customFormat="1" ht="19.5">
      <c r="A122" s="28"/>
      <c r="B122" s="29"/>
      <c r="C122" s="29"/>
      <c r="D122" s="59"/>
      <c r="E122" s="59"/>
      <c r="F122" s="59"/>
      <c r="I122" s="41"/>
    </row>
    <row r="123" spans="1:9" s="23" customFormat="1" ht="20.25" thickBot="1">
      <c r="A123" s="28"/>
      <c r="B123" s="29"/>
      <c r="C123" s="29"/>
      <c r="D123" s="59"/>
      <c r="E123" s="59"/>
      <c r="F123" s="59"/>
      <c r="I123" s="41"/>
    </row>
    <row r="124" spans="1:9" s="23" customFormat="1" ht="19.5">
      <c r="A124" s="30" t="s">
        <v>67</v>
      </c>
      <c r="B124" s="31"/>
      <c r="C124" s="32"/>
      <c r="D124" s="60">
        <f>D125+D126</f>
        <v>18213.04</v>
      </c>
      <c r="E124" s="60">
        <f>E125+E126</f>
        <v>9.04</v>
      </c>
      <c r="F124" s="60">
        <f>F125+F126</f>
        <v>0.75</v>
      </c>
      <c r="G124" s="13">
        <v>2014.7</v>
      </c>
      <c r="I124" s="41"/>
    </row>
    <row r="125" spans="1:9" s="78" customFormat="1" ht="14.25" customHeight="1">
      <c r="A125" s="47" t="s">
        <v>75</v>
      </c>
      <c r="B125" s="47"/>
      <c r="C125" s="47"/>
      <c r="D125" s="68">
        <v>16668.31</v>
      </c>
      <c r="E125" s="48">
        <f>D125/G125</f>
        <v>8.27</v>
      </c>
      <c r="F125" s="48">
        <f>E125/12</f>
        <v>0.69</v>
      </c>
      <c r="G125" s="77">
        <v>2014.7</v>
      </c>
      <c r="I125" s="79"/>
    </row>
    <row r="126" spans="1:9" s="78" customFormat="1" ht="17.25" customHeight="1">
      <c r="A126" s="47" t="s">
        <v>151</v>
      </c>
      <c r="B126" s="47"/>
      <c r="C126" s="47"/>
      <c r="D126" s="68">
        <v>1544.73</v>
      </c>
      <c r="E126" s="48">
        <f>D126/G126</f>
        <v>0.77</v>
      </c>
      <c r="F126" s="48">
        <f>E126/12</f>
        <v>0.06</v>
      </c>
      <c r="G126" s="77">
        <v>2014.7</v>
      </c>
      <c r="I126" s="79"/>
    </row>
    <row r="127" spans="1:9" s="23" customFormat="1" ht="19.5">
      <c r="A127" s="28"/>
      <c r="B127" s="29"/>
      <c r="C127" s="29"/>
      <c r="D127" s="29"/>
      <c r="E127" s="29"/>
      <c r="F127" s="29"/>
      <c r="I127" s="41"/>
    </row>
    <row r="128" spans="1:9" s="23" customFormat="1" ht="19.5">
      <c r="A128" s="82" t="s">
        <v>181</v>
      </c>
      <c r="B128" s="83"/>
      <c r="C128" s="83"/>
      <c r="D128" s="84">
        <f>D121+D124</f>
        <v>544410.7</v>
      </c>
      <c r="E128" s="84">
        <f>E121+E124</f>
        <v>270.21</v>
      </c>
      <c r="F128" s="84">
        <f>F121+F124</f>
        <v>22.52</v>
      </c>
      <c r="I128" s="41"/>
    </row>
    <row r="129" spans="1:9" s="3" customFormat="1" ht="12.75">
      <c r="A129" s="24"/>
      <c r="I129" s="42"/>
    </row>
    <row r="130" spans="1:9" s="3" customFormat="1" ht="12.75">
      <c r="A130" s="24"/>
      <c r="I130" s="42"/>
    </row>
    <row r="131" spans="1:9" s="3" customFormat="1" ht="21.75" customHeight="1">
      <c r="A131" s="72" t="s">
        <v>102</v>
      </c>
      <c r="B131" s="62" t="s">
        <v>11</v>
      </c>
      <c r="C131" s="53" t="s">
        <v>170</v>
      </c>
      <c r="D131" s="53">
        <v>48550.03</v>
      </c>
      <c r="E131" s="53">
        <f>D131/G131</f>
        <v>24.1</v>
      </c>
      <c r="F131" s="53">
        <f>E131/12</f>
        <v>2.01</v>
      </c>
      <c r="G131" s="3">
        <v>2014.7</v>
      </c>
      <c r="I131" s="42"/>
    </row>
    <row r="132" spans="1:9" s="3" customFormat="1" ht="12.75">
      <c r="A132" s="24"/>
      <c r="I132" s="42"/>
    </row>
    <row r="133" spans="1:9" s="3" customFormat="1" ht="19.5">
      <c r="A133" s="82" t="s">
        <v>184</v>
      </c>
      <c r="B133" s="83"/>
      <c r="C133" s="83"/>
      <c r="D133" s="84">
        <f>D128+D131</f>
        <v>592960.73</v>
      </c>
      <c r="E133" s="84">
        <f>E128+E131</f>
        <v>294.31</v>
      </c>
      <c r="F133" s="84">
        <f>F128+F131</f>
        <v>24.53</v>
      </c>
      <c r="I133" s="42"/>
    </row>
    <row r="134" spans="1:9" s="3" customFormat="1" ht="19.5">
      <c r="A134" s="91"/>
      <c r="B134" s="26"/>
      <c r="C134" s="26"/>
      <c r="D134" s="4"/>
      <c r="E134" s="4"/>
      <c r="F134" s="4"/>
      <c r="I134" s="42"/>
    </row>
    <row r="135" spans="1:9" s="3" customFormat="1" ht="19.5">
      <c r="A135" s="91"/>
      <c r="B135" s="26"/>
      <c r="C135" s="26"/>
      <c r="D135" s="4"/>
      <c r="E135" s="4"/>
      <c r="F135" s="4"/>
      <c r="I135" s="42"/>
    </row>
    <row r="136" spans="1:9" s="23" customFormat="1" ht="19.5">
      <c r="A136" s="25"/>
      <c r="B136" s="26"/>
      <c r="C136" s="4"/>
      <c r="D136" s="4"/>
      <c r="E136" s="4"/>
      <c r="F136" s="4"/>
      <c r="I136" s="41"/>
    </row>
    <row r="137" spans="1:9" s="3" customFormat="1" ht="14.25">
      <c r="A137" s="92" t="s">
        <v>29</v>
      </c>
      <c r="B137" s="92"/>
      <c r="C137" s="92"/>
      <c r="D137" s="92"/>
      <c r="I137" s="42"/>
    </row>
    <row r="138" s="3" customFormat="1" ht="12.75">
      <c r="I138" s="42"/>
    </row>
    <row r="139" spans="1:9" s="3" customFormat="1" ht="12.75">
      <c r="A139" s="24" t="s">
        <v>30</v>
      </c>
      <c r="I139" s="42"/>
    </row>
    <row r="140" s="3" customFormat="1" ht="12.75">
      <c r="I140" s="42"/>
    </row>
    <row r="141" s="3" customFormat="1" ht="12.75">
      <c r="I141" s="42"/>
    </row>
    <row r="142" s="3" customFormat="1" ht="12.75">
      <c r="I142" s="42"/>
    </row>
    <row r="143" s="3" customFormat="1" ht="12.75">
      <c r="I143" s="42"/>
    </row>
    <row r="144" s="3" customFormat="1" ht="12.75">
      <c r="I144" s="42"/>
    </row>
    <row r="145" s="3" customFormat="1" ht="12.75">
      <c r="I145" s="42"/>
    </row>
    <row r="146" s="3" customFormat="1" ht="12.75">
      <c r="I146" s="42"/>
    </row>
    <row r="147" s="3" customFormat="1" ht="12.75">
      <c r="I147" s="42"/>
    </row>
    <row r="148" s="3" customFormat="1" ht="12.75">
      <c r="I148" s="42"/>
    </row>
    <row r="149" s="3" customFormat="1" ht="12.75">
      <c r="I149" s="42"/>
    </row>
    <row r="150" s="3" customFormat="1" ht="12.75">
      <c r="I150" s="42"/>
    </row>
    <row r="151" s="3" customFormat="1" ht="12.75">
      <c r="I151" s="42"/>
    </row>
    <row r="152" s="3" customFormat="1" ht="12.75">
      <c r="I152" s="42"/>
    </row>
    <row r="153" s="3" customFormat="1" ht="12.75">
      <c r="I153" s="42"/>
    </row>
    <row r="154" s="3" customFormat="1" ht="12.75">
      <c r="I154" s="42"/>
    </row>
    <row r="155" s="3" customFormat="1" ht="12.75">
      <c r="I155" s="42"/>
    </row>
    <row r="156" s="3" customFormat="1" ht="12.75">
      <c r="I156" s="42"/>
    </row>
    <row r="157" s="3" customFormat="1" ht="12.75">
      <c r="I157" s="42"/>
    </row>
  </sheetData>
  <sheetProtection/>
  <mergeCells count="13">
    <mergeCell ref="A1:F1"/>
    <mergeCell ref="B2:F2"/>
    <mergeCell ref="B3:F3"/>
    <mergeCell ref="B4:F4"/>
    <mergeCell ref="A5:F5"/>
    <mergeCell ref="A6:F6"/>
    <mergeCell ref="A137:D137"/>
    <mergeCell ref="A7:F7"/>
    <mergeCell ref="A8:F8"/>
    <mergeCell ref="A9:F9"/>
    <mergeCell ref="A10:F10"/>
    <mergeCell ref="A11:F11"/>
    <mergeCell ref="A14:F14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="75" zoomScaleNormal="75" zoomScalePageLayoutView="0" workbookViewId="0" topLeftCell="A1">
      <selection activeCell="F131" sqref="F131"/>
    </sheetView>
  </sheetViews>
  <sheetFormatPr defaultColWidth="9.00390625" defaultRowHeight="12.75"/>
  <cols>
    <col min="1" max="1" width="72.75390625" style="5" customWidth="1"/>
    <col min="2" max="2" width="19.125" style="5" customWidth="1"/>
    <col min="3" max="3" width="13.875" style="5" customWidth="1"/>
    <col min="4" max="4" width="18.25390625" style="5" customWidth="1"/>
    <col min="5" max="5" width="13.875" style="5" customWidth="1"/>
    <col min="6" max="6" width="20.875" style="5" customWidth="1"/>
    <col min="7" max="7" width="15.375" style="5" customWidth="1"/>
    <col min="8" max="8" width="15.375" style="5" hidden="1" customWidth="1"/>
    <col min="9" max="9" width="15.375" style="36" hidden="1" customWidth="1"/>
    <col min="10" max="12" width="15.375" style="5" customWidth="1"/>
    <col min="13" max="16384" width="9.125" style="5" customWidth="1"/>
  </cols>
  <sheetData>
    <row r="1" spans="1:6" ht="16.5" customHeight="1">
      <c r="A1" s="104" t="s">
        <v>186</v>
      </c>
      <c r="B1" s="104"/>
      <c r="C1" s="104"/>
      <c r="D1" s="104"/>
      <c r="E1" s="104"/>
      <c r="F1" s="104"/>
    </row>
    <row r="2" spans="1:6" ht="18.75" customHeight="1">
      <c r="A2" s="44" t="s">
        <v>79</v>
      </c>
      <c r="B2" s="106"/>
      <c r="C2" s="106"/>
      <c r="D2" s="106"/>
      <c r="E2" s="106"/>
      <c r="F2" s="106"/>
    </row>
    <row r="3" spans="2:6" ht="14.25" customHeight="1">
      <c r="B3" s="106" t="s">
        <v>2</v>
      </c>
      <c r="C3" s="106"/>
      <c r="D3" s="106"/>
      <c r="E3" s="106"/>
      <c r="F3" s="106"/>
    </row>
    <row r="4" spans="2:6" ht="14.25" customHeight="1">
      <c r="B4" s="106" t="s">
        <v>185</v>
      </c>
      <c r="C4" s="106"/>
      <c r="D4" s="106"/>
      <c r="E4" s="106"/>
      <c r="F4" s="106"/>
    </row>
    <row r="5" spans="1:6" s="43" customFormat="1" ht="39.75" customHeight="1">
      <c r="A5" s="107"/>
      <c r="B5" s="108"/>
      <c r="C5" s="108"/>
      <c r="D5" s="108"/>
      <c r="E5" s="108"/>
      <c r="F5" s="108"/>
    </row>
    <row r="6" spans="1:6" s="43" customFormat="1" ht="33" customHeight="1">
      <c r="A6" s="109"/>
      <c r="B6" s="110"/>
      <c r="C6" s="110"/>
      <c r="D6" s="110"/>
      <c r="E6" s="110"/>
      <c r="F6" s="110"/>
    </row>
    <row r="7" spans="1:6" s="43" customFormat="1" ht="33" customHeight="1">
      <c r="A7" s="93" t="s">
        <v>81</v>
      </c>
      <c r="B7" s="93"/>
      <c r="C7" s="93"/>
      <c r="D7" s="93"/>
      <c r="E7" s="93"/>
      <c r="F7" s="93"/>
    </row>
    <row r="8" spans="1:9" s="7" customFormat="1" ht="22.5" customHeight="1">
      <c r="A8" s="94" t="s">
        <v>3</v>
      </c>
      <c r="B8" s="94"/>
      <c r="C8" s="94"/>
      <c r="D8" s="94"/>
      <c r="E8" s="95"/>
      <c r="F8" s="95"/>
      <c r="I8" s="37"/>
    </row>
    <row r="9" spans="1:6" s="8" customFormat="1" ht="18.75" customHeight="1">
      <c r="A9" s="94" t="s">
        <v>78</v>
      </c>
      <c r="B9" s="94"/>
      <c r="C9" s="94"/>
      <c r="D9" s="94"/>
      <c r="E9" s="95"/>
      <c r="F9" s="95"/>
    </row>
    <row r="10" spans="1:6" s="9" customFormat="1" ht="17.25" customHeight="1">
      <c r="A10" s="96" t="s">
        <v>31</v>
      </c>
      <c r="B10" s="96"/>
      <c r="C10" s="96"/>
      <c r="D10" s="96"/>
      <c r="E10" s="97"/>
      <c r="F10" s="97"/>
    </row>
    <row r="11" spans="1:6" s="8" customFormat="1" ht="30" customHeight="1" thickBot="1">
      <c r="A11" s="98" t="s">
        <v>58</v>
      </c>
      <c r="B11" s="98"/>
      <c r="C11" s="98"/>
      <c r="D11" s="98"/>
      <c r="E11" s="99"/>
      <c r="F11" s="99"/>
    </row>
    <row r="12" spans="1:9" s="13" customFormat="1" ht="139.5" customHeight="1" thickBot="1">
      <c r="A12" s="10" t="s">
        <v>4</v>
      </c>
      <c r="B12" s="11" t="s">
        <v>5</v>
      </c>
      <c r="C12" s="12" t="s">
        <v>82</v>
      </c>
      <c r="D12" s="12" t="s">
        <v>35</v>
      </c>
      <c r="E12" s="12" t="s">
        <v>6</v>
      </c>
      <c r="F12" s="1" t="s">
        <v>7</v>
      </c>
      <c r="I12" s="38"/>
    </row>
    <row r="13" spans="1:9" s="19" customFormat="1" ht="12.75">
      <c r="A13" s="14">
        <v>1</v>
      </c>
      <c r="B13" s="15">
        <v>2</v>
      </c>
      <c r="C13" s="15">
        <v>3</v>
      </c>
      <c r="D13" s="16"/>
      <c r="E13" s="17">
        <v>3</v>
      </c>
      <c r="F13" s="18">
        <v>4</v>
      </c>
      <c r="I13" s="39"/>
    </row>
    <row r="14" spans="1:9" s="19" customFormat="1" ht="49.5" customHeight="1">
      <c r="A14" s="100" t="s">
        <v>8</v>
      </c>
      <c r="B14" s="101"/>
      <c r="C14" s="101"/>
      <c r="D14" s="101"/>
      <c r="E14" s="102"/>
      <c r="F14" s="103"/>
      <c r="I14" s="39"/>
    </row>
    <row r="15" spans="1:9" s="13" customFormat="1" ht="24" customHeight="1">
      <c r="A15" s="61" t="s">
        <v>83</v>
      </c>
      <c r="B15" s="62" t="s">
        <v>9</v>
      </c>
      <c r="C15" s="50" t="s">
        <v>155</v>
      </c>
      <c r="D15" s="49">
        <f>E15*G15</f>
        <v>78331.54</v>
      </c>
      <c r="E15" s="50">
        <f>F15*12</f>
        <v>38.88</v>
      </c>
      <c r="F15" s="50">
        <f>F25+F27</f>
        <v>3.24</v>
      </c>
      <c r="G15" s="13">
        <v>2014.7</v>
      </c>
      <c r="H15" s="13">
        <v>1.07</v>
      </c>
      <c r="I15" s="38">
        <v>2.24</v>
      </c>
    </row>
    <row r="16" spans="1:9" s="13" customFormat="1" ht="27" customHeight="1">
      <c r="A16" s="85" t="s">
        <v>62</v>
      </c>
      <c r="B16" s="86" t="s">
        <v>63</v>
      </c>
      <c r="C16" s="50"/>
      <c r="D16" s="49"/>
      <c r="E16" s="50"/>
      <c r="F16" s="50"/>
      <c r="I16" s="38"/>
    </row>
    <row r="17" spans="1:9" s="13" customFormat="1" ht="15">
      <c r="A17" s="85" t="s">
        <v>64</v>
      </c>
      <c r="B17" s="86" t="s">
        <v>63</v>
      </c>
      <c r="C17" s="50"/>
      <c r="D17" s="49"/>
      <c r="E17" s="50"/>
      <c r="F17" s="50"/>
      <c r="I17" s="38"/>
    </row>
    <row r="18" spans="1:9" s="13" customFormat="1" ht="117.75" customHeight="1">
      <c r="A18" s="85" t="s">
        <v>84</v>
      </c>
      <c r="B18" s="86" t="s">
        <v>22</v>
      </c>
      <c r="C18" s="50"/>
      <c r="D18" s="49"/>
      <c r="E18" s="50"/>
      <c r="F18" s="50"/>
      <c r="I18" s="38"/>
    </row>
    <row r="19" spans="1:9" s="13" customFormat="1" ht="20.25" customHeight="1">
      <c r="A19" s="85" t="s">
        <v>85</v>
      </c>
      <c r="B19" s="86" t="s">
        <v>63</v>
      </c>
      <c r="C19" s="50"/>
      <c r="D19" s="49"/>
      <c r="E19" s="50"/>
      <c r="F19" s="50"/>
      <c r="I19" s="38"/>
    </row>
    <row r="20" spans="1:9" s="13" customFormat="1" ht="15">
      <c r="A20" s="85" t="s">
        <v>86</v>
      </c>
      <c r="B20" s="86" t="s">
        <v>63</v>
      </c>
      <c r="C20" s="50"/>
      <c r="D20" s="49"/>
      <c r="E20" s="50"/>
      <c r="F20" s="50"/>
      <c r="I20" s="38"/>
    </row>
    <row r="21" spans="1:9" s="27" customFormat="1" ht="29.25" customHeight="1">
      <c r="A21" s="85" t="s">
        <v>87</v>
      </c>
      <c r="B21" s="86" t="s">
        <v>12</v>
      </c>
      <c r="C21" s="52"/>
      <c r="D21" s="51"/>
      <c r="E21" s="52"/>
      <c r="F21" s="52"/>
      <c r="I21" s="40"/>
    </row>
    <row r="22" spans="1:9" s="27" customFormat="1" ht="15">
      <c r="A22" s="85" t="s">
        <v>88</v>
      </c>
      <c r="B22" s="86" t="s">
        <v>14</v>
      </c>
      <c r="C22" s="52"/>
      <c r="D22" s="51"/>
      <c r="E22" s="52"/>
      <c r="F22" s="52"/>
      <c r="I22" s="40"/>
    </row>
    <row r="23" spans="1:9" s="27" customFormat="1" ht="15">
      <c r="A23" s="85" t="s">
        <v>89</v>
      </c>
      <c r="B23" s="86" t="s">
        <v>63</v>
      </c>
      <c r="C23" s="52"/>
      <c r="D23" s="51"/>
      <c r="E23" s="52"/>
      <c r="F23" s="52"/>
      <c r="I23" s="40"/>
    </row>
    <row r="24" spans="1:9" s="27" customFormat="1" ht="15">
      <c r="A24" s="85" t="s">
        <v>90</v>
      </c>
      <c r="B24" s="86" t="s">
        <v>17</v>
      </c>
      <c r="C24" s="52"/>
      <c r="D24" s="51"/>
      <c r="E24" s="52"/>
      <c r="F24" s="52"/>
      <c r="I24" s="40"/>
    </row>
    <row r="25" spans="1:9" s="27" customFormat="1" ht="15">
      <c r="A25" s="63" t="s">
        <v>33</v>
      </c>
      <c r="B25" s="64"/>
      <c r="C25" s="52"/>
      <c r="D25" s="51"/>
      <c r="E25" s="52"/>
      <c r="F25" s="50">
        <v>3.24</v>
      </c>
      <c r="I25" s="40"/>
    </row>
    <row r="26" spans="1:9" s="27" customFormat="1" ht="15">
      <c r="A26" s="65" t="s">
        <v>72</v>
      </c>
      <c r="B26" s="64" t="s">
        <v>63</v>
      </c>
      <c r="C26" s="52"/>
      <c r="D26" s="51"/>
      <c r="E26" s="52"/>
      <c r="F26" s="52">
        <v>0</v>
      </c>
      <c r="I26" s="40"/>
    </row>
    <row r="27" spans="1:9" s="27" customFormat="1" ht="15">
      <c r="A27" s="63" t="s">
        <v>33</v>
      </c>
      <c r="B27" s="64"/>
      <c r="C27" s="52"/>
      <c r="D27" s="51"/>
      <c r="E27" s="52"/>
      <c r="F27" s="50">
        <f>F26</f>
        <v>0</v>
      </c>
      <c r="I27" s="40"/>
    </row>
    <row r="28" spans="1:9" s="13" customFormat="1" ht="30">
      <c r="A28" s="61" t="s">
        <v>10</v>
      </c>
      <c r="B28" s="70" t="s">
        <v>11</v>
      </c>
      <c r="C28" s="50" t="s">
        <v>154</v>
      </c>
      <c r="D28" s="49">
        <f>E28*G28</f>
        <v>43033.99</v>
      </c>
      <c r="E28" s="50">
        <f>F28*12</f>
        <v>21.36</v>
      </c>
      <c r="F28" s="50">
        <v>1.78</v>
      </c>
      <c r="G28" s="13">
        <v>2014.7</v>
      </c>
      <c r="H28" s="13">
        <v>1.07</v>
      </c>
      <c r="I28" s="38">
        <v>1.29</v>
      </c>
    </row>
    <row r="29" spans="1:9" s="13" customFormat="1" ht="15">
      <c r="A29" s="85" t="s">
        <v>91</v>
      </c>
      <c r="B29" s="86" t="s">
        <v>11</v>
      </c>
      <c r="C29" s="50"/>
      <c r="D29" s="49"/>
      <c r="E29" s="50"/>
      <c r="F29" s="50"/>
      <c r="I29" s="38"/>
    </row>
    <row r="30" spans="1:9" s="13" customFormat="1" ht="15">
      <c r="A30" s="85" t="s">
        <v>92</v>
      </c>
      <c r="B30" s="86" t="s">
        <v>93</v>
      </c>
      <c r="C30" s="50"/>
      <c r="D30" s="49"/>
      <c r="E30" s="50"/>
      <c r="F30" s="50"/>
      <c r="I30" s="38"/>
    </row>
    <row r="31" spans="1:9" s="13" customFormat="1" ht="15">
      <c r="A31" s="85" t="s">
        <v>94</v>
      </c>
      <c r="B31" s="86" t="s">
        <v>95</v>
      </c>
      <c r="C31" s="50"/>
      <c r="D31" s="49"/>
      <c r="E31" s="50"/>
      <c r="F31" s="50"/>
      <c r="I31" s="38"/>
    </row>
    <row r="32" spans="1:9" s="13" customFormat="1" ht="15">
      <c r="A32" s="85" t="s">
        <v>59</v>
      </c>
      <c r="B32" s="86" t="s">
        <v>11</v>
      </c>
      <c r="C32" s="50"/>
      <c r="D32" s="49"/>
      <c r="E32" s="50"/>
      <c r="F32" s="50"/>
      <c r="I32" s="38"/>
    </row>
    <row r="33" spans="1:9" s="13" customFormat="1" ht="25.5">
      <c r="A33" s="85" t="s">
        <v>60</v>
      </c>
      <c r="B33" s="86" t="s">
        <v>12</v>
      </c>
      <c r="C33" s="50"/>
      <c r="D33" s="49"/>
      <c r="E33" s="50"/>
      <c r="F33" s="50"/>
      <c r="I33" s="38"/>
    </row>
    <row r="34" spans="1:9" s="13" customFormat="1" ht="15">
      <c r="A34" s="85" t="s">
        <v>96</v>
      </c>
      <c r="B34" s="86" t="s">
        <v>11</v>
      </c>
      <c r="C34" s="50"/>
      <c r="D34" s="49"/>
      <c r="E34" s="50"/>
      <c r="F34" s="50"/>
      <c r="I34" s="38"/>
    </row>
    <row r="35" spans="1:9" s="13" customFormat="1" ht="15">
      <c r="A35" s="85" t="s">
        <v>97</v>
      </c>
      <c r="B35" s="86" t="s">
        <v>11</v>
      </c>
      <c r="C35" s="50"/>
      <c r="D35" s="49"/>
      <c r="E35" s="50"/>
      <c r="F35" s="50"/>
      <c r="I35" s="38"/>
    </row>
    <row r="36" spans="1:9" s="13" customFormat="1" ht="25.5">
      <c r="A36" s="85" t="s">
        <v>98</v>
      </c>
      <c r="B36" s="86" t="s">
        <v>61</v>
      </c>
      <c r="C36" s="50"/>
      <c r="D36" s="49"/>
      <c r="E36" s="50"/>
      <c r="F36" s="50"/>
      <c r="I36" s="38"/>
    </row>
    <row r="37" spans="1:9" s="27" customFormat="1" ht="25.5">
      <c r="A37" s="85" t="s">
        <v>99</v>
      </c>
      <c r="B37" s="86" t="s">
        <v>12</v>
      </c>
      <c r="C37" s="50"/>
      <c r="D37" s="49"/>
      <c r="E37" s="50"/>
      <c r="F37" s="50"/>
      <c r="I37" s="40"/>
    </row>
    <row r="38" spans="1:9" s="13" customFormat="1" ht="25.5">
      <c r="A38" s="85" t="s">
        <v>100</v>
      </c>
      <c r="B38" s="86" t="s">
        <v>11</v>
      </c>
      <c r="C38" s="50"/>
      <c r="D38" s="49"/>
      <c r="E38" s="50"/>
      <c r="F38" s="50"/>
      <c r="I38" s="38"/>
    </row>
    <row r="39" spans="1:9" s="20" customFormat="1" ht="18" customHeight="1">
      <c r="A39" s="72" t="s">
        <v>13</v>
      </c>
      <c r="B39" s="62" t="s">
        <v>14</v>
      </c>
      <c r="C39" s="50" t="s">
        <v>155</v>
      </c>
      <c r="D39" s="49">
        <f>E39*G39</f>
        <v>20066.41</v>
      </c>
      <c r="E39" s="50">
        <f>F39*12</f>
        <v>9.96</v>
      </c>
      <c r="F39" s="50">
        <v>0.83</v>
      </c>
      <c r="G39" s="13">
        <v>2014.7</v>
      </c>
      <c r="H39" s="13">
        <v>1.07</v>
      </c>
      <c r="I39" s="38">
        <v>0.6</v>
      </c>
    </row>
    <row r="40" spans="1:9" s="13" customFormat="1" ht="17.25" customHeight="1">
      <c r="A40" s="72" t="s">
        <v>15</v>
      </c>
      <c r="B40" s="62" t="s">
        <v>16</v>
      </c>
      <c r="C40" s="50" t="s">
        <v>155</v>
      </c>
      <c r="D40" s="49">
        <f>E40*G40</f>
        <v>65276.28</v>
      </c>
      <c r="E40" s="50">
        <f>F40*12</f>
        <v>32.4</v>
      </c>
      <c r="F40" s="50">
        <v>2.7</v>
      </c>
      <c r="G40" s="13">
        <v>2014.7</v>
      </c>
      <c r="H40" s="13">
        <v>1.07</v>
      </c>
      <c r="I40" s="38">
        <v>1.94</v>
      </c>
    </row>
    <row r="41" spans="1:9" s="13" customFormat="1" ht="18" customHeight="1">
      <c r="A41" s="72" t="s">
        <v>101</v>
      </c>
      <c r="B41" s="62" t="s">
        <v>11</v>
      </c>
      <c r="C41" s="50" t="s">
        <v>156</v>
      </c>
      <c r="D41" s="49">
        <f>E41*G41</f>
        <v>42066.94</v>
      </c>
      <c r="E41" s="50">
        <f>F41*12</f>
        <v>20.88</v>
      </c>
      <c r="F41" s="50">
        <v>1.74</v>
      </c>
      <c r="G41" s="13">
        <v>2014.7</v>
      </c>
      <c r="H41" s="13">
        <v>1.07</v>
      </c>
      <c r="I41" s="38">
        <v>1.25</v>
      </c>
    </row>
    <row r="42" spans="1:9" s="13" customFormat="1" ht="45">
      <c r="A42" s="72" t="s">
        <v>70</v>
      </c>
      <c r="B42" s="62" t="s">
        <v>17</v>
      </c>
      <c r="C42" s="50" t="s">
        <v>156</v>
      </c>
      <c r="D42" s="49">
        <f>3407.5*1.105*1.1</f>
        <v>4141.82</v>
      </c>
      <c r="E42" s="50">
        <f>D42/G42</f>
        <v>2.06</v>
      </c>
      <c r="F42" s="53">
        <f>D42/12/G42</f>
        <v>0.17</v>
      </c>
      <c r="G42" s="13">
        <v>2014.7</v>
      </c>
      <c r="I42" s="38"/>
    </row>
    <row r="43" spans="1:9" s="13" customFormat="1" ht="21" customHeight="1">
      <c r="A43" s="72" t="s">
        <v>102</v>
      </c>
      <c r="B43" s="62" t="s">
        <v>11</v>
      </c>
      <c r="C43" s="50" t="s">
        <v>170</v>
      </c>
      <c r="D43" s="49">
        <v>0</v>
      </c>
      <c r="E43" s="50">
        <f>D43/G43</f>
        <v>0</v>
      </c>
      <c r="F43" s="53">
        <f>E43/12</f>
        <v>0</v>
      </c>
      <c r="G43" s="13">
        <v>2014.7</v>
      </c>
      <c r="I43" s="38"/>
    </row>
    <row r="44" spans="1:9" s="13" customFormat="1" ht="15">
      <c r="A44" s="85" t="s">
        <v>103</v>
      </c>
      <c r="B44" s="86" t="s">
        <v>22</v>
      </c>
      <c r="C44" s="50"/>
      <c r="D44" s="49"/>
      <c r="E44" s="50"/>
      <c r="F44" s="53"/>
      <c r="I44" s="38"/>
    </row>
    <row r="45" spans="1:9" s="13" customFormat="1" ht="15">
      <c r="A45" s="85" t="s">
        <v>104</v>
      </c>
      <c r="B45" s="86" t="s">
        <v>17</v>
      </c>
      <c r="C45" s="50"/>
      <c r="D45" s="49"/>
      <c r="E45" s="50"/>
      <c r="F45" s="53"/>
      <c r="I45" s="38"/>
    </row>
    <row r="46" spans="1:9" s="13" customFormat="1" ht="15">
      <c r="A46" s="85" t="s">
        <v>105</v>
      </c>
      <c r="B46" s="86" t="s">
        <v>106</v>
      </c>
      <c r="C46" s="50"/>
      <c r="D46" s="49"/>
      <c r="E46" s="50"/>
      <c r="F46" s="53"/>
      <c r="I46" s="38"/>
    </row>
    <row r="47" spans="1:9" s="13" customFormat="1" ht="15">
      <c r="A47" s="85" t="s">
        <v>107</v>
      </c>
      <c r="B47" s="86" t="s">
        <v>108</v>
      </c>
      <c r="C47" s="50"/>
      <c r="D47" s="49"/>
      <c r="E47" s="50"/>
      <c r="F47" s="53"/>
      <c r="I47" s="38"/>
    </row>
    <row r="48" spans="1:9" s="13" customFormat="1" ht="15">
      <c r="A48" s="85" t="s">
        <v>109</v>
      </c>
      <c r="B48" s="86" t="s">
        <v>106</v>
      </c>
      <c r="C48" s="50"/>
      <c r="D48" s="49"/>
      <c r="E48" s="50"/>
      <c r="F48" s="53"/>
      <c r="I48" s="38"/>
    </row>
    <row r="49" spans="1:9" s="13" customFormat="1" ht="28.5">
      <c r="A49" s="72" t="s">
        <v>110</v>
      </c>
      <c r="B49" s="73" t="s">
        <v>32</v>
      </c>
      <c r="C49" s="50" t="s">
        <v>157</v>
      </c>
      <c r="D49" s="49">
        <f>E49*G49</f>
        <v>103716.76</v>
      </c>
      <c r="E49" s="50">
        <f>F49*12</f>
        <v>51.48</v>
      </c>
      <c r="F49" s="53">
        <v>4.29</v>
      </c>
      <c r="G49" s="13">
        <v>2014.7</v>
      </c>
      <c r="H49" s="13">
        <v>1.07</v>
      </c>
      <c r="I49" s="38">
        <v>3.09</v>
      </c>
    </row>
    <row r="50" spans="1:9" s="13" customFormat="1" ht="28.5" customHeight="1">
      <c r="A50" s="87" t="s">
        <v>111</v>
      </c>
      <c r="B50" s="88" t="s">
        <v>32</v>
      </c>
      <c r="C50" s="50"/>
      <c r="D50" s="49"/>
      <c r="E50" s="50"/>
      <c r="F50" s="54"/>
      <c r="I50" s="38"/>
    </row>
    <row r="51" spans="1:9" s="13" customFormat="1" ht="21.75" customHeight="1">
      <c r="A51" s="87" t="s">
        <v>112</v>
      </c>
      <c r="B51" s="88" t="s">
        <v>113</v>
      </c>
      <c r="C51" s="50"/>
      <c r="D51" s="49"/>
      <c r="E51" s="50"/>
      <c r="F51" s="54"/>
      <c r="I51" s="38"/>
    </row>
    <row r="52" spans="1:9" s="13" customFormat="1" ht="23.25" customHeight="1">
      <c r="A52" s="87" t="s">
        <v>114</v>
      </c>
      <c r="B52" s="88" t="s">
        <v>63</v>
      </c>
      <c r="C52" s="50"/>
      <c r="D52" s="49"/>
      <c r="E52" s="50"/>
      <c r="F52" s="54"/>
      <c r="I52" s="38"/>
    </row>
    <row r="53" spans="1:9" s="13" customFormat="1" ht="25.5">
      <c r="A53" s="87" t="s">
        <v>115</v>
      </c>
      <c r="B53" s="88" t="s">
        <v>17</v>
      </c>
      <c r="C53" s="50"/>
      <c r="D53" s="49"/>
      <c r="E53" s="50"/>
      <c r="F53" s="54"/>
      <c r="I53" s="38"/>
    </row>
    <row r="54" spans="1:9" s="13" customFormat="1" ht="29.25" customHeight="1">
      <c r="A54" s="72" t="s">
        <v>116</v>
      </c>
      <c r="B54" s="62" t="s">
        <v>17</v>
      </c>
      <c r="C54" s="50" t="s">
        <v>157</v>
      </c>
      <c r="D54" s="49">
        <v>3850</v>
      </c>
      <c r="E54" s="50">
        <f>D54/G54</f>
        <v>1.91</v>
      </c>
      <c r="F54" s="54">
        <f>E54/12</f>
        <v>0.16</v>
      </c>
      <c r="G54" s="13">
        <v>2014.7</v>
      </c>
      <c r="I54" s="38"/>
    </row>
    <row r="55" spans="1:9" s="19" customFormat="1" ht="30">
      <c r="A55" s="72" t="s">
        <v>117</v>
      </c>
      <c r="B55" s="62" t="s">
        <v>9</v>
      </c>
      <c r="C55" s="53" t="s">
        <v>158</v>
      </c>
      <c r="D55" s="49">
        <v>2246.78</v>
      </c>
      <c r="E55" s="50">
        <f>D55/G55</f>
        <v>1.12</v>
      </c>
      <c r="F55" s="54">
        <f>D55/12/G55</f>
        <v>0.09</v>
      </c>
      <c r="G55" s="13">
        <v>2014.7</v>
      </c>
      <c r="H55" s="13">
        <v>1.07</v>
      </c>
      <c r="I55" s="38">
        <v>0.06</v>
      </c>
    </row>
    <row r="56" spans="1:9" s="19" customFormat="1" ht="38.25" customHeight="1">
      <c r="A56" s="72" t="s">
        <v>118</v>
      </c>
      <c r="B56" s="62" t="s">
        <v>9</v>
      </c>
      <c r="C56" s="53" t="s">
        <v>158</v>
      </c>
      <c r="D56" s="49">
        <v>2246.78</v>
      </c>
      <c r="E56" s="50">
        <f>D56/G56</f>
        <v>1.12</v>
      </c>
      <c r="F56" s="54">
        <f>D56/12/G56</f>
        <v>0.09</v>
      </c>
      <c r="G56" s="13">
        <v>2014.7</v>
      </c>
      <c r="H56" s="13">
        <v>1.07</v>
      </c>
      <c r="I56" s="38">
        <v>0.06</v>
      </c>
    </row>
    <row r="57" spans="1:9" s="19" customFormat="1" ht="34.5" customHeight="1">
      <c r="A57" s="72" t="s">
        <v>119</v>
      </c>
      <c r="B57" s="62" t="s">
        <v>9</v>
      </c>
      <c r="C57" s="53" t="s">
        <v>158</v>
      </c>
      <c r="D57" s="49">
        <v>14185.73</v>
      </c>
      <c r="E57" s="50">
        <f>D57/G57</f>
        <v>7.04</v>
      </c>
      <c r="F57" s="53">
        <f>D57/12/G57</f>
        <v>0.59</v>
      </c>
      <c r="G57" s="13">
        <v>2014.7</v>
      </c>
      <c r="H57" s="13">
        <v>1.07</v>
      </c>
      <c r="I57" s="38">
        <v>0.43</v>
      </c>
    </row>
    <row r="58" spans="1:9" s="19" customFormat="1" ht="37.5" customHeight="1">
      <c r="A58" s="72" t="s">
        <v>159</v>
      </c>
      <c r="B58" s="62" t="s">
        <v>54</v>
      </c>
      <c r="C58" s="53" t="s">
        <v>158</v>
      </c>
      <c r="D58" s="49">
        <v>4017.51</v>
      </c>
      <c r="E58" s="50">
        <f>D58/G58</f>
        <v>1.99</v>
      </c>
      <c r="F58" s="53">
        <f>D58/12/G58</f>
        <v>0.17</v>
      </c>
      <c r="G58" s="13">
        <v>2014.7</v>
      </c>
      <c r="H58" s="13"/>
      <c r="I58" s="38"/>
    </row>
    <row r="59" spans="1:9" s="19" customFormat="1" ht="30">
      <c r="A59" s="72" t="s">
        <v>23</v>
      </c>
      <c r="B59" s="62"/>
      <c r="C59" s="53" t="s">
        <v>171</v>
      </c>
      <c r="D59" s="49">
        <f>E59*G59</f>
        <v>4835.28</v>
      </c>
      <c r="E59" s="50">
        <f>F59*12</f>
        <v>2.4</v>
      </c>
      <c r="F59" s="53">
        <v>0.2</v>
      </c>
      <c r="G59" s="13">
        <v>2014.7</v>
      </c>
      <c r="H59" s="13">
        <v>1.07</v>
      </c>
      <c r="I59" s="38">
        <v>0.14</v>
      </c>
    </row>
    <row r="60" spans="1:9" s="19" customFormat="1" ht="25.5">
      <c r="A60" s="87" t="s">
        <v>120</v>
      </c>
      <c r="B60" s="89" t="s">
        <v>71</v>
      </c>
      <c r="C60" s="53"/>
      <c r="D60" s="49"/>
      <c r="E60" s="50"/>
      <c r="F60" s="53"/>
      <c r="G60" s="13"/>
      <c r="H60" s="13"/>
      <c r="I60" s="38"/>
    </row>
    <row r="61" spans="1:9" s="19" customFormat="1" ht="26.25" customHeight="1">
      <c r="A61" s="87" t="s">
        <v>121</v>
      </c>
      <c r="B61" s="89" t="s">
        <v>71</v>
      </c>
      <c r="C61" s="53"/>
      <c r="D61" s="49"/>
      <c r="E61" s="50"/>
      <c r="F61" s="53"/>
      <c r="G61" s="13"/>
      <c r="H61" s="13"/>
      <c r="I61" s="38"/>
    </row>
    <row r="62" spans="1:9" s="19" customFormat="1" ht="18.75" customHeight="1">
      <c r="A62" s="87" t="s">
        <v>122</v>
      </c>
      <c r="B62" s="89" t="s">
        <v>63</v>
      </c>
      <c r="C62" s="53"/>
      <c r="D62" s="49"/>
      <c r="E62" s="50"/>
      <c r="F62" s="53"/>
      <c r="G62" s="13"/>
      <c r="H62" s="13"/>
      <c r="I62" s="38"/>
    </row>
    <row r="63" spans="1:9" s="19" customFormat="1" ht="21.75" customHeight="1">
      <c r="A63" s="87" t="s">
        <v>123</v>
      </c>
      <c r="B63" s="89" t="s">
        <v>71</v>
      </c>
      <c r="C63" s="53"/>
      <c r="D63" s="49"/>
      <c r="E63" s="50"/>
      <c r="F63" s="53"/>
      <c r="G63" s="13"/>
      <c r="H63" s="13"/>
      <c r="I63" s="38"/>
    </row>
    <row r="64" spans="1:9" s="19" customFormat="1" ht="25.5">
      <c r="A64" s="87" t="s">
        <v>124</v>
      </c>
      <c r="B64" s="89" t="s">
        <v>71</v>
      </c>
      <c r="C64" s="53"/>
      <c r="D64" s="49"/>
      <c r="E64" s="50"/>
      <c r="F64" s="53"/>
      <c r="G64" s="13"/>
      <c r="H64" s="13"/>
      <c r="I64" s="38"/>
    </row>
    <row r="65" spans="1:9" s="19" customFormat="1" ht="21.75" customHeight="1">
      <c r="A65" s="87" t="s">
        <v>125</v>
      </c>
      <c r="B65" s="89" t="s">
        <v>71</v>
      </c>
      <c r="C65" s="53"/>
      <c r="D65" s="49"/>
      <c r="E65" s="50"/>
      <c r="F65" s="53"/>
      <c r="G65" s="13"/>
      <c r="H65" s="13"/>
      <c r="I65" s="38"/>
    </row>
    <row r="66" spans="1:9" s="19" customFormat="1" ht="25.5">
      <c r="A66" s="87" t="s">
        <v>126</v>
      </c>
      <c r="B66" s="89" t="s">
        <v>71</v>
      </c>
      <c r="C66" s="53"/>
      <c r="D66" s="49"/>
      <c r="E66" s="50"/>
      <c r="F66" s="53"/>
      <c r="G66" s="13"/>
      <c r="H66" s="13"/>
      <c r="I66" s="38"/>
    </row>
    <row r="67" spans="1:9" s="19" customFormat="1" ht="18.75" customHeight="1">
      <c r="A67" s="87" t="s">
        <v>127</v>
      </c>
      <c r="B67" s="89" t="s">
        <v>71</v>
      </c>
      <c r="C67" s="53"/>
      <c r="D67" s="49"/>
      <c r="E67" s="50"/>
      <c r="F67" s="53"/>
      <c r="G67" s="13"/>
      <c r="H67" s="13"/>
      <c r="I67" s="38"/>
    </row>
    <row r="68" spans="1:9" s="19" customFormat="1" ht="17.25" customHeight="1">
      <c r="A68" s="87" t="s">
        <v>128</v>
      </c>
      <c r="B68" s="89" t="s">
        <v>71</v>
      </c>
      <c r="C68" s="53"/>
      <c r="D68" s="49"/>
      <c r="E68" s="50"/>
      <c r="F68" s="53"/>
      <c r="G68" s="13"/>
      <c r="H68" s="13"/>
      <c r="I68" s="38"/>
    </row>
    <row r="69" spans="1:9" s="13" customFormat="1" ht="18.75" customHeight="1">
      <c r="A69" s="72" t="s">
        <v>25</v>
      </c>
      <c r="B69" s="62" t="s">
        <v>26</v>
      </c>
      <c r="C69" s="53" t="s">
        <v>172</v>
      </c>
      <c r="D69" s="49">
        <f>E69*G69</f>
        <v>1692.35</v>
      </c>
      <c r="E69" s="50">
        <f>F69*12</f>
        <v>0.84</v>
      </c>
      <c r="F69" s="53">
        <v>0.07</v>
      </c>
      <c r="G69" s="13">
        <v>2014.7</v>
      </c>
      <c r="H69" s="13">
        <v>1.07</v>
      </c>
      <c r="I69" s="38">
        <v>0.03</v>
      </c>
    </row>
    <row r="70" spans="1:9" s="13" customFormat="1" ht="15.75" customHeight="1">
      <c r="A70" s="72" t="s">
        <v>27</v>
      </c>
      <c r="B70" s="74" t="s">
        <v>28</v>
      </c>
      <c r="C70" s="54" t="s">
        <v>172</v>
      </c>
      <c r="D70" s="49">
        <v>1063.77</v>
      </c>
      <c r="E70" s="50">
        <f>D70/G70</f>
        <v>0.53</v>
      </c>
      <c r="F70" s="50">
        <f>E70/12</f>
        <v>0.04</v>
      </c>
      <c r="G70" s="13">
        <v>2014.7</v>
      </c>
      <c r="H70" s="13">
        <v>1.07</v>
      </c>
      <c r="I70" s="38">
        <v>0.02</v>
      </c>
    </row>
    <row r="71" spans="1:9" s="20" customFormat="1" ht="30">
      <c r="A71" s="72" t="s">
        <v>24</v>
      </c>
      <c r="B71" s="62"/>
      <c r="C71" s="53" t="s">
        <v>160</v>
      </c>
      <c r="D71" s="49">
        <v>2849.1</v>
      </c>
      <c r="E71" s="50">
        <f>D71/G71</f>
        <v>1.41</v>
      </c>
      <c r="F71" s="50">
        <f>E71/12</f>
        <v>0.12</v>
      </c>
      <c r="G71" s="13">
        <v>2014.7</v>
      </c>
      <c r="H71" s="13">
        <v>1.07</v>
      </c>
      <c r="I71" s="38">
        <v>0.03</v>
      </c>
    </row>
    <row r="72" spans="1:9" s="20" customFormat="1" ht="15">
      <c r="A72" s="72" t="s">
        <v>36</v>
      </c>
      <c r="B72" s="62"/>
      <c r="C72" s="50" t="s">
        <v>175</v>
      </c>
      <c r="D72" s="50">
        <f>D73+D74+D75+D76+D77+D78+D79+D80+D81+D82+D83+D84+D85+D86</f>
        <v>21501.49</v>
      </c>
      <c r="E72" s="50">
        <f>D72/G72</f>
        <v>10.67</v>
      </c>
      <c r="F72" s="54">
        <f>D72/12/G72</f>
        <v>0.89</v>
      </c>
      <c r="G72" s="13">
        <v>2014.7</v>
      </c>
      <c r="H72" s="13">
        <v>1.07</v>
      </c>
      <c r="I72" s="38">
        <v>0.8</v>
      </c>
    </row>
    <row r="73" spans="1:9" s="19" customFormat="1" ht="22.5" customHeight="1">
      <c r="A73" s="47" t="s">
        <v>161</v>
      </c>
      <c r="B73" s="71" t="s">
        <v>17</v>
      </c>
      <c r="C73" s="56"/>
      <c r="D73" s="55">
        <v>238.84</v>
      </c>
      <c r="E73" s="56"/>
      <c r="F73" s="56"/>
      <c r="G73" s="13">
        <v>2014.7</v>
      </c>
      <c r="H73" s="13">
        <v>1.07</v>
      </c>
      <c r="I73" s="38">
        <v>0.01</v>
      </c>
    </row>
    <row r="74" spans="1:9" s="19" customFormat="1" ht="15">
      <c r="A74" s="47" t="s">
        <v>18</v>
      </c>
      <c r="B74" s="71" t="s">
        <v>22</v>
      </c>
      <c r="C74" s="56"/>
      <c r="D74" s="55">
        <v>505.42</v>
      </c>
      <c r="E74" s="56"/>
      <c r="F74" s="56"/>
      <c r="G74" s="13">
        <v>2014.7</v>
      </c>
      <c r="H74" s="13">
        <v>1.07</v>
      </c>
      <c r="I74" s="38">
        <v>0.01</v>
      </c>
    </row>
    <row r="75" spans="1:9" s="19" customFormat="1" ht="15">
      <c r="A75" s="47" t="s">
        <v>73</v>
      </c>
      <c r="B75" s="66" t="s">
        <v>17</v>
      </c>
      <c r="C75" s="56"/>
      <c r="D75" s="67">
        <v>900.62</v>
      </c>
      <c r="E75" s="56"/>
      <c r="F75" s="56"/>
      <c r="G75" s="13"/>
      <c r="H75" s="13"/>
      <c r="I75" s="38"/>
    </row>
    <row r="76" spans="1:9" s="19" customFormat="1" ht="15">
      <c r="A76" s="47" t="s">
        <v>167</v>
      </c>
      <c r="B76" s="71" t="s">
        <v>17</v>
      </c>
      <c r="C76" s="56"/>
      <c r="D76" s="55">
        <v>1851.38</v>
      </c>
      <c r="E76" s="56"/>
      <c r="F76" s="56"/>
      <c r="G76" s="13">
        <v>2014.7</v>
      </c>
      <c r="H76" s="13">
        <v>1.07</v>
      </c>
      <c r="I76" s="38">
        <v>0.29</v>
      </c>
    </row>
    <row r="77" spans="1:9" s="19" customFormat="1" ht="15">
      <c r="A77" s="47" t="s">
        <v>168</v>
      </c>
      <c r="B77" s="68" t="s">
        <v>54</v>
      </c>
      <c r="C77" s="47"/>
      <c r="D77" s="68">
        <v>0</v>
      </c>
      <c r="E77" s="56"/>
      <c r="F77" s="56"/>
      <c r="G77" s="13">
        <v>2014.7</v>
      </c>
      <c r="H77" s="13"/>
      <c r="I77" s="38"/>
    </row>
    <row r="78" spans="1:9" s="19" customFormat="1" ht="15">
      <c r="A78" s="47" t="s">
        <v>50</v>
      </c>
      <c r="B78" s="71" t="s">
        <v>17</v>
      </c>
      <c r="C78" s="56"/>
      <c r="D78" s="55">
        <v>963.17</v>
      </c>
      <c r="E78" s="56"/>
      <c r="F78" s="56"/>
      <c r="G78" s="13">
        <v>2014.7</v>
      </c>
      <c r="H78" s="13">
        <v>1.07</v>
      </c>
      <c r="I78" s="38">
        <v>0.03</v>
      </c>
    </row>
    <row r="79" spans="1:9" s="19" customFormat="1" ht="15">
      <c r="A79" s="47" t="s">
        <v>19</v>
      </c>
      <c r="B79" s="71" t="s">
        <v>17</v>
      </c>
      <c r="C79" s="56"/>
      <c r="D79" s="55">
        <v>4294.09</v>
      </c>
      <c r="E79" s="56"/>
      <c r="F79" s="56"/>
      <c r="G79" s="13">
        <v>2014.7</v>
      </c>
      <c r="H79" s="13">
        <v>1.07</v>
      </c>
      <c r="I79" s="38">
        <v>0.13</v>
      </c>
    </row>
    <row r="80" spans="1:9" s="19" customFormat="1" ht="15">
      <c r="A80" s="47" t="s">
        <v>20</v>
      </c>
      <c r="B80" s="71" t="s">
        <v>17</v>
      </c>
      <c r="C80" s="56"/>
      <c r="D80" s="55">
        <v>1010.85</v>
      </c>
      <c r="E80" s="56"/>
      <c r="F80" s="56"/>
      <c r="G80" s="13">
        <v>2014.7</v>
      </c>
      <c r="H80" s="13">
        <v>1.07</v>
      </c>
      <c r="I80" s="38">
        <v>0.03</v>
      </c>
    </row>
    <row r="81" spans="1:9" s="19" customFormat="1" ht="15">
      <c r="A81" s="47" t="s">
        <v>47</v>
      </c>
      <c r="B81" s="71" t="s">
        <v>17</v>
      </c>
      <c r="C81" s="56"/>
      <c r="D81" s="55">
        <v>481.57</v>
      </c>
      <c r="E81" s="56"/>
      <c r="F81" s="56"/>
      <c r="G81" s="13">
        <v>2014.7</v>
      </c>
      <c r="H81" s="13">
        <v>1.07</v>
      </c>
      <c r="I81" s="38">
        <v>0.01</v>
      </c>
    </row>
    <row r="82" spans="1:9" s="19" customFormat="1" ht="21.75" customHeight="1">
      <c r="A82" s="47" t="s">
        <v>48</v>
      </c>
      <c r="B82" s="71" t="s">
        <v>22</v>
      </c>
      <c r="C82" s="56"/>
      <c r="D82" s="55">
        <v>1926.35</v>
      </c>
      <c r="E82" s="56"/>
      <c r="F82" s="56"/>
      <c r="G82" s="13">
        <v>2014.7</v>
      </c>
      <c r="H82" s="13">
        <v>1.07</v>
      </c>
      <c r="I82" s="38">
        <v>0.05</v>
      </c>
    </row>
    <row r="83" spans="1:9" s="19" customFormat="1" ht="25.5">
      <c r="A83" s="47" t="s">
        <v>21</v>
      </c>
      <c r="B83" s="71" t="s">
        <v>17</v>
      </c>
      <c r="C83" s="56"/>
      <c r="D83" s="55">
        <v>2001.12</v>
      </c>
      <c r="E83" s="56"/>
      <c r="F83" s="56"/>
      <c r="G83" s="13">
        <v>2014.7</v>
      </c>
      <c r="H83" s="13">
        <v>1.07</v>
      </c>
      <c r="I83" s="38">
        <v>0.06</v>
      </c>
    </row>
    <row r="84" spans="1:9" s="19" customFormat="1" ht="24.75" customHeight="1">
      <c r="A84" s="47" t="s">
        <v>162</v>
      </c>
      <c r="B84" s="71" t="s">
        <v>17</v>
      </c>
      <c r="C84" s="56"/>
      <c r="D84" s="55">
        <v>3391.27</v>
      </c>
      <c r="E84" s="56"/>
      <c r="F84" s="56"/>
      <c r="G84" s="13">
        <v>2014.7</v>
      </c>
      <c r="H84" s="13">
        <v>1.07</v>
      </c>
      <c r="I84" s="38">
        <v>0.01</v>
      </c>
    </row>
    <row r="85" spans="1:9" s="19" customFormat="1" ht="25.5">
      <c r="A85" s="47" t="s">
        <v>163</v>
      </c>
      <c r="B85" s="66" t="s">
        <v>54</v>
      </c>
      <c r="C85" s="57"/>
      <c r="D85" s="55">
        <v>1663.96</v>
      </c>
      <c r="E85" s="56"/>
      <c r="F85" s="56"/>
      <c r="G85" s="13">
        <v>2014.7</v>
      </c>
      <c r="H85" s="13">
        <v>1.07</v>
      </c>
      <c r="I85" s="38">
        <v>0</v>
      </c>
    </row>
    <row r="86" spans="1:9" s="19" customFormat="1" ht="30.75" customHeight="1">
      <c r="A86" s="47" t="s">
        <v>164</v>
      </c>
      <c r="B86" s="66" t="s">
        <v>54</v>
      </c>
      <c r="C86" s="57"/>
      <c r="D86" s="75">
        <v>2272.85</v>
      </c>
      <c r="E86" s="57"/>
      <c r="F86" s="69"/>
      <c r="G86" s="13"/>
      <c r="H86" s="13"/>
      <c r="I86" s="38"/>
    </row>
    <row r="87" spans="1:9" s="20" customFormat="1" ht="30">
      <c r="A87" s="72" t="s">
        <v>40</v>
      </c>
      <c r="B87" s="62"/>
      <c r="C87" s="50" t="s">
        <v>176</v>
      </c>
      <c r="D87" s="50">
        <f>D88+D89+D90+D91++D92+D93+D95+D97+D94</f>
        <v>35668.27</v>
      </c>
      <c r="E87" s="50">
        <f>D87/G87</f>
        <v>17.7</v>
      </c>
      <c r="F87" s="54">
        <f>D87/12/G87</f>
        <v>1.48</v>
      </c>
      <c r="G87" s="13">
        <v>2014.7</v>
      </c>
      <c r="H87" s="13">
        <v>1.07</v>
      </c>
      <c r="I87" s="38">
        <v>1.2</v>
      </c>
    </row>
    <row r="88" spans="1:9" s="19" customFormat="1" ht="15">
      <c r="A88" s="47" t="s">
        <v>37</v>
      </c>
      <c r="B88" s="71" t="s">
        <v>51</v>
      </c>
      <c r="C88" s="56"/>
      <c r="D88" s="55">
        <v>2889.52</v>
      </c>
      <c r="E88" s="56"/>
      <c r="F88" s="56"/>
      <c r="G88" s="13">
        <v>2014.7</v>
      </c>
      <c r="H88" s="13">
        <v>1.07</v>
      </c>
      <c r="I88" s="38">
        <v>0.09</v>
      </c>
    </row>
    <row r="89" spans="1:9" s="19" customFormat="1" ht="25.5">
      <c r="A89" s="47" t="s">
        <v>38</v>
      </c>
      <c r="B89" s="71" t="s">
        <v>44</v>
      </c>
      <c r="C89" s="56"/>
      <c r="D89" s="55">
        <v>1926.35</v>
      </c>
      <c r="E89" s="56"/>
      <c r="F89" s="56"/>
      <c r="G89" s="13">
        <v>2014.7</v>
      </c>
      <c r="H89" s="13">
        <v>1.07</v>
      </c>
      <c r="I89" s="38">
        <v>0.05</v>
      </c>
    </row>
    <row r="90" spans="1:9" s="19" customFormat="1" ht="17.25" customHeight="1">
      <c r="A90" s="47" t="s">
        <v>55</v>
      </c>
      <c r="B90" s="71" t="s">
        <v>54</v>
      </c>
      <c r="C90" s="56"/>
      <c r="D90" s="55">
        <v>2021.63</v>
      </c>
      <c r="E90" s="56"/>
      <c r="F90" s="56"/>
      <c r="G90" s="13">
        <v>2014.7</v>
      </c>
      <c r="H90" s="13">
        <v>1.07</v>
      </c>
      <c r="I90" s="38">
        <v>0.06</v>
      </c>
    </row>
    <row r="91" spans="1:9" s="19" customFormat="1" ht="25.5">
      <c r="A91" s="47" t="s">
        <v>52</v>
      </c>
      <c r="B91" s="71" t="s">
        <v>53</v>
      </c>
      <c r="C91" s="56"/>
      <c r="D91" s="55">
        <v>1926.35</v>
      </c>
      <c r="E91" s="56"/>
      <c r="F91" s="56"/>
      <c r="G91" s="13">
        <v>2014.7</v>
      </c>
      <c r="H91" s="13">
        <v>1.07</v>
      </c>
      <c r="I91" s="38">
        <v>0.05</v>
      </c>
    </row>
    <row r="92" spans="1:9" s="19" customFormat="1" ht="15">
      <c r="A92" s="47" t="s">
        <v>68</v>
      </c>
      <c r="B92" s="66" t="s">
        <v>132</v>
      </c>
      <c r="C92" s="56"/>
      <c r="D92" s="55">
        <v>0</v>
      </c>
      <c r="E92" s="56"/>
      <c r="F92" s="56"/>
      <c r="G92" s="13">
        <v>2014.7</v>
      </c>
      <c r="H92" s="13"/>
      <c r="I92" s="38"/>
    </row>
    <row r="93" spans="1:9" s="19" customFormat="1" ht="15">
      <c r="A93" s="47" t="s">
        <v>49</v>
      </c>
      <c r="B93" s="71" t="s">
        <v>9</v>
      </c>
      <c r="C93" s="56"/>
      <c r="D93" s="55">
        <v>6851.28</v>
      </c>
      <c r="E93" s="56"/>
      <c r="F93" s="56"/>
      <c r="G93" s="13">
        <v>2014.7</v>
      </c>
      <c r="H93" s="13"/>
      <c r="I93" s="38"/>
    </row>
    <row r="94" spans="1:9" s="19" customFormat="1" ht="25.5">
      <c r="A94" s="47" t="s">
        <v>131</v>
      </c>
      <c r="B94" s="66" t="s">
        <v>17</v>
      </c>
      <c r="C94" s="56"/>
      <c r="D94" s="55">
        <v>20053.14</v>
      </c>
      <c r="E94" s="56"/>
      <c r="F94" s="56"/>
      <c r="G94" s="13">
        <v>2014.7</v>
      </c>
      <c r="H94" s="13"/>
      <c r="I94" s="38"/>
    </row>
    <row r="95" spans="1:9" s="19" customFormat="1" ht="25.5">
      <c r="A95" s="47" t="s">
        <v>130</v>
      </c>
      <c r="B95" s="66" t="s">
        <v>132</v>
      </c>
      <c r="C95" s="56"/>
      <c r="D95" s="55">
        <v>0</v>
      </c>
      <c r="E95" s="56"/>
      <c r="F95" s="56"/>
      <c r="G95" s="13">
        <v>2014.7</v>
      </c>
      <c r="H95" s="13"/>
      <c r="I95" s="38"/>
    </row>
    <row r="96" spans="1:9" s="19" customFormat="1" ht="15">
      <c r="A96" s="87" t="s">
        <v>133</v>
      </c>
      <c r="B96" s="66" t="s">
        <v>54</v>
      </c>
      <c r="C96" s="56"/>
      <c r="D96" s="55">
        <v>0</v>
      </c>
      <c r="E96" s="56"/>
      <c r="F96" s="56"/>
      <c r="G96" s="13">
        <v>2014.7</v>
      </c>
      <c r="H96" s="13"/>
      <c r="I96" s="38"/>
    </row>
    <row r="97" spans="1:9" s="19" customFormat="1" ht="15">
      <c r="A97" s="47" t="s">
        <v>134</v>
      </c>
      <c r="B97" s="66" t="s">
        <v>17</v>
      </c>
      <c r="C97" s="56"/>
      <c r="D97" s="55">
        <f>E97*G97</f>
        <v>0</v>
      </c>
      <c r="E97" s="56"/>
      <c r="F97" s="56"/>
      <c r="G97" s="13">
        <v>2014.7</v>
      </c>
      <c r="H97" s="13">
        <v>1.07</v>
      </c>
      <c r="I97" s="38">
        <v>0</v>
      </c>
    </row>
    <row r="98" spans="1:9" s="19" customFormat="1" ht="30">
      <c r="A98" s="72" t="s">
        <v>41</v>
      </c>
      <c r="B98" s="71"/>
      <c r="C98" s="53" t="s">
        <v>177</v>
      </c>
      <c r="D98" s="50">
        <f>D100+D102+D101+D99</f>
        <v>2685.7</v>
      </c>
      <c r="E98" s="50">
        <f>D98/G98</f>
        <v>1.33</v>
      </c>
      <c r="F98" s="54">
        <f>D98/12/G98</f>
        <v>0.11</v>
      </c>
      <c r="G98" s="13">
        <v>2014.7</v>
      </c>
      <c r="H98" s="13">
        <v>1.07</v>
      </c>
      <c r="I98" s="38">
        <v>0.55</v>
      </c>
    </row>
    <row r="99" spans="1:9" s="19" customFormat="1" ht="15">
      <c r="A99" s="47" t="s">
        <v>135</v>
      </c>
      <c r="B99" s="71" t="s">
        <v>17</v>
      </c>
      <c r="C99" s="56"/>
      <c r="D99" s="51">
        <v>0</v>
      </c>
      <c r="E99" s="50"/>
      <c r="F99" s="54"/>
      <c r="G99" s="13"/>
      <c r="H99" s="13"/>
      <c r="I99" s="38"/>
    </row>
    <row r="100" spans="1:9" s="19" customFormat="1" ht="15">
      <c r="A100" s="87" t="s">
        <v>136</v>
      </c>
      <c r="B100" s="66" t="s">
        <v>54</v>
      </c>
      <c r="C100" s="56"/>
      <c r="D100" s="55">
        <v>0</v>
      </c>
      <c r="E100" s="56"/>
      <c r="F100" s="56"/>
      <c r="G100" s="13">
        <v>2014.7</v>
      </c>
      <c r="H100" s="13">
        <v>1.07</v>
      </c>
      <c r="I100" s="38">
        <v>0.09</v>
      </c>
    </row>
    <row r="101" spans="1:9" s="19" customFormat="1" ht="15">
      <c r="A101" s="47" t="s">
        <v>137</v>
      </c>
      <c r="B101" s="66" t="s">
        <v>132</v>
      </c>
      <c r="C101" s="47"/>
      <c r="D101" s="68">
        <v>2685.7</v>
      </c>
      <c r="E101" s="56"/>
      <c r="F101" s="56"/>
      <c r="G101" s="13">
        <v>2014.7</v>
      </c>
      <c r="H101" s="13"/>
      <c r="I101" s="38"/>
    </row>
    <row r="102" spans="1:9" s="19" customFormat="1" ht="25.5">
      <c r="A102" s="47" t="s">
        <v>138</v>
      </c>
      <c r="B102" s="66" t="s">
        <v>54</v>
      </c>
      <c r="C102" s="56"/>
      <c r="D102" s="55">
        <v>0</v>
      </c>
      <c r="E102" s="56"/>
      <c r="F102" s="56"/>
      <c r="G102" s="13">
        <v>2014.7</v>
      </c>
      <c r="H102" s="13">
        <v>1.07</v>
      </c>
      <c r="I102" s="38">
        <v>0.4</v>
      </c>
    </row>
    <row r="103" spans="1:9" s="19" customFormat="1" ht="15">
      <c r="A103" s="72" t="s">
        <v>42</v>
      </c>
      <c r="B103" s="71"/>
      <c r="C103" s="53" t="s">
        <v>179</v>
      </c>
      <c r="D103" s="50">
        <f>D104+D105+D109++D106+D107+D108</f>
        <v>8289.42</v>
      </c>
      <c r="E103" s="50">
        <f>D103/G103</f>
        <v>4.11</v>
      </c>
      <c r="F103" s="54">
        <f>D103/12/G103</f>
        <v>0.34</v>
      </c>
      <c r="G103" s="13">
        <v>2014.7</v>
      </c>
      <c r="H103" s="13">
        <v>1.07</v>
      </c>
      <c r="I103" s="38">
        <v>0.3</v>
      </c>
    </row>
    <row r="104" spans="1:9" s="19" customFormat="1" ht="17.25" customHeight="1">
      <c r="A104" s="47" t="s">
        <v>139</v>
      </c>
      <c r="B104" s="71" t="s">
        <v>9</v>
      </c>
      <c r="C104" s="56"/>
      <c r="D104" s="55">
        <v>0</v>
      </c>
      <c r="E104" s="56"/>
      <c r="F104" s="56"/>
      <c r="G104" s="13">
        <v>2014.7</v>
      </c>
      <c r="H104" s="13">
        <v>1.07</v>
      </c>
      <c r="I104" s="38">
        <v>0.17</v>
      </c>
    </row>
    <row r="105" spans="1:9" s="19" customFormat="1" ht="45.75" customHeight="1">
      <c r="A105" s="47" t="s">
        <v>140</v>
      </c>
      <c r="B105" s="71" t="s">
        <v>17</v>
      </c>
      <c r="C105" s="56"/>
      <c r="D105" s="55">
        <v>5593.28</v>
      </c>
      <c r="E105" s="56"/>
      <c r="F105" s="56"/>
      <c r="G105" s="13">
        <v>2014.7</v>
      </c>
      <c r="H105" s="13">
        <v>1.07</v>
      </c>
      <c r="I105" s="38">
        <v>0.03</v>
      </c>
    </row>
    <row r="106" spans="1:9" s="19" customFormat="1" ht="41.25" customHeight="1">
      <c r="A106" s="47" t="s">
        <v>141</v>
      </c>
      <c r="B106" s="71" t="s">
        <v>17</v>
      </c>
      <c r="C106" s="56"/>
      <c r="D106" s="55">
        <v>1006.81</v>
      </c>
      <c r="E106" s="56"/>
      <c r="F106" s="56"/>
      <c r="G106" s="13">
        <v>2014.7</v>
      </c>
      <c r="H106" s="13">
        <v>1.07</v>
      </c>
      <c r="I106" s="38">
        <v>0</v>
      </c>
    </row>
    <row r="107" spans="1:9" s="19" customFormat="1" ht="25.5">
      <c r="A107" s="47" t="s">
        <v>57</v>
      </c>
      <c r="B107" s="71" t="s">
        <v>12</v>
      </c>
      <c r="C107" s="56"/>
      <c r="D107" s="55">
        <v>1689.33</v>
      </c>
      <c r="E107" s="56"/>
      <c r="F107" s="56"/>
      <c r="G107" s="13">
        <v>2014.7</v>
      </c>
      <c r="H107" s="13">
        <v>1.07</v>
      </c>
      <c r="I107" s="38">
        <v>0</v>
      </c>
    </row>
    <row r="108" spans="1:9" s="19" customFormat="1" ht="15">
      <c r="A108" s="47" t="s">
        <v>142</v>
      </c>
      <c r="B108" s="66" t="s">
        <v>143</v>
      </c>
      <c r="C108" s="56"/>
      <c r="D108" s="55">
        <f>E108*G108</f>
        <v>0</v>
      </c>
      <c r="E108" s="56"/>
      <c r="F108" s="56"/>
      <c r="G108" s="13">
        <v>2014.7</v>
      </c>
      <c r="H108" s="13">
        <v>1.07</v>
      </c>
      <c r="I108" s="38">
        <v>0</v>
      </c>
    </row>
    <row r="109" spans="1:9" s="19" customFormat="1" ht="54.75" customHeight="1">
      <c r="A109" s="47" t="s">
        <v>144</v>
      </c>
      <c r="B109" s="66" t="s">
        <v>71</v>
      </c>
      <c r="C109" s="56"/>
      <c r="D109" s="55">
        <v>0</v>
      </c>
      <c r="E109" s="56"/>
      <c r="F109" s="56"/>
      <c r="G109" s="13">
        <v>2014.7</v>
      </c>
      <c r="H109" s="13">
        <v>1.07</v>
      </c>
      <c r="I109" s="38">
        <v>0.05</v>
      </c>
    </row>
    <row r="110" spans="1:9" s="19" customFormat="1" ht="15">
      <c r="A110" s="72" t="s">
        <v>43</v>
      </c>
      <c r="B110" s="71"/>
      <c r="C110" s="53" t="s">
        <v>178</v>
      </c>
      <c r="D110" s="50">
        <f>D111</f>
        <v>0</v>
      </c>
      <c r="E110" s="50">
        <f>D110/G110</f>
        <v>0</v>
      </c>
      <c r="F110" s="54">
        <f>D110/12/G110</f>
        <v>0</v>
      </c>
      <c r="G110" s="13">
        <v>2014.7</v>
      </c>
      <c r="H110" s="13">
        <v>1.07</v>
      </c>
      <c r="I110" s="38">
        <v>0.03</v>
      </c>
    </row>
    <row r="111" spans="1:9" s="19" customFormat="1" ht="15">
      <c r="A111" s="47" t="s">
        <v>39</v>
      </c>
      <c r="B111" s="71" t="s">
        <v>17</v>
      </c>
      <c r="C111" s="56"/>
      <c r="D111" s="55">
        <v>0</v>
      </c>
      <c r="E111" s="56"/>
      <c r="F111" s="56"/>
      <c r="G111" s="13">
        <v>2014.7</v>
      </c>
      <c r="H111" s="13">
        <v>1.07</v>
      </c>
      <c r="I111" s="38">
        <v>0.03</v>
      </c>
    </row>
    <row r="112" spans="1:9" s="13" customFormat="1" ht="15">
      <c r="A112" s="72" t="s">
        <v>46</v>
      </c>
      <c r="B112" s="62"/>
      <c r="C112" s="50" t="s">
        <v>173</v>
      </c>
      <c r="D112" s="50">
        <f>D113+D114</f>
        <v>15595.42</v>
      </c>
      <c r="E112" s="50">
        <f>D112/G112</f>
        <v>7.74</v>
      </c>
      <c r="F112" s="54">
        <f>D112/12/G112</f>
        <v>0.65</v>
      </c>
      <c r="G112" s="13">
        <v>2014.7</v>
      </c>
      <c r="H112" s="13">
        <v>1.07</v>
      </c>
      <c r="I112" s="38">
        <v>0.05</v>
      </c>
    </row>
    <row r="113" spans="1:9" s="19" customFormat="1" ht="42" customHeight="1">
      <c r="A113" s="87" t="s">
        <v>145</v>
      </c>
      <c r="B113" s="66" t="s">
        <v>22</v>
      </c>
      <c r="C113" s="56"/>
      <c r="D113" s="55">
        <v>9019.56</v>
      </c>
      <c r="E113" s="56"/>
      <c r="F113" s="56"/>
      <c r="G113" s="13">
        <v>2014.7</v>
      </c>
      <c r="H113" s="13">
        <v>1.07</v>
      </c>
      <c r="I113" s="38">
        <v>0.05</v>
      </c>
    </row>
    <row r="114" spans="1:9" s="19" customFormat="1" ht="31.5" customHeight="1">
      <c r="A114" s="87" t="s">
        <v>169</v>
      </c>
      <c r="B114" s="66" t="s">
        <v>71</v>
      </c>
      <c r="C114" s="56"/>
      <c r="D114" s="55">
        <v>6575.86</v>
      </c>
      <c r="E114" s="56"/>
      <c r="F114" s="56"/>
      <c r="G114" s="13">
        <v>2014.7</v>
      </c>
      <c r="H114" s="13">
        <v>1.07</v>
      </c>
      <c r="I114" s="38">
        <v>0</v>
      </c>
    </row>
    <row r="115" spans="1:9" s="13" customFormat="1" ht="15">
      <c r="A115" s="72" t="s">
        <v>45</v>
      </c>
      <c r="B115" s="62"/>
      <c r="C115" s="50" t="s">
        <v>174</v>
      </c>
      <c r="D115" s="50">
        <f>D116+D117+D118</f>
        <v>0</v>
      </c>
      <c r="E115" s="50">
        <f>D115/G115</f>
        <v>0</v>
      </c>
      <c r="F115" s="54">
        <f>D115/12/G115</f>
        <v>0</v>
      </c>
      <c r="G115" s="13">
        <v>2014.7</v>
      </c>
      <c r="H115" s="13">
        <v>1.07</v>
      </c>
      <c r="I115" s="38">
        <v>0.04</v>
      </c>
    </row>
    <row r="116" spans="1:9" s="19" customFormat="1" ht="15">
      <c r="A116" s="47" t="s">
        <v>74</v>
      </c>
      <c r="B116" s="66" t="s">
        <v>51</v>
      </c>
      <c r="C116" s="56"/>
      <c r="D116" s="55">
        <v>0</v>
      </c>
      <c r="E116" s="56"/>
      <c r="F116" s="56"/>
      <c r="G116" s="13">
        <v>2014.7</v>
      </c>
      <c r="H116" s="13">
        <v>1.07</v>
      </c>
      <c r="I116" s="38">
        <v>0.04</v>
      </c>
    </row>
    <row r="117" spans="1:9" s="19" customFormat="1" ht="15">
      <c r="A117" s="47" t="s">
        <v>65</v>
      </c>
      <c r="B117" s="66" t="s">
        <v>51</v>
      </c>
      <c r="C117" s="56"/>
      <c r="D117" s="55">
        <v>0</v>
      </c>
      <c r="E117" s="56"/>
      <c r="F117" s="56"/>
      <c r="G117" s="13">
        <v>2014.7</v>
      </c>
      <c r="H117" s="13">
        <v>1.07</v>
      </c>
      <c r="I117" s="38">
        <v>0</v>
      </c>
    </row>
    <row r="118" spans="1:9" s="19" customFormat="1" ht="25.5" customHeight="1">
      <c r="A118" s="6" t="s">
        <v>56</v>
      </c>
      <c r="B118" s="22" t="s">
        <v>17</v>
      </c>
      <c r="C118" s="2"/>
      <c r="D118" s="55">
        <f>E118*G118</f>
        <v>0</v>
      </c>
      <c r="E118" s="56"/>
      <c r="F118" s="56"/>
      <c r="G118" s="13">
        <v>2014.7</v>
      </c>
      <c r="H118" s="13">
        <v>1.07</v>
      </c>
      <c r="I118" s="38">
        <v>0</v>
      </c>
    </row>
    <row r="119" spans="1:9" s="13" customFormat="1" ht="185.25" thickBot="1">
      <c r="A119" s="90" t="s">
        <v>180</v>
      </c>
      <c r="B119" s="62" t="s">
        <v>12</v>
      </c>
      <c r="C119" s="54"/>
      <c r="D119" s="54">
        <f>E119*G119</f>
        <v>2901.17</v>
      </c>
      <c r="E119" s="54">
        <f>12*F119</f>
        <v>1.44</v>
      </c>
      <c r="F119" s="54">
        <v>0.12</v>
      </c>
      <c r="G119" s="13">
        <v>2014.7</v>
      </c>
      <c r="H119" s="13">
        <v>1.07</v>
      </c>
      <c r="I119" s="38">
        <v>0.3</v>
      </c>
    </row>
    <row r="120" spans="1:9" s="13" customFormat="1" ht="25.5" customHeight="1" thickBot="1">
      <c r="A120" s="34" t="s">
        <v>69</v>
      </c>
      <c r="B120" s="35" t="s">
        <v>11</v>
      </c>
      <c r="C120" s="21"/>
      <c r="D120" s="53">
        <f>E120*G120</f>
        <v>45935.16</v>
      </c>
      <c r="E120" s="53">
        <f>12*F120</f>
        <v>22.8</v>
      </c>
      <c r="F120" s="53">
        <v>1.9</v>
      </c>
      <c r="G120" s="13">
        <v>2014.7</v>
      </c>
      <c r="I120" s="38"/>
    </row>
    <row r="121" spans="1:9" s="13" customFormat="1" ht="20.25" thickBot="1">
      <c r="A121" s="33" t="s">
        <v>33</v>
      </c>
      <c r="B121" s="45"/>
      <c r="C121" s="46"/>
      <c r="D121" s="58">
        <f>D119+D115+D112+D110+D103+D98+D87+D72+D71+D70+D69+D59+D57+D56+D55+D54+D49+D42+D41+D40+D39+D28+D15+D120+D58+D43-0.01</f>
        <v>526197.66</v>
      </c>
      <c r="E121" s="58">
        <f>E119+E115+E112+E110+E103+E98+E87+E72+E71+E70+E69+E59+E57+E56+E55+E54+E49+E42+E41+E40+E39+E28+E15+E120+E58+E43</f>
        <v>261.17</v>
      </c>
      <c r="F121" s="58">
        <f>F119+F115+F112+F110+F103+F98+F87+F72+F71+F70+F69+F59+F57+F56+F55+F54+F49+F42+F41+F40+F39+F28+F15+F120+F58+F43</f>
        <v>21.77</v>
      </c>
      <c r="G121" s="13">
        <v>2014.7</v>
      </c>
      <c r="H121" s="13">
        <v>1.07</v>
      </c>
      <c r="I121" s="38"/>
    </row>
    <row r="122" spans="1:9" s="23" customFormat="1" ht="19.5">
      <c r="A122" s="28"/>
      <c r="B122" s="29"/>
      <c r="C122" s="29"/>
      <c r="D122" s="59"/>
      <c r="E122" s="59"/>
      <c r="F122" s="59"/>
      <c r="I122" s="41"/>
    </row>
    <row r="123" spans="1:9" s="23" customFormat="1" ht="20.25" thickBot="1">
      <c r="A123" s="28"/>
      <c r="B123" s="29"/>
      <c r="C123" s="29"/>
      <c r="D123" s="59"/>
      <c r="E123" s="59"/>
      <c r="F123" s="59"/>
      <c r="I123" s="41"/>
    </row>
    <row r="124" spans="1:9" s="23" customFormat="1" ht="19.5">
      <c r="A124" s="30" t="s">
        <v>67</v>
      </c>
      <c r="B124" s="31"/>
      <c r="C124" s="32"/>
      <c r="D124" s="60">
        <f>D125+D126</f>
        <v>18434.4</v>
      </c>
      <c r="E124" s="60">
        <f>E125+E126</f>
        <v>9.15</v>
      </c>
      <c r="F124" s="60">
        <f>F125+F126</f>
        <v>0.76</v>
      </c>
      <c r="G124" s="13">
        <v>2014.7</v>
      </c>
      <c r="I124" s="41"/>
    </row>
    <row r="125" spans="1:9" s="78" customFormat="1" ht="14.25" customHeight="1">
      <c r="A125" s="47" t="s">
        <v>75</v>
      </c>
      <c r="B125" s="47"/>
      <c r="C125" s="47"/>
      <c r="D125" s="68">
        <v>16668.31</v>
      </c>
      <c r="E125" s="48">
        <f>D125/G125</f>
        <v>8.27</v>
      </c>
      <c r="F125" s="48">
        <f>E125/12</f>
        <v>0.69</v>
      </c>
      <c r="G125" s="77">
        <v>2014.7</v>
      </c>
      <c r="I125" s="79"/>
    </row>
    <row r="126" spans="1:9" s="78" customFormat="1" ht="17.25" customHeight="1">
      <c r="A126" s="47" t="s">
        <v>151</v>
      </c>
      <c r="B126" s="47"/>
      <c r="C126" s="47"/>
      <c r="D126" s="68">
        <v>1766.09</v>
      </c>
      <c r="E126" s="48">
        <f>D126/G126</f>
        <v>0.88</v>
      </c>
      <c r="F126" s="48">
        <f>E126/12</f>
        <v>0.07</v>
      </c>
      <c r="G126" s="77">
        <v>2014.7</v>
      </c>
      <c r="I126" s="79"/>
    </row>
    <row r="127" spans="1:9" s="23" customFormat="1" ht="19.5">
      <c r="A127" s="28"/>
      <c r="B127" s="29"/>
      <c r="C127" s="29"/>
      <c r="D127" s="29"/>
      <c r="E127" s="29"/>
      <c r="F127" s="29"/>
      <c r="I127" s="41"/>
    </row>
    <row r="128" spans="1:9" s="23" customFormat="1" ht="19.5">
      <c r="A128" s="82" t="s">
        <v>181</v>
      </c>
      <c r="B128" s="83"/>
      <c r="C128" s="83"/>
      <c r="D128" s="84">
        <f>D121+D124</f>
        <v>544632.06</v>
      </c>
      <c r="E128" s="84">
        <f>E121+E124</f>
        <v>270.32</v>
      </c>
      <c r="F128" s="84">
        <f>F121+F124</f>
        <v>22.53</v>
      </c>
      <c r="I128" s="41"/>
    </row>
    <row r="129" spans="1:9" s="3" customFormat="1" ht="12.75">
      <c r="A129" s="24"/>
      <c r="I129" s="42"/>
    </row>
    <row r="130" spans="1:9" s="3" customFormat="1" ht="12.75">
      <c r="A130" s="24"/>
      <c r="I130" s="42"/>
    </row>
    <row r="131" spans="1:9" s="3" customFormat="1" ht="12.75">
      <c r="A131" s="24"/>
      <c r="I131" s="42"/>
    </row>
    <row r="132" spans="1:9" s="3" customFormat="1" ht="19.5">
      <c r="A132" s="91"/>
      <c r="B132" s="26"/>
      <c r="C132" s="26"/>
      <c r="D132" s="4"/>
      <c r="E132" s="4"/>
      <c r="F132" s="4"/>
      <c r="I132" s="42"/>
    </row>
    <row r="133" spans="1:9" s="3" customFormat="1" ht="19.5">
      <c r="A133" s="91"/>
      <c r="B133" s="26"/>
      <c r="C133" s="26"/>
      <c r="D133" s="4"/>
      <c r="E133" s="4"/>
      <c r="F133" s="4"/>
      <c r="I133" s="42"/>
    </row>
    <row r="134" spans="1:9" s="23" customFormat="1" ht="19.5">
      <c r="A134" s="25"/>
      <c r="B134" s="26"/>
      <c r="C134" s="4"/>
      <c r="D134" s="4"/>
      <c r="E134" s="4"/>
      <c r="F134" s="4"/>
      <c r="I134" s="41"/>
    </row>
    <row r="135" spans="1:9" s="3" customFormat="1" ht="14.25">
      <c r="A135" s="92" t="s">
        <v>29</v>
      </c>
      <c r="B135" s="92"/>
      <c r="C135" s="92"/>
      <c r="D135" s="92"/>
      <c r="I135" s="42"/>
    </row>
    <row r="136" s="3" customFormat="1" ht="12.75">
      <c r="I136" s="42"/>
    </row>
    <row r="137" spans="1:9" s="3" customFormat="1" ht="12.75">
      <c r="A137" s="24" t="s">
        <v>30</v>
      </c>
      <c r="I137" s="42"/>
    </row>
    <row r="138" s="3" customFormat="1" ht="12.75">
      <c r="I138" s="42"/>
    </row>
    <row r="139" s="3" customFormat="1" ht="12.75">
      <c r="I139" s="42"/>
    </row>
    <row r="140" s="3" customFormat="1" ht="12.75">
      <c r="I140" s="42"/>
    </row>
    <row r="141" s="3" customFormat="1" ht="12.75">
      <c r="I141" s="42"/>
    </row>
    <row r="142" s="3" customFormat="1" ht="12.75">
      <c r="I142" s="42"/>
    </row>
    <row r="143" s="3" customFormat="1" ht="12.75">
      <c r="I143" s="42"/>
    </row>
    <row r="144" s="3" customFormat="1" ht="12.75">
      <c r="I144" s="42"/>
    </row>
    <row r="145" s="3" customFormat="1" ht="12.75">
      <c r="I145" s="42"/>
    </row>
    <row r="146" s="3" customFormat="1" ht="12.75">
      <c r="I146" s="42"/>
    </row>
    <row r="147" s="3" customFormat="1" ht="12.75">
      <c r="I147" s="42"/>
    </row>
    <row r="148" s="3" customFormat="1" ht="12.75">
      <c r="I148" s="42"/>
    </row>
    <row r="149" s="3" customFormat="1" ht="12.75">
      <c r="I149" s="42"/>
    </row>
    <row r="150" s="3" customFormat="1" ht="12.75">
      <c r="I150" s="42"/>
    </row>
    <row r="151" s="3" customFormat="1" ht="12.75">
      <c r="I151" s="42"/>
    </row>
    <row r="152" s="3" customFormat="1" ht="12.75">
      <c r="I152" s="42"/>
    </row>
    <row r="153" s="3" customFormat="1" ht="12.75">
      <c r="I153" s="42"/>
    </row>
    <row r="154" s="3" customFormat="1" ht="12.75">
      <c r="I154" s="42"/>
    </row>
    <row r="155" s="3" customFormat="1" ht="12.75">
      <c r="I155" s="42"/>
    </row>
  </sheetData>
  <sheetProtection/>
  <mergeCells count="13">
    <mergeCell ref="A135:D135"/>
    <mergeCell ref="A7:F7"/>
    <mergeCell ref="A8:F8"/>
    <mergeCell ref="A9:F9"/>
    <mergeCell ref="A10:F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2016-04-11T10:51:00Z</cp:lastPrinted>
  <dcterms:created xsi:type="dcterms:W3CDTF">2010-04-02T14:46:04Z</dcterms:created>
  <dcterms:modified xsi:type="dcterms:W3CDTF">2016-04-11T10:51:24Z</dcterms:modified>
  <cp:category/>
  <cp:version/>
  <cp:contentType/>
  <cp:contentStatus/>
</cp:coreProperties>
</file>