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2"/>
  </bookViews>
  <sheets>
    <sheet name="проект 2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голосованию'!$A$1:$H$120</definedName>
    <definedName name="_xlnm.Print_Area" localSheetId="1">'по заявлению'!$A$1:$H$123</definedName>
    <definedName name="_xlnm.Print_Area" localSheetId="0">'проект 2'!$A$1:$H$137</definedName>
  </definedNames>
  <calcPr fullCalcOnLoad="1" fullPrecision="0"/>
</workbook>
</file>

<file path=xl/sharedStrings.xml><?xml version="1.0" encoding="utf-8"?>
<sst xmlns="http://schemas.openxmlformats.org/spreadsheetml/2006/main" count="546" uniqueCount="139">
  <si>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</si>
  <si>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</si>
  <si>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</si>
  <si>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</si>
  <si>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</si>
  <si>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</si>
  <si>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</si>
  <si>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</si>
  <si>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</si>
  <si>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</si>
  <si>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</si>
  <si>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</si>
  <si>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</si>
  <si>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</si>
  <si>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</si>
  <si>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</si>
  <si>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</si>
  <si>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</si>
  <si>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</si>
  <si>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</si>
  <si>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</si>
  <si>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</si>
  <si>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</si>
  <si>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</si>
  <si>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</si>
  <si>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</si>
  <si>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</si>
  <si>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</si>
  <si>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</si>
  <si>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</si>
  <si>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</si>
  <si>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</si>
  <si>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</si>
  <si>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</si>
  <si>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</si>
  <si>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</si>
  <si>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</si>
  <si>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</si>
  <si>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</si>
  <si>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</si>
  <si>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</si>
  <si>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</si>
  <si>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</si>
  <si>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</si>
  <si>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</si>
  <si>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</si>
  <si>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</si>
  <si>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</si>
  <si>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</si>
  <si>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</si>
  <si>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</si>
  <si>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1 ра в год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</si>
  <si>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</si>
  <si>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</si>
  <si>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</si>
  <si>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</si>
  <si>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</si>
  <si>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горячего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</si>
  <si>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</si>
  <si>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</si>
  <si>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</si>
  <si>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</si>
  <si>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</si>
  <si>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</si>
  <si>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</si>
  <si>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</si>
  <si>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</si>
  <si>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</si>
  <si>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</si>
  <si>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</si>
  <si>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</si>
  <si>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</si>
  <si>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</si>
  <si>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</si>
  <si>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</si>
  <si>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</si>
  <si>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</si>
  <si>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</si>
  <si>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</si>
  <si>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ревизия ШР, ЩЭ</t>
  </si>
  <si>
    <t>Расчет размера платы за содержание и ремонт общего имущества в многоквартирном доме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</si>
  <si>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</si>
  <si>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</si>
  <si>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</si>
  <si>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</si>
  <si>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</si>
  <si>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</si>
  <si>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</si>
  <si>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</si>
  <si>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</si>
  <si>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</si>
  <si>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</si>
  <si>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</si>
  <si>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</si>
  <si>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1 раз в 4 месяца</t>
  </si>
  <si>
    <t>по адресу: ул. Набережная, д.52-1(S общ.=2014,7 м2, S зем.уч.=899,63 м2)</t>
  </si>
  <si>
    <t>очистка от снега и наледи козырьков подъездов</t>
  </si>
  <si>
    <t>ВСЕГО:</t>
  </si>
  <si>
    <t>очистка урн отмусора</t>
  </si>
  <si>
    <t>Дополнительные работы по текущему ремонту в т.ч.</t>
  </si>
  <si>
    <t>замена насоса гвс / резерв /</t>
  </si>
  <si>
    <t>окос травы</t>
  </si>
  <si>
    <t>2-3 раза</t>
  </si>
  <si>
    <t>Сбор, вывоз и утилизация ТБО*, руб/м2</t>
  </si>
  <si>
    <t>обслуживание насосов холодного водоснабжения /резерв/</t>
  </si>
  <si>
    <t>заполнение электронных паспортов</t>
  </si>
  <si>
    <t>Санобработка мусорокамер (согласно СанПиН 2.1.2.2645-10 утвержденного Постановлением Главного госуд.сан.врача от 10.06.2010 г. № 64)</t>
  </si>
  <si>
    <t xml:space="preserve">1 раз в год </t>
  </si>
  <si>
    <t>пылеудаление и дезинфекция вентканалов без пробивки</t>
  </si>
  <si>
    <t>1 раз в 3 года</t>
  </si>
  <si>
    <t>Управление многоквартирным домом всего, в т.ч.:</t>
  </si>
  <si>
    <t>учет работ по кап.ремонту</t>
  </si>
  <si>
    <t>гидравлическое испытание эл.узлов и запорной арматуры</t>
  </si>
  <si>
    <t>очистка  водоприемных воронок</t>
  </si>
  <si>
    <t>ремонт отмостки 74 м2</t>
  </si>
  <si>
    <t>замена дверного блока на металлический (вход в мусорокамеру) - 1 шт.</t>
  </si>
  <si>
    <t>смена задвижек СТС диам.80 мм - 1 шт.</t>
  </si>
  <si>
    <t>установка модуля на ГВС диам.80 мм - 1 шт.</t>
  </si>
  <si>
    <t>смена шарового крана под промывку диам.32 мм - 1 шт.</t>
  </si>
  <si>
    <t>смена задвижек ХВС диам.80 - 1 шт.</t>
  </si>
  <si>
    <t>установка шарового крана на ГВС диам 15 мм - 1 шт.</t>
  </si>
  <si>
    <t>ремонт освещения в подвале</t>
  </si>
  <si>
    <t>смена секций водоподогревателя диам 168 мм - 4 шт., установка новых - 2 шт.</t>
  </si>
  <si>
    <t>2015 -2016 гг.</t>
  </si>
  <si>
    <t>(стоимость услуг  увеличена на 10,5 % в соответствии с уровнем инфляции 2014 г.)</t>
  </si>
  <si>
    <t>выполнение работ экологом</t>
  </si>
  <si>
    <t>отключение системы отопления с переводом системы ГВС на летнюю схему</t>
  </si>
  <si>
    <t>подключение системы отопления с регулировкой и с переводом системы ГВС на зимнюю схему</t>
  </si>
  <si>
    <t>ревизия задвижек ГВС ( диам.80мм-1 шт.)</t>
  </si>
  <si>
    <t>ревизия задвижек отопления ( диам.80мм-1 шт.)</t>
  </si>
  <si>
    <t>Работы заявочного характера, в т.ч работы по предписанию надзорных органов</t>
  </si>
  <si>
    <t>электрические измерения и испытания электрооборудования</t>
  </si>
  <si>
    <t>установка регуляторов температуры ГВС</t>
  </si>
  <si>
    <t>Установка аварийного освещения кабины лифта (предписание Ростехнадзора по Костромской области № 9.2-0232 пл- П/0051-2014 от 18.07.2014 г.)</t>
  </si>
  <si>
    <t>Проект 2 (с учетом замены общедомового прибора учета теплоэнергии)</t>
  </si>
  <si>
    <t>Замена общедомовыз приборов учета теплоэнергии</t>
  </si>
  <si>
    <t>Смена общих задвижек ХВС (д.100 мм - 3 шт.) для домов Наб.58, 52/1, 52/2, 52/3</t>
  </si>
  <si>
    <t>ревизия задвижек отопления ( диам.80мм-2 шт.)</t>
  </si>
  <si>
    <t>по адресу: ул. Набережная, д.52-1(S жилые + нежилые = 2014,7 м2, S зем.уч.=899,63 м2)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</si>
</sst>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0"/>
      <name val="Arial Black"/>
      <family val="2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textRotation="90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8" fillId="24" borderId="15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left" vertical="center" wrapText="1"/>
    </xf>
    <xf numFmtId="0" fontId="23" fillId="24" borderId="24" xfId="0" applyFont="1" applyFill="1" applyBorder="1" applyAlignment="1">
      <alignment horizontal="center" vertical="center" wrapText="1"/>
    </xf>
    <xf numFmtId="2" fontId="23" fillId="24" borderId="24" xfId="0" applyNumberFormat="1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left" vertical="center" wrapText="1"/>
    </xf>
    <xf numFmtId="0" fontId="19" fillId="24" borderId="25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20" fillId="25" borderId="0" xfId="0" applyFont="1" applyFill="1" applyAlignment="1">
      <alignment horizontal="center"/>
    </xf>
    <xf numFmtId="0" fontId="23" fillId="24" borderId="26" xfId="0" applyFont="1" applyFill="1" applyBorder="1" applyAlignment="1">
      <alignment horizontal="center" vertical="center" wrapText="1"/>
    </xf>
    <xf numFmtId="2" fontId="23" fillId="24" borderId="26" xfId="0" applyNumberFormat="1" applyFont="1" applyFill="1" applyBorder="1" applyAlignment="1">
      <alignment horizontal="center" vertical="center" wrapText="1"/>
    </xf>
    <xf numFmtId="0" fontId="0" fillId="26" borderId="14" xfId="0" applyFont="1" applyFill="1" applyBorder="1" applyAlignment="1">
      <alignment horizontal="left" vertical="center" wrapText="1"/>
    </xf>
    <xf numFmtId="2" fontId="25" fillId="26" borderId="12" xfId="0" applyNumberFormat="1" applyFont="1" applyFill="1" applyBorder="1" applyAlignment="1">
      <alignment horizontal="center" vertical="center" wrapText="1"/>
    </xf>
    <xf numFmtId="2" fontId="18" fillId="26" borderId="27" xfId="0" applyNumberFormat="1" applyFont="1" applyFill="1" applyBorder="1" applyAlignment="1">
      <alignment horizontal="center" vertical="center" wrapText="1"/>
    </xf>
    <xf numFmtId="2" fontId="18" fillId="26" borderId="21" xfId="0" applyNumberFormat="1" applyFont="1" applyFill="1" applyBorder="1" applyAlignment="1">
      <alignment horizontal="center" vertical="center" wrapText="1"/>
    </xf>
    <xf numFmtId="2" fontId="18" fillId="26" borderId="28" xfId="0" applyNumberFormat="1" applyFont="1" applyFill="1" applyBorder="1" applyAlignment="1">
      <alignment horizontal="center" vertical="center" wrapText="1"/>
    </xf>
    <xf numFmtId="2" fontId="25" fillId="26" borderId="27" xfId="0" applyNumberFormat="1" applyFont="1" applyFill="1" applyBorder="1" applyAlignment="1">
      <alignment horizontal="center" vertical="center" wrapText="1"/>
    </xf>
    <xf numFmtId="2" fontId="25" fillId="26" borderId="21" xfId="0" applyNumberFormat="1" applyFont="1" applyFill="1" applyBorder="1" applyAlignment="1">
      <alignment horizontal="center" vertical="center" wrapText="1"/>
    </xf>
    <xf numFmtId="2" fontId="25" fillId="26" borderId="28" xfId="0" applyNumberFormat="1" applyFont="1" applyFill="1" applyBorder="1" applyAlignment="1">
      <alignment horizontal="center" vertical="center" wrapText="1"/>
    </xf>
    <xf numFmtId="2" fontId="18" fillId="26" borderId="29" xfId="0" applyNumberFormat="1" applyFont="1" applyFill="1" applyBorder="1" applyAlignment="1">
      <alignment horizontal="center" vertical="center" wrapText="1"/>
    </xf>
    <xf numFmtId="2" fontId="18" fillId="26" borderId="12" xfId="0" applyNumberFormat="1" applyFont="1" applyFill="1" applyBorder="1" applyAlignment="1">
      <alignment horizontal="center" vertical="center" wrapText="1"/>
    </xf>
    <xf numFmtId="2" fontId="18" fillId="26" borderId="22" xfId="0" applyNumberFormat="1" applyFont="1" applyFill="1" applyBorder="1" applyAlignment="1">
      <alignment horizontal="center" vertical="center" wrapText="1"/>
    </xf>
    <xf numFmtId="2" fontId="18" fillId="26" borderId="30" xfId="0" applyNumberFormat="1" applyFont="1" applyFill="1" applyBorder="1" applyAlignment="1">
      <alignment horizontal="center" vertical="center" wrapText="1"/>
    </xf>
    <xf numFmtId="2" fontId="0" fillId="26" borderId="31" xfId="0" applyNumberFormat="1" applyFont="1" applyFill="1" applyBorder="1" applyAlignment="1">
      <alignment horizontal="center" vertical="center" wrapText="1"/>
    </xf>
    <xf numFmtId="2" fontId="0" fillId="26" borderId="12" xfId="0" applyNumberFormat="1" applyFont="1" applyFill="1" applyBorder="1" applyAlignment="1">
      <alignment horizontal="center" vertical="center" wrapText="1"/>
    </xf>
    <xf numFmtId="2" fontId="0" fillId="26" borderId="29" xfId="0" applyNumberFormat="1" applyFont="1" applyFill="1" applyBorder="1" applyAlignment="1">
      <alignment horizontal="center" vertical="center" wrapText="1"/>
    </xf>
    <xf numFmtId="2" fontId="0" fillId="26" borderId="21" xfId="0" applyNumberFormat="1" applyFont="1" applyFill="1" applyBorder="1" applyAlignment="1">
      <alignment horizontal="center" vertical="center" wrapText="1"/>
    </xf>
    <xf numFmtId="2" fontId="23" fillId="26" borderId="32" xfId="0" applyNumberFormat="1" applyFont="1" applyFill="1" applyBorder="1" applyAlignment="1">
      <alignment horizontal="center"/>
    </xf>
    <xf numFmtId="0" fontId="18" fillId="26" borderId="33" xfId="0" applyFont="1" applyFill="1" applyBorder="1" applyAlignment="1">
      <alignment horizontal="center" vertical="center"/>
    </xf>
    <xf numFmtId="0" fontId="18" fillId="26" borderId="15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center" vertical="center"/>
    </xf>
    <xf numFmtId="0" fontId="18" fillId="26" borderId="0" xfId="0" applyFont="1" applyFill="1" applyBorder="1" applyAlignment="1">
      <alignment horizontal="center" vertical="center"/>
    </xf>
    <xf numFmtId="2" fontId="23" fillId="26" borderId="24" xfId="0" applyNumberFormat="1" applyFont="1" applyFill="1" applyBorder="1" applyAlignment="1">
      <alignment horizontal="center" vertical="center" wrapText="1"/>
    </xf>
    <xf numFmtId="0" fontId="18" fillId="26" borderId="34" xfId="0" applyFont="1" applyFill="1" applyBorder="1" applyAlignment="1">
      <alignment horizontal="left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27" fillId="26" borderId="34" xfId="0" applyFont="1" applyFill="1" applyBorder="1" applyAlignment="1">
      <alignment horizontal="left" vertical="center" wrapText="1"/>
    </xf>
    <xf numFmtId="0" fontId="25" fillId="26" borderId="21" xfId="0" applyFont="1" applyFill="1" applyBorder="1" applyAlignment="1">
      <alignment horizontal="center" vertical="center" wrapText="1"/>
    </xf>
    <xf numFmtId="0" fontId="25" fillId="26" borderId="34" xfId="0" applyFont="1" applyFill="1" applyBorder="1" applyAlignment="1">
      <alignment horizontal="left" vertical="center" wrapText="1"/>
    </xf>
    <xf numFmtId="0" fontId="0" fillId="26" borderId="12" xfId="0" applyFont="1" applyFill="1" applyBorder="1" applyAlignment="1">
      <alignment horizontal="center" vertical="center" wrapText="1"/>
    </xf>
    <xf numFmtId="2" fontId="28" fillId="26" borderId="31" xfId="0" applyNumberFormat="1" applyFont="1" applyFill="1" applyBorder="1" applyAlignment="1">
      <alignment horizontal="center" vertical="center" wrapText="1"/>
    </xf>
    <xf numFmtId="0" fontId="0" fillId="26" borderId="14" xfId="0" applyFont="1" applyFill="1" applyBorder="1" applyAlignment="1">
      <alignment horizontal="center" vertical="center" wrapText="1"/>
    </xf>
    <xf numFmtId="0" fontId="0" fillId="26" borderId="35" xfId="0" applyFont="1" applyFill="1" applyBorder="1" applyAlignment="1">
      <alignment horizontal="center" vertical="center" wrapText="1"/>
    </xf>
    <xf numFmtId="2" fontId="0" fillId="26" borderId="35" xfId="0" applyNumberFormat="1" applyFont="1" applyFill="1" applyBorder="1" applyAlignment="1">
      <alignment horizontal="center" vertical="center" wrapText="1"/>
    </xf>
    <xf numFmtId="2" fontId="0" fillId="26" borderId="36" xfId="0" applyNumberFormat="1" applyFont="1" applyFill="1" applyBorder="1" applyAlignment="1">
      <alignment horizontal="center" vertical="center" wrapText="1"/>
    </xf>
    <xf numFmtId="2" fontId="0" fillId="26" borderId="22" xfId="0" applyNumberFormat="1" applyFont="1" applyFill="1" applyBorder="1" applyAlignment="1">
      <alignment horizontal="center" vertical="center" wrapText="1"/>
    </xf>
    <xf numFmtId="0" fontId="18" fillId="26" borderId="21" xfId="0" applyFont="1" applyFill="1" applyBorder="1" applyAlignment="1">
      <alignment horizontal="center" vertical="center" wrapText="1"/>
    </xf>
    <xf numFmtId="0" fontId="0" fillId="26" borderId="14" xfId="0" applyFont="1" applyFill="1" applyBorder="1" applyAlignment="1">
      <alignment horizontal="left" vertical="center" wrapText="1"/>
    </xf>
    <xf numFmtId="0" fontId="0" fillId="26" borderId="12" xfId="0" applyFont="1" applyFill="1" applyBorder="1" applyAlignment="1">
      <alignment horizontal="center" vertical="center" wrapText="1"/>
    </xf>
    <xf numFmtId="0" fontId="0" fillId="26" borderId="14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horizontal="left" vertical="center" wrapText="1"/>
    </xf>
    <xf numFmtId="0" fontId="0" fillId="26" borderId="22" xfId="0" applyFont="1" applyFill="1" applyBorder="1" applyAlignment="1">
      <alignment horizontal="center" vertical="center" wrapText="1"/>
    </xf>
    <xf numFmtId="0" fontId="0" fillId="26" borderId="38" xfId="0" applyFont="1" applyFill="1" applyBorder="1" applyAlignment="1">
      <alignment horizontal="left" vertical="center" wrapText="1"/>
    </xf>
    <xf numFmtId="0" fontId="0" fillId="26" borderId="39" xfId="0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left" vertical="center" wrapText="1"/>
    </xf>
    <xf numFmtId="0" fontId="24" fillId="26" borderId="12" xfId="0" applyFont="1" applyFill="1" applyBorder="1" applyAlignment="1">
      <alignment horizontal="center" vertical="center" wrapText="1"/>
    </xf>
    <xf numFmtId="0" fontId="18" fillId="26" borderId="22" xfId="0" applyFont="1" applyFill="1" applyBorder="1" applyAlignment="1">
      <alignment horizontal="center" vertical="center" wrapText="1"/>
    </xf>
    <xf numFmtId="2" fontId="0" fillId="26" borderId="27" xfId="0" applyNumberFormat="1" applyFont="1" applyFill="1" applyBorder="1" applyAlignment="1">
      <alignment horizontal="center" vertical="center" wrapText="1"/>
    </xf>
    <xf numFmtId="2" fontId="0" fillId="26" borderId="14" xfId="0" applyNumberFormat="1" applyFont="1" applyFill="1" applyBorder="1" applyAlignment="1">
      <alignment horizontal="left" vertical="center" wrapText="1"/>
    </xf>
    <xf numFmtId="0" fontId="18" fillId="26" borderId="0" xfId="0" applyFont="1" applyFill="1" applyAlignment="1">
      <alignment horizontal="center" vertical="center" wrapText="1"/>
    </xf>
    <xf numFmtId="0" fontId="23" fillId="26" borderId="0" xfId="0" applyFont="1" applyFill="1" applyAlignment="1">
      <alignment horizontal="center" vertical="center"/>
    </xf>
    <xf numFmtId="2" fontId="23" fillId="26" borderId="0" xfId="0" applyNumberFormat="1" applyFont="1" applyFill="1" applyAlignment="1">
      <alignment horizontal="center" vertical="center"/>
    </xf>
    <xf numFmtId="0" fontId="0" fillId="26" borderId="0" xfId="0" applyFont="1" applyFill="1" applyBorder="1" applyAlignment="1">
      <alignment horizontal="left" vertical="center" wrapText="1"/>
    </xf>
    <xf numFmtId="0" fontId="0" fillId="26" borderId="0" xfId="0" applyFont="1" applyFill="1" applyBorder="1" applyAlignment="1">
      <alignment horizontal="center" vertical="center" wrapText="1"/>
    </xf>
    <xf numFmtId="0" fontId="0" fillId="26" borderId="12" xfId="0" applyFont="1" applyFill="1" applyBorder="1" applyAlignment="1">
      <alignment horizontal="left" vertical="center" wrapText="1"/>
    </xf>
    <xf numFmtId="0" fontId="0" fillId="26" borderId="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left" vertical="center" wrapText="1"/>
    </xf>
    <xf numFmtId="0" fontId="23" fillId="24" borderId="12" xfId="0" applyFont="1" applyFill="1" applyBorder="1" applyAlignment="1">
      <alignment horizontal="center" vertical="center"/>
    </xf>
    <xf numFmtId="2" fontId="23" fillId="24" borderId="12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 horizontal="left" vertical="center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40" xfId="0" applyNumberFormat="1" applyFont="1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19" fillId="24" borderId="41" xfId="0" applyFont="1" applyFill="1" applyBorder="1" applyAlignment="1">
      <alignment horizontal="center" vertical="center" wrapText="1"/>
    </xf>
    <xf numFmtId="0" fontId="19" fillId="24" borderId="36" xfId="0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 wrapText="1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zoomScale="75" zoomScaleNormal="75" zoomScalePageLayoutView="0" workbookViewId="0" topLeftCell="A70">
      <selection activeCell="L27" sqref="L27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3.875" style="6" hidden="1" customWidth="1"/>
    <col min="4" max="4" width="18.25390625" style="6" customWidth="1"/>
    <col min="5" max="5" width="13.875" style="6" hidden="1" customWidth="1"/>
    <col min="6" max="6" width="20.875" style="6" hidden="1" customWidth="1"/>
    <col min="7" max="7" width="13.875" style="6" customWidth="1"/>
    <col min="8" max="8" width="20.875" style="6" customWidth="1"/>
    <col min="9" max="9" width="15.375" style="6" customWidth="1"/>
    <col min="10" max="10" width="15.375" style="6" hidden="1" customWidth="1"/>
    <col min="11" max="11" width="15.375" style="43" hidden="1" customWidth="1"/>
    <col min="12" max="14" width="15.375" style="6" customWidth="1"/>
    <col min="15" max="16384" width="9.125" style="6" customWidth="1"/>
  </cols>
  <sheetData>
    <row r="1" spans="1:8" ht="16.5" customHeight="1">
      <c r="A1" s="123" t="s">
        <v>0</v>
      </c>
      <c r="B1" s="124"/>
      <c r="C1" s="124"/>
      <c r="D1" s="124"/>
      <c r="E1" s="124"/>
      <c r="F1" s="124"/>
      <c r="G1" s="124"/>
      <c r="H1" s="124"/>
    </row>
    <row r="2" spans="1:8" ht="18.75" customHeight="1">
      <c r="A2" s="51" t="s">
        <v>123</v>
      </c>
      <c r="B2" s="125" t="s">
        <v>1</v>
      </c>
      <c r="C2" s="125"/>
      <c r="D2" s="125"/>
      <c r="E2" s="125"/>
      <c r="F2" s="125"/>
      <c r="G2" s="124"/>
      <c r="H2" s="124"/>
    </row>
    <row r="3" spans="2:8" ht="14.25" customHeight="1">
      <c r="B3" s="125" t="s">
        <v>2</v>
      </c>
      <c r="C3" s="125"/>
      <c r="D3" s="125"/>
      <c r="E3" s="125"/>
      <c r="F3" s="125"/>
      <c r="G3" s="124"/>
      <c r="H3" s="124"/>
    </row>
    <row r="4" spans="2:8" ht="14.25" customHeight="1">
      <c r="B4" s="125" t="s">
        <v>39</v>
      </c>
      <c r="C4" s="125"/>
      <c r="D4" s="125"/>
      <c r="E4" s="125"/>
      <c r="F4" s="125"/>
      <c r="G4" s="124"/>
      <c r="H4" s="124"/>
    </row>
    <row r="5" spans="1:8" s="50" customFormat="1" ht="39.75" customHeight="1">
      <c r="A5" s="126"/>
      <c r="B5" s="127"/>
      <c r="C5" s="127"/>
      <c r="D5" s="127"/>
      <c r="E5" s="127"/>
      <c r="F5" s="127"/>
      <c r="G5" s="127"/>
      <c r="H5" s="127"/>
    </row>
    <row r="6" spans="1:8" s="50" customFormat="1" ht="33" customHeight="1">
      <c r="A6" s="128" t="s">
        <v>134</v>
      </c>
      <c r="B6" s="129"/>
      <c r="C6" s="129"/>
      <c r="D6" s="129"/>
      <c r="E6" s="129"/>
      <c r="F6" s="129"/>
      <c r="G6" s="129"/>
      <c r="H6" s="129"/>
    </row>
    <row r="7" spans="1:8" s="50" customFormat="1" ht="33" customHeight="1">
      <c r="A7" s="112" t="s">
        <v>124</v>
      </c>
      <c r="B7" s="112"/>
      <c r="C7" s="112"/>
      <c r="D7" s="112"/>
      <c r="E7" s="112"/>
      <c r="F7" s="112"/>
      <c r="G7" s="112"/>
      <c r="H7" s="112"/>
    </row>
    <row r="8" spans="1:11" s="9" customFormat="1" ht="22.5" customHeight="1">
      <c r="A8" s="113" t="s">
        <v>3</v>
      </c>
      <c r="B8" s="113"/>
      <c r="C8" s="113"/>
      <c r="D8" s="113"/>
      <c r="E8" s="114"/>
      <c r="F8" s="114"/>
      <c r="G8" s="114"/>
      <c r="H8" s="114"/>
      <c r="K8" s="44"/>
    </row>
    <row r="9" spans="1:8" s="10" customFormat="1" ht="18.75" customHeight="1">
      <c r="A9" s="113" t="s">
        <v>95</v>
      </c>
      <c r="B9" s="113"/>
      <c r="C9" s="113"/>
      <c r="D9" s="113"/>
      <c r="E9" s="114"/>
      <c r="F9" s="114"/>
      <c r="G9" s="114"/>
      <c r="H9" s="114"/>
    </row>
    <row r="10" spans="1:8" s="11" customFormat="1" ht="17.25" customHeight="1">
      <c r="A10" s="115" t="s">
        <v>33</v>
      </c>
      <c r="B10" s="115"/>
      <c r="C10" s="115"/>
      <c r="D10" s="115"/>
      <c r="E10" s="116"/>
      <c r="F10" s="116"/>
      <c r="G10" s="116"/>
      <c r="H10" s="116"/>
    </row>
    <row r="11" spans="1:8" s="10" customFormat="1" ht="30" customHeight="1" thickBot="1">
      <c r="A11" s="117" t="s">
        <v>80</v>
      </c>
      <c r="B11" s="117"/>
      <c r="C11" s="117"/>
      <c r="D11" s="117"/>
      <c r="E11" s="118"/>
      <c r="F11" s="118"/>
      <c r="G11" s="118"/>
      <c r="H11" s="118"/>
    </row>
    <row r="12" spans="1:11" s="15" customFormat="1" ht="139.5" customHeight="1" thickBot="1">
      <c r="A12" s="12" t="s">
        <v>4</v>
      </c>
      <c r="B12" s="13" t="s">
        <v>5</v>
      </c>
      <c r="C12" s="14" t="s">
        <v>6</v>
      </c>
      <c r="D12" s="14" t="s">
        <v>40</v>
      </c>
      <c r="E12" s="14" t="s">
        <v>6</v>
      </c>
      <c r="F12" s="1" t="s">
        <v>7</v>
      </c>
      <c r="G12" s="14" t="s">
        <v>6</v>
      </c>
      <c r="H12" s="1" t="s">
        <v>7</v>
      </c>
      <c r="K12" s="45"/>
    </row>
    <row r="13" spans="1:11" s="21" customFormat="1" ht="12.75">
      <c r="A13" s="16">
        <v>1</v>
      </c>
      <c r="B13" s="17">
        <v>2</v>
      </c>
      <c r="C13" s="17">
        <v>3</v>
      </c>
      <c r="D13" s="18"/>
      <c r="E13" s="17">
        <v>3</v>
      </c>
      <c r="F13" s="2">
        <v>4</v>
      </c>
      <c r="G13" s="19">
        <v>3</v>
      </c>
      <c r="H13" s="20">
        <v>4</v>
      </c>
      <c r="K13" s="46"/>
    </row>
    <row r="14" spans="1:11" s="21" customFormat="1" ht="49.5" customHeight="1">
      <c r="A14" s="119" t="s">
        <v>8</v>
      </c>
      <c r="B14" s="120"/>
      <c r="C14" s="120"/>
      <c r="D14" s="120"/>
      <c r="E14" s="120"/>
      <c r="F14" s="120"/>
      <c r="G14" s="121"/>
      <c r="H14" s="122"/>
      <c r="K14" s="46"/>
    </row>
    <row r="15" spans="1:11" s="15" customFormat="1" ht="15">
      <c r="A15" s="76" t="s">
        <v>110</v>
      </c>
      <c r="B15" s="77"/>
      <c r="C15" s="23">
        <f>F15*12</f>
        <v>0</v>
      </c>
      <c r="D15" s="56">
        <f>G15*I15</f>
        <v>76880.95</v>
      </c>
      <c r="E15" s="57">
        <f>H15*12</f>
        <v>38.16</v>
      </c>
      <c r="F15" s="58"/>
      <c r="G15" s="57">
        <f>H15*12</f>
        <v>38.16</v>
      </c>
      <c r="H15" s="57">
        <f>H20+H24</f>
        <v>3.18</v>
      </c>
      <c r="I15" s="15">
        <v>2014.7</v>
      </c>
      <c r="J15" s="15">
        <v>1.07</v>
      </c>
      <c r="K15" s="45">
        <v>2.24</v>
      </c>
    </row>
    <row r="16" spans="1:11" s="34" customFormat="1" ht="29.25" customHeight="1">
      <c r="A16" s="80" t="s">
        <v>88</v>
      </c>
      <c r="B16" s="79" t="s">
        <v>89</v>
      </c>
      <c r="C16" s="60"/>
      <c r="D16" s="59"/>
      <c r="E16" s="60"/>
      <c r="F16" s="61"/>
      <c r="G16" s="60"/>
      <c r="H16" s="60"/>
      <c r="K16" s="47"/>
    </row>
    <row r="17" spans="1:11" s="34" customFormat="1" ht="15">
      <c r="A17" s="80" t="s">
        <v>90</v>
      </c>
      <c r="B17" s="79" t="s">
        <v>89</v>
      </c>
      <c r="C17" s="60"/>
      <c r="D17" s="59"/>
      <c r="E17" s="60"/>
      <c r="F17" s="61"/>
      <c r="G17" s="60"/>
      <c r="H17" s="60"/>
      <c r="K17" s="47"/>
    </row>
    <row r="18" spans="1:11" s="34" customFormat="1" ht="15">
      <c r="A18" s="80" t="s">
        <v>91</v>
      </c>
      <c r="B18" s="79" t="s">
        <v>92</v>
      </c>
      <c r="C18" s="60"/>
      <c r="D18" s="59"/>
      <c r="E18" s="60"/>
      <c r="F18" s="61"/>
      <c r="G18" s="60"/>
      <c r="H18" s="60"/>
      <c r="K18" s="47"/>
    </row>
    <row r="19" spans="1:11" s="34" customFormat="1" ht="15">
      <c r="A19" s="80" t="s">
        <v>93</v>
      </c>
      <c r="B19" s="79" t="s">
        <v>89</v>
      </c>
      <c r="C19" s="60"/>
      <c r="D19" s="59"/>
      <c r="E19" s="60"/>
      <c r="F19" s="61"/>
      <c r="G19" s="60"/>
      <c r="H19" s="60"/>
      <c r="K19" s="47"/>
    </row>
    <row r="20" spans="1:11" s="34" customFormat="1" ht="15">
      <c r="A20" s="78" t="s">
        <v>38</v>
      </c>
      <c r="B20" s="79"/>
      <c r="C20" s="60"/>
      <c r="D20" s="59"/>
      <c r="E20" s="60"/>
      <c r="F20" s="61"/>
      <c r="G20" s="60"/>
      <c r="H20" s="57">
        <v>2.83</v>
      </c>
      <c r="K20" s="47"/>
    </row>
    <row r="21" spans="1:11" s="34" customFormat="1" ht="15">
      <c r="A21" s="80" t="s">
        <v>105</v>
      </c>
      <c r="B21" s="79" t="s">
        <v>89</v>
      </c>
      <c r="C21" s="60"/>
      <c r="D21" s="59"/>
      <c r="E21" s="60"/>
      <c r="F21" s="61"/>
      <c r="G21" s="60"/>
      <c r="H21" s="60">
        <v>0.12</v>
      </c>
      <c r="K21" s="47"/>
    </row>
    <row r="22" spans="1:11" s="34" customFormat="1" ht="15">
      <c r="A22" s="80" t="s">
        <v>111</v>
      </c>
      <c r="B22" s="79" t="s">
        <v>89</v>
      </c>
      <c r="C22" s="60"/>
      <c r="D22" s="59"/>
      <c r="E22" s="60"/>
      <c r="F22" s="61"/>
      <c r="G22" s="60"/>
      <c r="H22" s="60">
        <v>0.11</v>
      </c>
      <c r="K22" s="47"/>
    </row>
    <row r="23" spans="1:11" s="34" customFormat="1" ht="15">
      <c r="A23" s="80" t="s">
        <v>125</v>
      </c>
      <c r="B23" s="79" t="s">
        <v>89</v>
      </c>
      <c r="C23" s="60"/>
      <c r="D23" s="59"/>
      <c r="E23" s="60"/>
      <c r="F23" s="61"/>
      <c r="G23" s="60"/>
      <c r="H23" s="60">
        <v>0.12</v>
      </c>
      <c r="K23" s="47"/>
    </row>
    <row r="24" spans="1:11" s="34" customFormat="1" ht="15">
      <c r="A24" s="78" t="s">
        <v>38</v>
      </c>
      <c r="B24" s="79"/>
      <c r="C24" s="60"/>
      <c r="D24" s="59"/>
      <c r="E24" s="60"/>
      <c r="F24" s="61"/>
      <c r="G24" s="60"/>
      <c r="H24" s="57">
        <f>H21+H22+H23</f>
        <v>0.35</v>
      </c>
      <c r="K24" s="47"/>
    </row>
    <row r="25" spans="1:11" s="15" customFormat="1" ht="30">
      <c r="A25" s="76" t="s">
        <v>10</v>
      </c>
      <c r="B25" s="88"/>
      <c r="C25" s="57">
        <f>F25*12</f>
        <v>0</v>
      </c>
      <c r="D25" s="56">
        <f>G25*I25</f>
        <v>39165.77</v>
      </c>
      <c r="E25" s="57">
        <f>H25*12</f>
        <v>19.44</v>
      </c>
      <c r="F25" s="58"/>
      <c r="G25" s="57">
        <f>H25*12</f>
        <v>19.44</v>
      </c>
      <c r="H25" s="57">
        <v>1.62</v>
      </c>
      <c r="I25" s="15">
        <v>2014.7</v>
      </c>
      <c r="J25" s="15">
        <v>1.07</v>
      </c>
      <c r="K25" s="45">
        <v>1.29</v>
      </c>
    </row>
    <row r="26" spans="1:11" s="15" customFormat="1" ht="15">
      <c r="A26" s="89" t="s">
        <v>81</v>
      </c>
      <c r="B26" s="90" t="s">
        <v>11</v>
      </c>
      <c r="C26" s="57"/>
      <c r="D26" s="56"/>
      <c r="E26" s="57"/>
      <c r="F26" s="58"/>
      <c r="G26" s="57"/>
      <c r="H26" s="57"/>
      <c r="K26" s="45"/>
    </row>
    <row r="27" spans="1:11" s="15" customFormat="1" ht="15">
      <c r="A27" s="89" t="s">
        <v>82</v>
      </c>
      <c r="B27" s="90" t="s">
        <v>11</v>
      </c>
      <c r="C27" s="57"/>
      <c r="D27" s="56"/>
      <c r="E27" s="57"/>
      <c r="F27" s="58"/>
      <c r="G27" s="57"/>
      <c r="H27" s="57"/>
      <c r="K27" s="45"/>
    </row>
    <row r="28" spans="1:11" s="15" customFormat="1" ht="15">
      <c r="A28" s="91" t="s">
        <v>101</v>
      </c>
      <c r="B28" s="81" t="s">
        <v>102</v>
      </c>
      <c r="C28" s="57"/>
      <c r="D28" s="56"/>
      <c r="E28" s="57"/>
      <c r="F28" s="58"/>
      <c r="G28" s="57"/>
      <c r="H28" s="57"/>
      <c r="K28" s="45"/>
    </row>
    <row r="29" spans="1:11" s="15" customFormat="1" ht="15">
      <c r="A29" s="89" t="s">
        <v>83</v>
      </c>
      <c r="B29" s="90" t="s">
        <v>11</v>
      </c>
      <c r="C29" s="57"/>
      <c r="D29" s="56"/>
      <c r="E29" s="57"/>
      <c r="F29" s="58"/>
      <c r="G29" s="57"/>
      <c r="H29" s="57"/>
      <c r="K29" s="45"/>
    </row>
    <row r="30" spans="1:11" s="15" customFormat="1" ht="25.5">
      <c r="A30" s="89" t="s">
        <v>84</v>
      </c>
      <c r="B30" s="90" t="s">
        <v>12</v>
      </c>
      <c r="C30" s="57"/>
      <c r="D30" s="56"/>
      <c r="E30" s="57"/>
      <c r="F30" s="58"/>
      <c r="G30" s="57"/>
      <c r="H30" s="57"/>
      <c r="K30" s="45"/>
    </row>
    <row r="31" spans="1:11" s="15" customFormat="1" ht="15">
      <c r="A31" s="89" t="s">
        <v>85</v>
      </c>
      <c r="B31" s="90" t="s">
        <v>11</v>
      </c>
      <c r="C31" s="57"/>
      <c r="D31" s="56"/>
      <c r="E31" s="57"/>
      <c r="F31" s="58"/>
      <c r="G31" s="57"/>
      <c r="H31" s="57"/>
      <c r="K31" s="45"/>
    </row>
    <row r="32" spans="1:11" s="34" customFormat="1" ht="15">
      <c r="A32" s="92" t="s">
        <v>98</v>
      </c>
      <c r="B32" s="93" t="s">
        <v>11</v>
      </c>
      <c r="C32" s="57"/>
      <c r="D32" s="56"/>
      <c r="E32" s="57"/>
      <c r="F32" s="58"/>
      <c r="G32" s="57"/>
      <c r="H32" s="57"/>
      <c r="K32" s="47"/>
    </row>
    <row r="33" spans="1:11" s="15" customFormat="1" ht="26.25" thickBot="1">
      <c r="A33" s="94" t="s">
        <v>86</v>
      </c>
      <c r="B33" s="95" t="s">
        <v>87</v>
      </c>
      <c r="C33" s="57"/>
      <c r="D33" s="56"/>
      <c r="E33" s="57"/>
      <c r="F33" s="58"/>
      <c r="G33" s="57"/>
      <c r="H33" s="57"/>
      <c r="K33" s="45"/>
    </row>
    <row r="34" spans="1:11" s="24" customFormat="1" ht="18" customHeight="1">
      <c r="A34" s="96" t="s">
        <v>13</v>
      </c>
      <c r="B34" s="77" t="s">
        <v>14</v>
      </c>
      <c r="C34" s="57">
        <f>F34*12</f>
        <v>0</v>
      </c>
      <c r="D34" s="56">
        <f>G34*I34</f>
        <v>18132.3</v>
      </c>
      <c r="E34" s="57">
        <f aca="true" t="shared" si="0" ref="E34:E42">H34*12</f>
        <v>9</v>
      </c>
      <c r="F34" s="62"/>
      <c r="G34" s="57">
        <f>H34*12</f>
        <v>9</v>
      </c>
      <c r="H34" s="57">
        <v>0.75</v>
      </c>
      <c r="I34" s="15">
        <v>2014.7</v>
      </c>
      <c r="J34" s="15">
        <v>1.07</v>
      </c>
      <c r="K34" s="45">
        <v>0.6</v>
      </c>
    </row>
    <row r="35" spans="1:11" s="15" customFormat="1" ht="17.25" customHeight="1">
      <c r="A35" s="96" t="s">
        <v>15</v>
      </c>
      <c r="B35" s="77" t="s">
        <v>16</v>
      </c>
      <c r="C35" s="57">
        <f>F35*12</f>
        <v>0</v>
      </c>
      <c r="D35" s="56">
        <f>G35*I35</f>
        <v>59232.18</v>
      </c>
      <c r="E35" s="57">
        <f t="shared" si="0"/>
        <v>29.4</v>
      </c>
      <c r="F35" s="62"/>
      <c r="G35" s="57">
        <f>H35*12</f>
        <v>29.4</v>
      </c>
      <c r="H35" s="57">
        <v>2.45</v>
      </c>
      <c r="I35" s="15">
        <v>2014.7</v>
      </c>
      <c r="J35" s="15">
        <v>1.07</v>
      </c>
      <c r="K35" s="45">
        <v>1.94</v>
      </c>
    </row>
    <row r="36" spans="1:11" s="15" customFormat="1" ht="18" customHeight="1">
      <c r="A36" s="96" t="s">
        <v>34</v>
      </c>
      <c r="B36" s="77" t="s">
        <v>11</v>
      </c>
      <c r="C36" s="57">
        <f>F36*12</f>
        <v>0</v>
      </c>
      <c r="D36" s="56">
        <f>G36*I36</f>
        <v>38198.71</v>
      </c>
      <c r="E36" s="57">
        <f t="shared" si="0"/>
        <v>18.96</v>
      </c>
      <c r="F36" s="62"/>
      <c r="G36" s="57">
        <f>H36*12</f>
        <v>18.96</v>
      </c>
      <c r="H36" s="57">
        <v>1.58</v>
      </c>
      <c r="I36" s="15">
        <v>2014.7</v>
      </c>
      <c r="J36" s="15">
        <v>1.07</v>
      </c>
      <c r="K36" s="45">
        <v>1.25</v>
      </c>
    </row>
    <row r="37" spans="1:11" s="15" customFormat="1" ht="15" hidden="1">
      <c r="A37" s="96" t="s">
        <v>35</v>
      </c>
      <c r="B37" s="77" t="s">
        <v>11</v>
      </c>
      <c r="C37" s="57">
        <f>F37*12</f>
        <v>0</v>
      </c>
      <c r="D37" s="56">
        <f>G37*I37</f>
        <v>0</v>
      </c>
      <c r="E37" s="57">
        <f t="shared" si="0"/>
        <v>0</v>
      </c>
      <c r="F37" s="62"/>
      <c r="G37" s="57">
        <f>H37*12</f>
        <v>0</v>
      </c>
      <c r="H37" s="57">
        <v>0</v>
      </c>
      <c r="I37" s="15">
        <v>2014.7</v>
      </c>
      <c r="J37" s="15">
        <v>1.07</v>
      </c>
      <c r="K37" s="45">
        <v>0</v>
      </c>
    </row>
    <row r="38" spans="1:11" s="15" customFormat="1" ht="45">
      <c r="A38" s="96" t="s">
        <v>106</v>
      </c>
      <c r="B38" s="77" t="s">
        <v>107</v>
      </c>
      <c r="C38" s="57"/>
      <c r="D38" s="56">
        <f>3407.5*1.105</f>
        <v>3765.29</v>
      </c>
      <c r="E38" s="57"/>
      <c r="F38" s="62"/>
      <c r="G38" s="57">
        <f>D38/I38</f>
        <v>1.87</v>
      </c>
      <c r="H38" s="63">
        <f>D38/12/I38</f>
        <v>0.16</v>
      </c>
      <c r="I38" s="15">
        <v>2014.7</v>
      </c>
      <c r="K38" s="45"/>
    </row>
    <row r="39" spans="1:11" s="15" customFormat="1" ht="28.5">
      <c r="A39" s="96" t="s">
        <v>36</v>
      </c>
      <c r="B39" s="97" t="s">
        <v>37</v>
      </c>
      <c r="C39" s="57">
        <f>F39*12</f>
        <v>0</v>
      </c>
      <c r="D39" s="56">
        <f>G39*I39</f>
        <v>94287.96</v>
      </c>
      <c r="E39" s="57">
        <f t="shared" si="0"/>
        <v>46.8</v>
      </c>
      <c r="F39" s="62"/>
      <c r="G39" s="57">
        <f>H39*12</f>
        <v>46.8</v>
      </c>
      <c r="H39" s="63">
        <v>3.9</v>
      </c>
      <c r="I39" s="15">
        <v>2014.7</v>
      </c>
      <c r="J39" s="15">
        <v>1.07</v>
      </c>
      <c r="K39" s="45">
        <v>3.09</v>
      </c>
    </row>
    <row r="40" spans="1:11" s="15" customFormat="1" ht="45">
      <c r="A40" s="96" t="s">
        <v>133</v>
      </c>
      <c r="B40" s="97" t="s">
        <v>12</v>
      </c>
      <c r="C40" s="57"/>
      <c r="D40" s="56">
        <v>7400</v>
      </c>
      <c r="E40" s="57"/>
      <c r="F40" s="62"/>
      <c r="G40" s="57">
        <f aca="true" t="shared" si="1" ref="G40:G45">D40/I40</f>
        <v>3.67</v>
      </c>
      <c r="H40" s="64">
        <f>G40/12</f>
        <v>0.31</v>
      </c>
      <c r="I40" s="15">
        <v>2014.7</v>
      </c>
      <c r="K40" s="45"/>
    </row>
    <row r="41" spans="1:11" s="21" customFormat="1" ht="30">
      <c r="A41" s="96" t="s">
        <v>55</v>
      </c>
      <c r="B41" s="77" t="s">
        <v>9</v>
      </c>
      <c r="C41" s="63"/>
      <c r="D41" s="56">
        <v>2042.21</v>
      </c>
      <c r="E41" s="63">
        <f t="shared" si="0"/>
        <v>0.96</v>
      </c>
      <c r="F41" s="62"/>
      <c r="G41" s="57">
        <f t="shared" si="1"/>
        <v>1.01</v>
      </c>
      <c r="H41" s="64">
        <f>D41/12/I41</f>
        <v>0.08</v>
      </c>
      <c r="I41" s="15">
        <v>2014.7</v>
      </c>
      <c r="J41" s="15">
        <v>1.07</v>
      </c>
      <c r="K41" s="45">
        <v>0.06</v>
      </c>
    </row>
    <row r="42" spans="1:11" s="21" customFormat="1" ht="30">
      <c r="A42" s="96" t="s">
        <v>78</v>
      </c>
      <c r="B42" s="77" t="s">
        <v>9</v>
      </c>
      <c r="C42" s="63"/>
      <c r="D42" s="56">
        <v>2042.21</v>
      </c>
      <c r="E42" s="63">
        <f t="shared" si="0"/>
        <v>0.96</v>
      </c>
      <c r="F42" s="62"/>
      <c r="G42" s="57">
        <f t="shared" si="1"/>
        <v>1.01</v>
      </c>
      <c r="H42" s="64">
        <f>D42/12/I42</f>
        <v>0.08</v>
      </c>
      <c r="I42" s="15">
        <v>2014.7</v>
      </c>
      <c r="J42" s="15">
        <v>1.07</v>
      </c>
      <c r="K42" s="45">
        <v>0.06</v>
      </c>
    </row>
    <row r="43" spans="1:11" s="21" customFormat="1" ht="21.75" customHeight="1">
      <c r="A43" s="96" t="s">
        <v>56</v>
      </c>
      <c r="B43" s="77" t="s">
        <v>9</v>
      </c>
      <c r="C43" s="63"/>
      <c r="D43" s="56">
        <v>12896.1</v>
      </c>
      <c r="E43" s="63"/>
      <c r="F43" s="62"/>
      <c r="G43" s="57">
        <f t="shared" si="1"/>
        <v>6.4</v>
      </c>
      <c r="H43" s="63">
        <f>D43/12/I43</f>
        <v>0.53</v>
      </c>
      <c r="I43" s="15">
        <v>2014.7</v>
      </c>
      <c r="J43" s="15">
        <v>1.07</v>
      </c>
      <c r="K43" s="45">
        <v>0.43</v>
      </c>
    </row>
    <row r="44" spans="1:11" s="21" customFormat="1" ht="30" hidden="1">
      <c r="A44" s="96" t="s">
        <v>57</v>
      </c>
      <c r="B44" s="77" t="s">
        <v>12</v>
      </c>
      <c r="C44" s="63"/>
      <c r="D44" s="56">
        <f>G44*I44</f>
        <v>0</v>
      </c>
      <c r="E44" s="63"/>
      <c r="F44" s="62"/>
      <c r="G44" s="57">
        <f t="shared" si="1"/>
        <v>6.4</v>
      </c>
      <c r="H44" s="63">
        <f>D44/12/I44</f>
        <v>0.53</v>
      </c>
      <c r="I44" s="15">
        <v>2014.7</v>
      </c>
      <c r="J44" s="15">
        <v>1.07</v>
      </c>
      <c r="K44" s="45">
        <v>0</v>
      </c>
    </row>
    <row r="45" spans="1:11" s="21" customFormat="1" ht="30">
      <c r="A45" s="96" t="s">
        <v>135</v>
      </c>
      <c r="B45" s="77" t="s">
        <v>12</v>
      </c>
      <c r="C45" s="63"/>
      <c r="D45" s="56">
        <v>111100</v>
      </c>
      <c r="E45" s="63"/>
      <c r="F45" s="62"/>
      <c r="G45" s="57">
        <f t="shared" si="1"/>
        <v>55.14</v>
      </c>
      <c r="H45" s="63">
        <f>D45/12/I45</f>
        <v>4.6</v>
      </c>
      <c r="I45" s="15">
        <v>2014.7</v>
      </c>
      <c r="J45" s="15"/>
      <c r="K45" s="45"/>
    </row>
    <row r="46" spans="1:11" s="21" customFormat="1" ht="30">
      <c r="A46" s="96" t="s">
        <v>23</v>
      </c>
      <c r="B46" s="77"/>
      <c r="C46" s="63">
        <f>F46*12</f>
        <v>0</v>
      </c>
      <c r="D46" s="56">
        <f>G46*I46</f>
        <v>5077.04</v>
      </c>
      <c r="E46" s="63">
        <f>H46*12</f>
        <v>2.52</v>
      </c>
      <c r="F46" s="62"/>
      <c r="G46" s="57">
        <f>H46*12</f>
        <v>2.52</v>
      </c>
      <c r="H46" s="63">
        <v>0.21</v>
      </c>
      <c r="I46" s="15">
        <v>2014.7</v>
      </c>
      <c r="J46" s="15">
        <v>1.07</v>
      </c>
      <c r="K46" s="45">
        <v>0.14</v>
      </c>
    </row>
    <row r="47" spans="1:11" s="15" customFormat="1" ht="15">
      <c r="A47" s="96" t="s">
        <v>25</v>
      </c>
      <c r="B47" s="77" t="s">
        <v>26</v>
      </c>
      <c r="C47" s="63">
        <f>F47*12</f>
        <v>0</v>
      </c>
      <c r="D47" s="56">
        <f>G47*I47</f>
        <v>1450.58</v>
      </c>
      <c r="E47" s="63">
        <f>H47*12</f>
        <v>0.72</v>
      </c>
      <c r="F47" s="62"/>
      <c r="G47" s="57">
        <f>H47*12</f>
        <v>0.72</v>
      </c>
      <c r="H47" s="63">
        <v>0.06</v>
      </c>
      <c r="I47" s="15">
        <v>2014.7</v>
      </c>
      <c r="J47" s="15">
        <v>1.07</v>
      </c>
      <c r="K47" s="45">
        <v>0.03</v>
      </c>
    </row>
    <row r="48" spans="1:11" s="15" customFormat="1" ht="15">
      <c r="A48" s="96" t="s">
        <v>27</v>
      </c>
      <c r="B48" s="98" t="s">
        <v>28</v>
      </c>
      <c r="C48" s="64">
        <f>F48*12</f>
        <v>0</v>
      </c>
      <c r="D48" s="56">
        <f>G48*I48</f>
        <v>967.06</v>
      </c>
      <c r="E48" s="64">
        <f>H48*12</f>
        <v>0.48</v>
      </c>
      <c r="F48" s="65"/>
      <c r="G48" s="57">
        <f>12*H48</f>
        <v>0.48</v>
      </c>
      <c r="H48" s="57">
        <v>0.04</v>
      </c>
      <c r="I48" s="15">
        <v>2014.7</v>
      </c>
      <c r="J48" s="15">
        <v>1.07</v>
      </c>
      <c r="K48" s="45">
        <v>0.02</v>
      </c>
    </row>
    <row r="49" spans="1:11" s="24" customFormat="1" ht="30">
      <c r="A49" s="96" t="s">
        <v>24</v>
      </c>
      <c r="B49" s="77" t="s">
        <v>94</v>
      </c>
      <c r="C49" s="63">
        <f>F49*12</f>
        <v>0</v>
      </c>
      <c r="D49" s="56">
        <f>G49*I49</f>
        <v>1208.82</v>
      </c>
      <c r="E49" s="63">
        <f>H49*12</f>
        <v>0.6</v>
      </c>
      <c r="F49" s="62"/>
      <c r="G49" s="57">
        <f>12*H49</f>
        <v>0.6</v>
      </c>
      <c r="H49" s="57">
        <v>0.05</v>
      </c>
      <c r="I49" s="15">
        <v>2014.7</v>
      </c>
      <c r="J49" s="15">
        <v>1.07</v>
      </c>
      <c r="K49" s="45">
        <v>0.03</v>
      </c>
    </row>
    <row r="50" spans="1:11" s="24" customFormat="1" ht="15">
      <c r="A50" s="96" t="s">
        <v>41</v>
      </c>
      <c r="B50" s="77"/>
      <c r="C50" s="57"/>
      <c r="D50" s="57">
        <f>D52+D53+D54+D55+D56+D57+D58+D59+D60+D61+D62+D63+D64</f>
        <v>32408.79</v>
      </c>
      <c r="E50" s="57"/>
      <c r="F50" s="62"/>
      <c r="G50" s="57">
        <f>D50/I50</f>
        <v>16.09</v>
      </c>
      <c r="H50" s="64">
        <f>D50/12/I50</f>
        <v>1.34</v>
      </c>
      <c r="I50" s="15">
        <v>2014.7</v>
      </c>
      <c r="J50" s="15">
        <v>1.07</v>
      </c>
      <c r="K50" s="45">
        <v>0.8</v>
      </c>
    </row>
    <row r="51" spans="1:11" s="21" customFormat="1" ht="15" hidden="1">
      <c r="A51" s="54" t="s">
        <v>65</v>
      </c>
      <c r="B51" s="90" t="s">
        <v>17</v>
      </c>
      <c r="C51" s="67"/>
      <c r="D51" s="66">
        <f>G51*I51</f>
        <v>0</v>
      </c>
      <c r="E51" s="67"/>
      <c r="F51" s="68"/>
      <c r="G51" s="67">
        <f>H51*12</f>
        <v>0</v>
      </c>
      <c r="H51" s="67">
        <v>0</v>
      </c>
      <c r="I51" s="15">
        <v>2014.7</v>
      </c>
      <c r="J51" s="15">
        <v>1.07</v>
      </c>
      <c r="K51" s="45">
        <v>0</v>
      </c>
    </row>
    <row r="52" spans="1:11" s="21" customFormat="1" ht="28.5" customHeight="1">
      <c r="A52" s="54" t="s">
        <v>126</v>
      </c>
      <c r="B52" s="90" t="s">
        <v>17</v>
      </c>
      <c r="C52" s="67"/>
      <c r="D52" s="66">
        <v>622.74</v>
      </c>
      <c r="E52" s="67"/>
      <c r="F52" s="68"/>
      <c r="G52" s="67"/>
      <c r="H52" s="67"/>
      <c r="I52" s="15">
        <v>2014.7</v>
      </c>
      <c r="J52" s="15">
        <v>1.07</v>
      </c>
      <c r="K52" s="45">
        <v>0.01</v>
      </c>
    </row>
    <row r="53" spans="1:11" s="21" customFormat="1" ht="15">
      <c r="A53" s="54" t="s">
        <v>18</v>
      </c>
      <c r="B53" s="90" t="s">
        <v>22</v>
      </c>
      <c r="C53" s="67">
        <f>F53*12</f>
        <v>0</v>
      </c>
      <c r="D53" s="66">
        <v>459.48</v>
      </c>
      <c r="E53" s="67">
        <f>H53*12</f>
        <v>0</v>
      </c>
      <c r="F53" s="68"/>
      <c r="G53" s="67"/>
      <c r="H53" s="67"/>
      <c r="I53" s="15">
        <v>2014.7</v>
      </c>
      <c r="J53" s="15">
        <v>1.07</v>
      </c>
      <c r="K53" s="45">
        <v>0.01</v>
      </c>
    </row>
    <row r="54" spans="1:11" s="21" customFormat="1" ht="15">
      <c r="A54" s="54" t="s">
        <v>112</v>
      </c>
      <c r="B54" s="81" t="s">
        <v>17</v>
      </c>
      <c r="C54" s="67"/>
      <c r="D54" s="82">
        <v>818.74</v>
      </c>
      <c r="E54" s="67"/>
      <c r="F54" s="68"/>
      <c r="G54" s="67"/>
      <c r="H54" s="67"/>
      <c r="I54" s="15"/>
      <c r="J54" s="15"/>
      <c r="K54" s="45"/>
    </row>
    <row r="55" spans="1:11" s="21" customFormat="1" ht="15">
      <c r="A55" s="54" t="s">
        <v>129</v>
      </c>
      <c r="B55" s="90" t="s">
        <v>17</v>
      </c>
      <c r="C55" s="67">
        <f>F55*12</f>
        <v>0</v>
      </c>
      <c r="D55" s="66">
        <v>841.53</v>
      </c>
      <c r="E55" s="67">
        <f>H55*12</f>
        <v>0</v>
      </c>
      <c r="F55" s="68"/>
      <c r="G55" s="67"/>
      <c r="H55" s="67"/>
      <c r="I55" s="15">
        <v>2014.7</v>
      </c>
      <c r="J55" s="15">
        <v>1.07</v>
      </c>
      <c r="K55" s="45">
        <v>0.29</v>
      </c>
    </row>
    <row r="56" spans="1:11" s="21" customFormat="1" ht="25.5">
      <c r="A56" s="54" t="s">
        <v>116</v>
      </c>
      <c r="B56" s="83" t="s">
        <v>12</v>
      </c>
      <c r="C56" s="54"/>
      <c r="D56" s="83">
        <v>14949.4</v>
      </c>
      <c r="E56" s="67"/>
      <c r="F56" s="68"/>
      <c r="G56" s="67"/>
      <c r="H56" s="67"/>
      <c r="I56" s="15">
        <v>2014.7</v>
      </c>
      <c r="J56" s="15"/>
      <c r="K56" s="45"/>
    </row>
    <row r="57" spans="1:11" s="21" customFormat="1" ht="25.5">
      <c r="A57" s="54" t="s">
        <v>118</v>
      </c>
      <c r="B57" s="83" t="s">
        <v>12</v>
      </c>
      <c r="C57" s="54"/>
      <c r="D57" s="83">
        <v>1521.79</v>
      </c>
      <c r="E57" s="67"/>
      <c r="F57" s="68"/>
      <c r="G57" s="67"/>
      <c r="H57" s="67"/>
      <c r="I57" s="15">
        <v>2014.7</v>
      </c>
      <c r="J57" s="15"/>
      <c r="K57" s="45"/>
    </row>
    <row r="58" spans="1:11" s="21" customFormat="1" ht="15">
      <c r="A58" s="54" t="s">
        <v>63</v>
      </c>
      <c r="B58" s="90" t="s">
        <v>17</v>
      </c>
      <c r="C58" s="67">
        <f>F58*12</f>
        <v>0</v>
      </c>
      <c r="D58" s="66">
        <v>875.61</v>
      </c>
      <c r="E58" s="67">
        <f>H58*12</f>
        <v>0</v>
      </c>
      <c r="F58" s="68"/>
      <c r="G58" s="67"/>
      <c r="H58" s="67"/>
      <c r="I58" s="15">
        <v>2014.7</v>
      </c>
      <c r="J58" s="15">
        <v>1.07</v>
      </c>
      <c r="K58" s="45">
        <v>0.03</v>
      </c>
    </row>
    <row r="59" spans="1:11" s="21" customFormat="1" ht="15">
      <c r="A59" s="54" t="s">
        <v>19</v>
      </c>
      <c r="B59" s="90" t="s">
        <v>17</v>
      </c>
      <c r="C59" s="67">
        <f>F59*12</f>
        <v>0</v>
      </c>
      <c r="D59" s="66">
        <v>3903.72</v>
      </c>
      <c r="E59" s="67">
        <f>H59*12</f>
        <v>0</v>
      </c>
      <c r="F59" s="68"/>
      <c r="G59" s="67"/>
      <c r="H59" s="67"/>
      <c r="I59" s="15">
        <v>2014.7</v>
      </c>
      <c r="J59" s="15">
        <v>1.07</v>
      </c>
      <c r="K59" s="45">
        <v>0.13</v>
      </c>
    </row>
    <row r="60" spans="1:11" s="21" customFormat="1" ht="15">
      <c r="A60" s="54" t="s">
        <v>20</v>
      </c>
      <c r="B60" s="90" t="s">
        <v>17</v>
      </c>
      <c r="C60" s="67">
        <f>F60*12</f>
        <v>0</v>
      </c>
      <c r="D60" s="66">
        <v>918.95</v>
      </c>
      <c r="E60" s="67">
        <f>H60*12</f>
        <v>0</v>
      </c>
      <c r="F60" s="68"/>
      <c r="G60" s="67"/>
      <c r="H60" s="67"/>
      <c r="I60" s="15">
        <v>2014.7</v>
      </c>
      <c r="J60" s="15">
        <v>1.07</v>
      </c>
      <c r="K60" s="45">
        <v>0.03</v>
      </c>
    </row>
    <row r="61" spans="1:11" s="21" customFormat="1" ht="15">
      <c r="A61" s="54" t="s">
        <v>60</v>
      </c>
      <c r="B61" s="90" t="s">
        <v>17</v>
      </c>
      <c r="C61" s="67"/>
      <c r="D61" s="66">
        <v>437.79</v>
      </c>
      <c r="E61" s="67"/>
      <c r="F61" s="68"/>
      <c r="G61" s="67"/>
      <c r="H61" s="67"/>
      <c r="I61" s="15">
        <v>2014.7</v>
      </c>
      <c r="J61" s="15">
        <v>1.07</v>
      </c>
      <c r="K61" s="45">
        <v>0.01</v>
      </c>
    </row>
    <row r="62" spans="1:11" s="21" customFormat="1" ht="15">
      <c r="A62" s="54" t="s">
        <v>61</v>
      </c>
      <c r="B62" s="90" t="s">
        <v>22</v>
      </c>
      <c r="C62" s="67"/>
      <c r="D62" s="66">
        <v>1751.23</v>
      </c>
      <c r="E62" s="67"/>
      <c r="F62" s="68"/>
      <c r="G62" s="67"/>
      <c r="H62" s="67"/>
      <c r="I62" s="15">
        <v>2014.7</v>
      </c>
      <c r="J62" s="15">
        <v>1.07</v>
      </c>
      <c r="K62" s="45">
        <v>0.05</v>
      </c>
    </row>
    <row r="63" spans="1:11" s="21" customFormat="1" ht="25.5">
      <c r="A63" s="54" t="s">
        <v>21</v>
      </c>
      <c r="B63" s="90" t="s">
        <v>17</v>
      </c>
      <c r="C63" s="67">
        <f>F63*12</f>
        <v>0</v>
      </c>
      <c r="D63" s="66">
        <v>1819.2</v>
      </c>
      <c r="E63" s="67">
        <f>H63*12</f>
        <v>0</v>
      </c>
      <c r="F63" s="68"/>
      <c r="G63" s="67"/>
      <c r="H63" s="67"/>
      <c r="I63" s="15">
        <v>2014.7</v>
      </c>
      <c r="J63" s="15">
        <v>1.07</v>
      </c>
      <c r="K63" s="45">
        <v>0.06</v>
      </c>
    </row>
    <row r="64" spans="1:11" s="21" customFormat="1" ht="25.5">
      <c r="A64" s="54" t="s">
        <v>127</v>
      </c>
      <c r="B64" s="90" t="s">
        <v>17</v>
      </c>
      <c r="C64" s="67"/>
      <c r="D64" s="66">
        <v>3488.61</v>
      </c>
      <c r="E64" s="67"/>
      <c r="F64" s="68"/>
      <c r="G64" s="67"/>
      <c r="H64" s="67"/>
      <c r="I64" s="15">
        <v>2014.7</v>
      </c>
      <c r="J64" s="15">
        <v>1.07</v>
      </c>
      <c r="K64" s="45">
        <v>0.01</v>
      </c>
    </row>
    <row r="65" spans="1:11" s="21" customFormat="1" ht="15" hidden="1">
      <c r="A65" s="54" t="s">
        <v>66</v>
      </c>
      <c r="B65" s="90" t="s">
        <v>17</v>
      </c>
      <c r="C65" s="69"/>
      <c r="D65" s="66">
        <f>G65*I65</f>
        <v>0</v>
      </c>
      <c r="E65" s="69"/>
      <c r="F65" s="68"/>
      <c r="G65" s="67"/>
      <c r="H65" s="67"/>
      <c r="I65" s="15">
        <v>2014.7</v>
      </c>
      <c r="J65" s="15">
        <v>1.07</v>
      </c>
      <c r="K65" s="45">
        <v>0</v>
      </c>
    </row>
    <row r="66" spans="1:11" s="21" customFormat="1" ht="15" hidden="1">
      <c r="A66" s="54"/>
      <c r="B66" s="90"/>
      <c r="C66" s="67"/>
      <c r="D66" s="66"/>
      <c r="E66" s="67"/>
      <c r="F66" s="68"/>
      <c r="G66" s="67"/>
      <c r="H66" s="67"/>
      <c r="I66" s="15"/>
      <c r="J66" s="15"/>
      <c r="K66" s="45"/>
    </row>
    <row r="67" spans="1:11" s="24" customFormat="1" ht="30">
      <c r="A67" s="96" t="s">
        <v>47</v>
      </c>
      <c r="B67" s="77"/>
      <c r="C67" s="57"/>
      <c r="D67" s="57">
        <f>D68+D69+D70+D71+D76+D77+D75</f>
        <v>27241.12</v>
      </c>
      <c r="E67" s="57"/>
      <c r="F67" s="62"/>
      <c r="G67" s="57">
        <f>D67/I67</f>
        <v>13.52</v>
      </c>
      <c r="H67" s="64">
        <f>D67/12/I67</f>
        <v>1.13</v>
      </c>
      <c r="I67" s="15">
        <v>2014.7</v>
      </c>
      <c r="J67" s="15">
        <v>1.07</v>
      </c>
      <c r="K67" s="45">
        <v>1.2</v>
      </c>
    </row>
    <row r="68" spans="1:11" s="21" customFormat="1" ht="15">
      <c r="A68" s="54" t="s">
        <v>42</v>
      </c>
      <c r="B68" s="90" t="s">
        <v>64</v>
      </c>
      <c r="C68" s="67"/>
      <c r="D68" s="66">
        <v>2626.83</v>
      </c>
      <c r="E68" s="67"/>
      <c r="F68" s="68"/>
      <c r="G68" s="67"/>
      <c r="H68" s="67"/>
      <c r="I68" s="15">
        <v>2014.7</v>
      </c>
      <c r="J68" s="15">
        <v>1.07</v>
      </c>
      <c r="K68" s="45">
        <v>0.09</v>
      </c>
    </row>
    <row r="69" spans="1:11" s="21" customFormat="1" ht="25.5">
      <c r="A69" s="54" t="s">
        <v>43</v>
      </c>
      <c r="B69" s="90" t="s">
        <v>51</v>
      </c>
      <c r="C69" s="67"/>
      <c r="D69" s="66">
        <v>1751.23</v>
      </c>
      <c r="E69" s="67"/>
      <c r="F69" s="68"/>
      <c r="G69" s="67"/>
      <c r="H69" s="67"/>
      <c r="I69" s="15">
        <v>2014.7</v>
      </c>
      <c r="J69" s="15">
        <v>1.07</v>
      </c>
      <c r="K69" s="45">
        <v>0.05</v>
      </c>
    </row>
    <row r="70" spans="1:11" s="21" customFormat="1" ht="15">
      <c r="A70" s="54" t="s">
        <v>70</v>
      </c>
      <c r="B70" s="90" t="s">
        <v>69</v>
      </c>
      <c r="C70" s="67"/>
      <c r="D70" s="66">
        <v>1837.85</v>
      </c>
      <c r="E70" s="67"/>
      <c r="F70" s="68"/>
      <c r="G70" s="67"/>
      <c r="H70" s="67"/>
      <c r="I70" s="15">
        <v>2014.7</v>
      </c>
      <c r="J70" s="15">
        <v>1.07</v>
      </c>
      <c r="K70" s="45">
        <v>0.06</v>
      </c>
    </row>
    <row r="71" spans="1:11" s="21" customFormat="1" ht="25.5">
      <c r="A71" s="54" t="s">
        <v>67</v>
      </c>
      <c r="B71" s="90" t="s">
        <v>68</v>
      </c>
      <c r="C71" s="67"/>
      <c r="D71" s="66">
        <v>1751.2</v>
      </c>
      <c r="E71" s="67"/>
      <c r="F71" s="68"/>
      <c r="G71" s="67"/>
      <c r="H71" s="67"/>
      <c r="I71" s="15">
        <v>2014.7</v>
      </c>
      <c r="J71" s="15">
        <v>1.07</v>
      </c>
      <c r="K71" s="45">
        <v>0.05</v>
      </c>
    </row>
    <row r="72" spans="1:11" s="21" customFormat="1" ht="15" hidden="1">
      <c r="A72" s="54" t="s">
        <v>53</v>
      </c>
      <c r="B72" s="90" t="s">
        <v>69</v>
      </c>
      <c r="C72" s="67"/>
      <c r="D72" s="66">
        <f aca="true" t="shared" si="2" ref="D72:D78">G72*I72</f>
        <v>0</v>
      </c>
      <c r="E72" s="67"/>
      <c r="F72" s="68"/>
      <c r="G72" s="67"/>
      <c r="H72" s="67"/>
      <c r="I72" s="15">
        <v>2014.7</v>
      </c>
      <c r="J72" s="15">
        <v>1.07</v>
      </c>
      <c r="K72" s="45">
        <v>0</v>
      </c>
    </row>
    <row r="73" spans="1:11" s="21" customFormat="1" ht="15" hidden="1">
      <c r="A73" s="54" t="s">
        <v>54</v>
      </c>
      <c r="B73" s="90" t="s">
        <v>17</v>
      </c>
      <c r="C73" s="67"/>
      <c r="D73" s="66">
        <f t="shared" si="2"/>
        <v>0</v>
      </c>
      <c r="E73" s="67"/>
      <c r="F73" s="68"/>
      <c r="G73" s="67"/>
      <c r="H73" s="67"/>
      <c r="I73" s="15">
        <v>2014.7</v>
      </c>
      <c r="J73" s="15">
        <v>1.07</v>
      </c>
      <c r="K73" s="45">
        <v>0</v>
      </c>
    </row>
    <row r="74" spans="1:11" s="21" customFormat="1" ht="25.5" hidden="1">
      <c r="A74" s="54" t="s">
        <v>52</v>
      </c>
      <c r="B74" s="90" t="s">
        <v>17</v>
      </c>
      <c r="C74" s="67"/>
      <c r="D74" s="66">
        <f t="shared" si="2"/>
        <v>0</v>
      </c>
      <c r="E74" s="67"/>
      <c r="F74" s="68"/>
      <c r="G74" s="67"/>
      <c r="H74" s="67"/>
      <c r="I74" s="15">
        <v>2014.7</v>
      </c>
      <c r="J74" s="15">
        <v>1.07</v>
      </c>
      <c r="K74" s="45">
        <v>0</v>
      </c>
    </row>
    <row r="75" spans="1:11" s="21" customFormat="1" ht="15">
      <c r="A75" s="54" t="s">
        <v>128</v>
      </c>
      <c r="B75" s="84" t="s">
        <v>17</v>
      </c>
      <c r="C75" s="85"/>
      <c r="D75" s="86">
        <v>841.53</v>
      </c>
      <c r="E75" s="67"/>
      <c r="F75" s="68"/>
      <c r="G75" s="67"/>
      <c r="H75" s="67"/>
      <c r="I75" s="15">
        <v>2014.7</v>
      </c>
      <c r="J75" s="15"/>
      <c r="K75" s="45"/>
    </row>
    <row r="76" spans="1:11" s="21" customFormat="1" ht="25.5">
      <c r="A76" s="54" t="s">
        <v>100</v>
      </c>
      <c r="B76" s="81" t="s">
        <v>12</v>
      </c>
      <c r="C76" s="67"/>
      <c r="D76" s="66">
        <v>12204</v>
      </c>
      <c r="E76" s="67"/>
      <c r="F76" s="68"/>
      <c r="G76" s="67"/>
      <c r="H76" s="67"/>
      <c r="I76" s="15">
        <v>2014.7</v>
      </c>
      <c r="J76" s="15">
        <v>1.07</v>
      </c>
      <c r="K76" s="45">
        <v>0.4</v>
      </c>
    </row>
    <row r="77" spans="1:11" s="21" customFormat="1" ht="15">
      <c r="A77" s="54" t="s">
        <v>62</v>
      </c>
      <c r="B77" s="90" t="s">
        <v>9</v>
      </c>
      <c r="C77" s="69"/>
      <c r="D77" s="66">
        <v>6228.48</v>
      </c>
      <c r="E77" s="69"/>
      <c r="F77" s="68"/>
      <c r="G77" s="67"/>
      <c r="H77" s="67"/>
      <c r="I77" s="15">
        <v>2014.7</v>
      </c>
      <c r="J77" s="15">
        <v>1.07</v>
      </c>
      <c r="K77" s="45">
        <v>0.2</v>
      </c>
    </row>
    <row r="78" spans="1:11" s="21" customFormat="1" ht="15" hidden="1">
      <c r="A78" s="54" t="s">
        <v>75</v>
      </c>
      <c r="B78" s="90" t="s">
        <v>17</v>
      </c>
      <c r="C78" s="67"/>
      <c r="D78" s="66">
        <f t="shared" si="2"/>
        <v>0</v>
      </c>
      <c r="E78" s="67"/>
      <c r="F78" s="68"/>
      <c r="G78" s="67">
        <f>H78*12</f>
        <v>0</v>
      </c>
      <c r="H78" s="67">
        <v>0</v>
      </c>
      <c r="I78" s="15">
        <v>2014.7</v>
      </c>
      <c r="J78" s="15">
        <v>1.07</v>
      </c>
      <c r="K78" s="45">
        <v>0</v>
      </c>
    </row>
    <row r="79" spans="1:11" s="21" customFormat="1" ht="30">
      <c r="A79" s="96" t="s">
        <v>48</v>
      </c>
      <c r="B79" s="90"/>
      <c r="C79" s="67"/>
      <c r="D79" s="57">
        <f>D80+D82+D81</f>
        <v>15030.97</v>
      </c>
      <c r="E79" s="67"/>
      <c r="F79" s="68"/>
      <c r="G79" s="57">
        <f>D79/I79</f>
        <v>7.46</v>
      </c>
      <c r="H79" s="64">
        <f>D79/12/I79</f>
        <v>0.62</v>
      </c>
      <c r="I79" s="15">
        <v>2014.7</v>
      </c>
      <c r="J79" s="15">
        <v>1.07</v>
      </c>
      <c r="K79" s="45">
        <v>0.55</v>
      </c>
    </row>
    <row r="80" spans="1:11" s="21" customFormat="1" ht="25.5">
      <c r="A80" s="54" t="s">
        <v>136</v>
      </c>
      <c r="B80" s="90" t="s">
        <v>17</v>
      </c>
      <c r="C80" s="67"/>
      <c r="D80" s="66">
        <v>5113.08</v>
      </c>
      <c r="E80" s="67"/>
      <c r="F80" s="68"/>
      <c r="G80" s="67"/>
      <c r="H80" s="67"/>
      <c r="I80" s="15">
        <v>2014.7</v>
      </c>
      <c r="J80" s="15">
        <v>1.07</v>
      </c>
      <c r="K80" s="45">
        <v>0.09</v>
      </c>
    </row>
    <row r="81" spans="1:11" s="21" customFormat="1" ht="25.5">
      <c r="A81" s="54" t="s">
        <v>119</v>
      </c>
      <c r="B81" s="83" t="s">
        <v>12</v>
      </c>
      <c r="C81" s="54"/>
      <c r="D81" s="83">
        <v>7474.76</v>
      </c>
      <c r="E81" s="67"/>
      <c r="F81" s="68"/>
      <c r="G81" s="67"/>
      <c r="H81" s="67"/>
      <c r="I81" s="15">
        <v>2014.7</v>
      </c>
      <c r="J81" s="15"/>
      <c r="K81" s="45"/>
    </row>
    <row r="82" spans="1:11" s="21" customFormat="1" ht="25.5">
      <c r="A82" s="54" t="s">
        <v>104</v>
      </c>
      <c r="B82" s="81" t="s">
        <v>12</v>
      </c>
      <c r="C82" s="67"/>
      <c r="D82" s="66">
        <v>2443.13</v>
      </c>
      <c r="E82" s="67"/>
      <c r="F82" s="68"/>
      <c r="G82" s="67"/>
      <c r="H82" s="67"/>
      <c r="I82" s="15">
        <v>2014.7</v>
      </c>
      <c r="J82" s="15">
        <v>1.07</v>
      </c>
      <c r="K82" s="45">
        <v>0.4</v>
      </c>
    </row>
    <row r="83" spans="1:11" s="21" customFormat="1" ht="15">
      <c r="A83" s="96" t="s">
        <v>49</v>
      </c>
      <c r="B83" s="90"/>
      <c r="C83" s="67"/>
      <c r="D83" s="57">
        <f>D84+D85+D89+D90</f>
        <v>33520.42</v>
      </c>
      <c r="E83" s="67"/>
      <c r="F83" s="68"/>
      <c r="G83" s="57">
        <f>D83/I83</f>
        <v>16.64</v>
      </c>
      <c r="H83" s="64">
        <f>D83/12/I83</f>
        <v>1.39</v>
      </c>
      <c r="I83" s="15">
        <v>2014.7</v>
      </c>
      <c r="J83" s="15">
        <v>1.07</v>
      </c>
      <c r="K83" s="45">
        <v>0.3</v>
      </c>
    </row>
    <row r="84" spans="1:11" s="21" customFormat="1" ht="15">
      <c r="A84" s="54" t="s">
        <v>79</v>
      </c>
      <c r="B84" s="90" t="s">
        <v>17</v>
      </c>
      <c r="C84" s="67"/>
      <c r="D84" s="66">
        <v>5084.78</v>
      </c>
      <c r="E84" s="67"/>
      <c r="F84" s="68"/>
      <c r="G84" s="67"/>
      <c r="H84" s="67"/>
      <c r="I84" s="15">
        <v>2014.7</v>
      </c>
      <c r="J84" s="15">
        <v>1.07</v>
      </c>
      <c r="K84" s="45">
        <v>0.17</v>
      </c>
    </row>
    <row r="85" spans="1:11" s="21" customFormat="1" ht="15">
      <c r="A85" s="54" t="s">
        <v>44</v>
      </c>
      <c r="B85" s="90" t="s">
        <v>17</v>
      </c>
      <c r="C85" s="67"/>
      <c r="D85" s="66">
        <v>915.28</v>
      </c>
      <c r="E85" s="67"/>
      <c r="F85" s="68"/>
      <c r="G85" s="67"/>
      <c r="H85" s="67"/>
      <c r="I85" s="15">
        <v>2014.7</v>
      </c>
      <c r="J85" s="15">
        <v>1.07</v>
      </c>
      <c r="K85" s="45">
        <v>0.03</v>
      </c>
    </row>
    <row r="86" spans="1:11" s="21" customFormat="1" ht="25.5" hidden="1">
      <c r="A86" s="54" t="s">
        <v>76</v>
      </c>
      <c r="B86" s="90" t="s">
        <v>12</v>
      </c>
      <c r="C86" s="67"/>
      <c r="D86" s="66">
        <f>G86*I86</f>
        <v>0</v>
      </c>
      <c r="E86" s="67"/>
      <c r="F86" s="68"/>
      <c r="G86" s="67"/>
      <c r="H86" s="67"/>
      <c r="I86" s="15">
        <v>2014.7</v>
      </c>
      <c r="J86" s="15">
        <v>1.07</v>
      </c>
      <c r="K86" s="45">
        <v>0</v>
      </c>
    </row>
    <row r="87" spans="1:11" s="21" customFormat="1" ht="25.5" hidden="1">
      <c r="A87" s="54" t="s">
        <v>71</v>
      </c>
      <c r="B87" s="90" t="s">
        <v>12</v>
      </c>
      <c r="C87" s="67"/>
      <c r="D87" s="66">
        <f>G87*I87</f>
        <v>0</v>
      </c>
      <c r="E87" s="67"/>
      <c r="F87" s="68"/>
      <c r="G87" s="67"/>
      <c r="H87" s="67"/>
      <c r="I87" s="15">
        <v>2014.7</v>
      </c>
      <c r="J87" s="15">
        <v>1.07</v>
      </c>
      <c r="K87" s="45">
        <v>0</v>
      </c>
    </row>
    <row r="88" spans="1:11" s="21" customFormat="1" ht="25.5" hidden="1">
      <c r="A88" s="54" t="s">
        <v>77</v>
      </c>
      <c r="B88" s="90" t="s">
        <v>12</v>
      </c>
      <c r="C88" s="67"/>
      <c r="D88" s="66">
        <f>G88*I88</f>
        <v>0</v>
      </c>
      <c r="E88" s="67"/>
      <c r="F88" s="68"/>
      <c r="G88" s="67"/>
      <c r="H88" s="67"/>
      <c r="I88" s="15">
        <v>2014.7</v>
      </c>
      <c r="J88" s="15">
        <v>1.07</v>
      </c>
      <c r="K88" s="45">
        <v>0</v>
      </c>
    </row>
    <row r="89" spans="1:11" s="21" customFormat="1" ht="25.5">
      <c r="A89" s="54" t="s">
        <v>74</v>
      </c>
      <c r="B89" s="90" t="s">
        <v>12</v>
      </c>
      <c r="C89" s="67"/>
      <c r="D89" s="66">
        <v>1535.75</v>
      </c>
      <c r="E89" s="67"/>
      <c r="F89" s="68"/>
      <c r="G89" s="67"/>
      <c r="H89" s="67"/>
      <c r="I89" s="15">
        <v>2014.7</v>
      </c>
      <c r="J89" s="15">
        <v>1.07</v>
      </c>
      <c r="K89" s="45">
        <v>0.05</v>
      </c>
    </row>
    <row r="90" spans="1:11" s="21" customFormat="1" ht="15">
      <c r="A90" s="54" t="s">
        <v>131</v>
      </c>
      <c r="B90" s="81" t="s">
        <v>109</v>
      </c>
      <c r="C90" s="67"/>
      <c r="D90" s="99">
        <v>25984.61</v>
      </c>
      <c r="E90" s="67"/>
      <c r="F90" s="68"/>
      <c r="G90" s="69"/>
      <c r="H90" s="87"/>
      <c r="I90" s="15"/>
      <c r="J90" s="15"/>
      <c r="K90" s="45"/>
    </row>
    <row r="91" spans="1:11" s="21" customFormat="1" ht="15">
      <c r="A91" s="96" t="s">
        <v>50</v>
      </c>
      <c r="B91" s="90"/>
      <c r="C91" s="67"/>
      <c r="D91" s="57">
        <f>D92+D93</f>
        <v>1098.16</v>
      </c>
      <c r="E91" s="67"/>
      <c r="F91" s="68"/>
      <c r="G91" s="57">
        <f>D91/I91</f>
        <v>0.55</v>
      </c>
      <c r="H91" s="64">
        <f>D91/12/I91</f>
        <v>0.05</v>
      </c>
      <c r="I91" s="15">
        <v>2014.7</v>
      </c>
      <c r="J91" s="15">
        <v>1.07</v>
      </c>
      <c r="K91" s="45">
        <v>0.03</v>
      </c>
    </row>
    <row r="92" spans="1:11" s="21" customFormat="1" ht="15">
      <c r="A92" s="54" t="s">
        <v>45</v>
      </c>
      <c r="B92" s="90" t="s">
        <v>17</v>
      </c>
      <c r="C92" s="67"/>
      <c r="D92" s="66">
        <v>1098.16</v>
      </c>
      <c r="E92" s="67"/>
      <c r="F92" s="68"/>
      <c r="G92" s="67"/>
      <c r="H92" s="67"/>
      <c r="I92" s="15">
        <v>2014.7</v>
      </c>
      <c r="J92" s="15">
        <v>1.07</v>
      </c>
      <c r="K92" s="45">
        <v>0.03</v>
      </c>
    </row>
    <row r="93" spans="1:11" s="21" customFormat="1" ht="15" hidden="1">
      <c r="A93" s="54" t="s">
        <v>46</v>
      </c>
      <c r="B93" s="90" t="s">
        <v>17</v>
      </c>
      <c r="C93" s="67"/>
      <c r="D93" s="66">
        <v>0</v>
      </c>
      <c r="E93" s="67"/>
      <c r="F93" s="68"/>
      <c r="G93" s="67"/>
      <c r="H93" s="67"/>
      <c r="I93" s="15">
        <v>2014.7</v>
      </c>
      <c r="J93" s="15">
        <v>1.07</v>
      </c>
      <c r="K93" s="45">
        <v>0</v>
      </c>
    </row>
    <row r="94" spans="1:11" s="15" customFormat="1" ht="15">
      <c r="A94" s="96" t="s">
        <v>59</v>
      </c>
      <c r="B94" s="77"/>
      <c r="C94" s="57"/>
      <c r="D94" s="57">
        <f>D95+D96</f>
        <v>14177.65</v>
      </c>
      <c r="E94" s="57"/>
      <c r="F94" s="62"/>
      <c r="G94" s="57">
        <f>D94/I94</f>
        <v>7.04</v>
      </c>
      <c r="H94" s="64">
        <f>D94/12/I94</f>
        <v>0.59</v>
      </c>
      <c r="I94" s="15">
        <v>2014.7</v>
      </c>
      <c r="J94" s="15">
        <v>1.07</v>
      </c>
      <c r="K94" s="45">
        <v>0.05</v>
      </c>
    </row>
    <row r="95" spans="1:11" s="21" customFormat="1" ht="15">
      <c r="A95" s="54" t="s">
        <v>108</v>
      </c>
      <c r="B95" s="81" t="s">
        <v>109</v>
      </c>
      <c r="C95" s="67"/>
      <c r="D95" s="66">
        <v>5978.05</v>
      </c>
      <c r="E95" s="67"/>
      <c r="F95" s="68"/>
      <c r="G95" s="67"/>
      <c r="H95" s="67"/>
      <c r="I95" s="15">
        <v>2014.7</v>
      </c>
      <c r="J95" s="15">
        <v>1.07</v>
      </c>
      <c r="K95" s="45">
        <v>0.05</v>
      </c>
    </row>
    <row r="96" spans="1:11" s="21" customFormat="1" ht="15">
      <c r="A96" s="54" t="s">
        <v>72</v>
      </c>
      <c r="B96" s="81" t="s">
        <v>22</v>
      </c>
      <c r="C96" s="67">
        <f>F96*12</f>
        <v>0</v>
      </c>
      <c r="D96" s="66">
        <v>8199.6</v>
      </c>
      <c r="E96" s="67">
        <f>H96*12</f>
        <v>0</v>
      </c>
      <c r="F96" s="68"/>
      <c r="G96" s="67"/>
      <c r="H96" s="67"/>
      <c r="I96" s="15">
        <v>2014.7</v>
      </c>
      <c r="J96" s="15">
        <v>1.07</v>
      </c>
      <c r="K96" s="45">
        <v>0</v>
      </c>
    </row>
    <row r="97" spans="1:11" s="15" customFormat="1" ht="15">
      <c r="A97" s="96" t="s">
        <v>58</v>
      </c>
      <c r="B97" s="77"/>
      <c r="C97" s="57"/>
      <c r="D97" s="57">
        <f>D98+D99</f>
        <v>3029.58</v>
      </c>
      <c r="E97" s="57"/>
      <c r="F97" s="62"/>
      <c r="G97" s="57">
        <f>D97/I97</f>
        <v>1.5</v>
      </c>
      <c r="H97" s="64">
        <f>D97/12/I97</f>
        <v>0.13</v>
      </c>
      <c r="I97" s="15">
        <v>2014.7</v>
      </c>
      <c r="J97" s="15">
        <v>1.07</v>
      </c>
      <c r="K97" s="45">
        <v>0.04</v>
      </c>
    </row>
    <row r="98" spans="1:11" s="21" customFormat="1" ht="15">
      <c r="A98" s="54" t="s">
        <v>113</v>
      </c>
      <c r="B98" s="90" t="s">
        <v>64</v>
      </c>
      <c r="C98" s="67"/>
      <c r="D98" s="66">
        <v>1220.34</v>
      </c>
      <c r="E98" s="67"/>
      <c r="F98" s="68"/>
      <c r="G98" s="67"/>
      <c r="H98" s="67"/>
      <c r="I98" s="15">
        <v>2014.7</v>
      </c>
      <c r="J98" s="15">
        <v>1.07</v>
      </c>
      <c r="K98" s="45">
        <v>0.04</v>
      </c>
    </row>
    <row r="99" spans="1:11" s="21" customFormat="1" ht="15">
      <c r="A99" s="54" t="s">
        <v>96</v>
      </c>
      <c r="B99" s="90" t="s">
        <v>64</v>
      </c>
      <c r="C99" s="67"/>
      <c r="D99" s="66">
        <v>1809.24</v>
      </c>
      <c r="E99" s="67"/>
      <c r="F99" s="68"/>
      <c r="G99" s="67"/>
      <c r="H99" s="67"/>
      <c r="I99" s="15">
        <v>2014.7</v>
      </c>
      <c r="J99" s="15">
        <v>1.07</v>
      </c>
      <c r="K99" s="45">
        <v>0</v>
      </c>
    </row>
    <row r="100" spans="1:11" s="21" customFormat="1" ht="25.5" customHeight="1" hidden="1">
      <c r="A100" s="8" t="s">
        <v>73</v>
      </c>
      <c r="B100" s="27" t="s">
        <v>17</v>
      </c>
      <c r="C100" s="3"/>
      <c r="D100" s="66">
        <f>G100*I100</f>
        <v>0</v>
      </c>
      <c r="E100" s="67"/>
      <c r="F100" s="68"/>
      <c r="G100" s="67">
        <f>H100*12</f>
        <v>0</v>
      </c>
      <c r="H100" s="67">
        <v>0</v>
      </c>
      <c r="I100" s="15">
        <v>2014.7</v>
      </c>
      <c r="J100" s="15">
        <v>1.07</v>
      </c>
      <c r="K100" s="45">
        <v>0</v>
      </c>
    </row>
    <row r="101" spans="1:11" s="15" customFormat="1" ht="38.25" thickBot="1">
      <c r="A101" s="28" t="s">
        <v>130</v>
      </c>
      <c r="B101" s="22" t="s">
        <v>12</v>
      </c>
      <c r="C101" s="26">
        <f>F101*12</f>
        <v>0</v>
      </c>
      <c r="D101" s="64">
        <f>G101*I101</f>
        <v>9187.03</v>
      </c>
      <c r="E101" s="64">
        <f>H101*12</f>
        <v>4.56</v>
      </c>
      <c r="F101" s="65"/>
      <c r="G101" s="64">
        <f>12*H101</f>
        <v>4.56</v>
      </c>
      <c r="H101" s="64">
        <v>0.38</v>
      </c>
      <c r="I101" s="15">
        <v>2014.7</v>
      </c>
      <c r="J101" s="15">
        <v>1.07</v>
      </c>
      <c r="K101" s="45">
        <v>0.3</v>
      </c>
    </row>
    <row r="102" spans="1:11" s="15" customFormat="1" ht="19.5" thickBot="1">
      <c r="A102" s="41" t="s">
        <v>103</v>
      </c>
      <c r="B102" s="42" t="s">
        <v>11</v>
      </c>
      <c r="C102" s="25"/>
      <c r="D102" s="63">
        <f>G102*I102</f>
        <v>41825.17</v>
      </c>
      <c r="E102" s="63"/>
      <c r="F102" s="63"/>
      <c r="G102" s="63">
        <f>12*H102</f>
        <v>20.76</v>
      </c>
      <c r="H102" s="63">
        <v>1.73</v>
      </c>
      <c r="I102" s="15">
        <v>2014.7</v>
      </c>
      <c r="K102" s="45"/>
    </row>
    <row r="103" spans="1:13" s="15" customFormat="1" ht="20.25" thickBot="1">
      <c r="A103" s="40" t="s">
        <v>38</v>
      </c>
      <c r="B103" s="52"/>
      <c r="C103" s="53">
        <f>F103*12</f>
        <v>0</v>
      </c>
      <c r="D103" s="70">
        <f>D101+D97+D94+D91+D83+D79+D67+D50+D49+D48+D47+D46+D45+D43+D42+D41+D40+D39+D38+D36+D35+D34+D25+D15+D102</f>
        <v>651366.07</v>
      </c>
      <c r="E103" s="70">
        <f>E101+E97+E94+E91+E83+E79+E67+E50+E49+E48+E47+E46+E45+E43+E42+E41+E40+E39+E38+E36+E35+E34+E25+E15+E102</f>
        <v>172.56</v>
      </c>
      <c r="F103" s="70">
        <f>F101+F97+F94+F91+F83+F79+F67+F50+F49+F48+F47+F46+F45+F43+F42+F41+F40+F39+F38+F36+F35+F34+F25+F15+F102</f>
        <v>0</v>
      </c>
      <c r="G103" s="70">
        <f>G101+G97+G94+G91+G83+G79+G67+G50+G49+G48+G47+G46+G45+G43+G42+G41+G40+G39+G38+G36+G35+G34+G25+G15+G102</f>
        <v>323.3</v>
      </c>
      <c r="H103" s="70">
        <f>H101+H97+H94+H91+H83+H79+H67+H50+H49+H48+H47+H46+H45+H43+H42+H41+H40+H39+H38+H36+H35+H34+H25+H15+H102</f>
        <v>26.96</v>
      </c>
      <c r="I103" s="15">
        <v>2014.7</v>
      </c>
      <c r="J103" s="15">
        <v>1.07</v>
      </c>
      <c r="K103" s="45"/>
      <c r="M103" s="15">
        <f>17.94*12*I103</f>
        <v>433724.616</v>
      </c>
    </row>
    <row r="104" spans="1:11" s="30" customFormat="1" ht="20.25" hidden="1" thickBot="1">
      <c r="A104" s="7" t="s">
        <v>29</v>
      </c>
      <c r="B104" s="29" t="s">
        <v>11</v>
      </c>
      <c r="C104" s="29" t="s">
        <v>30</v>
      </c>
      <c r="D104" s="71"/>
      <c r="E104" s="72" t="s">
        <v>30</v>
      </c>
      <c r="F104" s="73"/>
      <c r="G104" s="72" t="s">
        <v>30</v>
      </c>
      <c r="H104" s="73"/>
      <c r="K104" s="48"/>
    </row>
    <row r="105" spans="1:11" s="30" customFormat="1" ht="19.5">
      <c r="A105" s="35"/>
      <c r="B105" s="36"/>
      <c r="C105" s="36"/>
      <c r="D105" s="74"/>
      <c r="E105" s="74"/>
      <c r="F105" s="74"/>
      <c r="G105" s="74"/>
      <c r="H105" s="74"/>
      <c r="K105" s="48"/>
    </row>
    <row r="106" spans="1:11" s="30" customFormat="1" ht="20.25" thickBot="1">
      <c r="A106" s="35"/>
      <c r="B106" s="36"/>
      <c r="C106" s="36"/>
      <c r="D106" s="74"/>
      <c r="E106" s="74"/>
      <c r="F106" s="74"/>
      <c r="G106" s="74"/>
      <c r="H106" s="74"/>
      <c r="K106" s="48"/>
    </row>
    <row r="107" spans="1:11" s="30" customFormat="1" ht="19.5">
      <c r="A107" s="37" t="s">
        <v>99</v>
      </c>
      <c r="B107" s="38"/>
      <c r="C107" s="39"/>
      <c r="D107" s="75">
        <f>D108+D109+D110+D111+D112+D114+D115</f>
        <v>617141.45</v>
      </c>
      <c r="E107" s="75">
        <f>E108+E109+E110+E111+E112+E114+E115</f>
        <v>0</v>
      </c>
      <c r="F107" s="75">
        <f>F108+F109+F110+F111+F112+F114+F115</f>
        <v>0</v>
      </c>
      <c r="G107" s="75">
        <f>G108+G109+G110+G111+G112+G114+G115</f>
        <v>306.32</v>
      </c>
      <c r="H107" s="75">
        <f>H108+H109+H110+H111+H112+H114+H115</f>
        <v>25.53</v>
      </c>
      <c r="I107" s="15">
        <v>2014.7</v>
      </c>
      <c r="K107" s="48"/>
    </row>
    <row r="108" spans="1:11" s="102" customFormat="1" ht="16.5" customHeight="1">
      <c r="A108" s="54" t="s">
        <v>114</v>
      </c>
      <c r="B108" s="100"/>
      <c r="C108" s="54"/>
      <c r="D108" s="83">
        <v>116388.74</v>
      </c>
      <c r="E108" s="54"/>
      <c r="F108" s="54"/>
      <c r="G108" s="55">
        <f aca="true" t="shared" si="3" ref="G108:G115">D108/I108</f>
        <v>57.77</v>
      </c>
      <c r="H108" s="55">
        <f>G108/12+0.01</f>
        <v>4.82</v>
      </c>
      <c r="I108" s="101">
        <v>2014.7</v>
      </c>
      <c r="K108" s="103"/>
    </row>
    <row r="109" spans="1:11" s="102" customFormat="1" ht="14.25" customHeight="1">
      <c r="A109" s="54" t="s">
        <v>115</v>
      </c>
      <c r="B109" s="54"/>
      <c r="C109" s="54"/>
      <c r="D109" s="83">
        <v>15011.17</v>
      </c>
      <c r="E109" s="54"/>
      <c r="F109" s="54"/>
      <c r="G109" s="55">
        <f t="shared" si="3"/>
        <v>7.45</v>
      </c>
      <c r="H109" s="55">
        <f aca="true" t="shared" si="4" ref="H109:H115">G109/12</f>
        <v>0.62</v>
      </c>
      <c r="I109" s="101">
        <v>2014.7</v>
      </c>
      <c r="K109" s="103"/>
    </row>
    <row r="110" spans="1:11" s="102" customFormat="1" ht="14.25" customHeight="1">
      <c r="A110" s="54" t="s">
        <v>117</v>
      </c>
      <c r="B110" s="54"/>
      <c r="C110" s="54"/>
      <c r="D110" s="83">
        <v>8071.33</v>
      </c>
      <c r="E110" s="54"/>
      <c r="F110" s="54"/>
      <c r="G110" s="55">
        <f t="shared" si="3"/>
        <v>4.01</v>
      </c>
      <c r="H110" s="55">
        <f t="shared" si="4"/>
        <v>0.33</v>
      </c>
      <c r="I110" s="101">
        <v>2014.7</v>
      </c>
      <c r="K110" s="103"/>
    </row>
    <row r="111" spans="1:11" s="102" customFormat="1" ht="17.25" customHeight="1">
      <c r="A111" s="54" t="s">
        <v>120</v>
      </c>
      <c r="B111" s="54"/>
      <c r="C111" s="54"/>
      <c r="D111" s="83">
        <v>722.42</v>
      </c>
      <c r="E111" s="54"/>
      <c r="F111" s="54"/>
      <c r="G111" s="55">
        <f t="shared" si="3"/>
        <v>0.36</v>
      </c>
      <c r="H111" s="55">
        <f t="shared" si="4"/>
        <v>0.03</v>
      </c>
      <c r="I111" s="101">
        <v>2014.7</v>
      </c>
      <c r="K111" s="103"/>
    </row>
    <row r="112" spans="1:11" s="102" customFormat="1" ht="16.5" customHeight="1">
      <c r="A112" s="54" t="s">
        <v>121</v>
      </c>
      <c r="B112" s="54"/>
      <c r="C112" s="54"/>
      <c r="D112" s="83">
        <v>34536.23</v>
      </c>
      <c r="E112" s="54"/>
      <c r="F112" s="54"/>
      <c r="G112" s="55">
        <f t="shared" si="3"/>
        <v>17.14</v>
      </c>
      <c r="H112" s="55">
        <f t="shared" si="4"/>
        <v>1.43</v>
      </c>
      <c r="I112" s="101">
        <v>2014.7</v>
      </c>
      <c r="K112" s="103"/>
    </row>
    <row r="113" spans="1:11" s="102" customFormat="1" ht="17.25" customHeight="1" hidden="1">
      <c r="A113" s="104"/>
      <c r="B113" s="104"/>
      <c r="C113" s="104"/>
      <c r="D113" s="105"/>
      <c r="E113" s="104"/>
      <c r="F113" s="104"/>
      <c r="G113" s="55">
        <f t="shared" si="3"/>
        <v>0</v>
      </c>
      <c r="H113" s="55">
        <f t="shared" si="4"/>
        <v>0</v>
      </c>
      <c r="I113" s="101">
        <v>2014.7</v>
      </c>
      <c r="K113" s="103"/>
    </row>
    <row r="114" spans="1:11" s="102" customFormat="1" ht="29.25" customHeight="1">
      <c r="A114" s="106" t="s">
        <v>122</v>
      </c>
      <c r="B114" s="106"/>
      <c r="C114" s="106"/>
      <c r="D114" s="107">
        <v>335300.56</v>
      </c>
      <c r="E114" s="106"/>
      <c r="F114" s="106"/>
      <c r="G114" s="55">
        <f t="shared" si="3"/>
        <v>166.43</v>
      </c>
      <c r="H114" s="55">
        <f t="shared" si="4"/>
        <v>13.87</v>
      </c>
      <c r="I114" s="101">
        <v>2014.7</v>
      </c>
      <c r="K114" s="103"/>
    </row>
    <row r="115" spans="1:11" s="102" customFormat="1" ht="23.25" customHeight="1">
      <c r="A115" s="106" t="s">
        <v>132</v>
      </c>
      <c r="B115" s="106"/>
      <c r="C115" s="106"/>
      <c r="D115" s="107">
        <v>107111</v>
      </c>
      <c r="E115" s="106"/>
      <c r="F115" s="106"/>
      <c r="G115" s="55">
        <f t="shared" si="3"/>
        <v>53.16</v>
      </c>
      <c r="H115" s="55">
        <f t="shared" si="4"/>
        <v>4.43</v>
      </c>
      <c r="I115" s="101">
        <v>2014.7</v>
      </c>
      <c r="K115" s="103"/>
    </row>
    <row r="116" spans="1:11" s="30" customFormat="1" ht="19.5">
      <c r="A116" s="35"/>
      <c r="B116" s="36"/>
      <c r="C116" s="36"/>
      <c r="D116" s="36"/>
      <c r="E116" s="36"/>
      <c r="F116" s="36"/>
      <c r="G116" s="36"/>
      <c r="H116" s="36"/>
      <c r="K116" s="48"/>
    </row>
    <row r="117" spans="1:11" s="30" customFormat="1" ht="19.5">
      <c r="A117" s="108" t="s">
        <v>97</v>
      </c>
      <c r="B117" s="109"/>
      <c r="C117" s="109"/>
      <c r="D117" s="110">
        <f>D103+D107</f>
        <v>1268507.52</v>
      </c>
      <c r="E117" s="110">
        <f>E103+E107</f>
        <v>172.56</v>
      </c>
      <c r="F117" s="110">
        <f>F103+F107</f>
        <v>0</v>
      </c>
      <c r="G117" s="110">
        <f>G103+G107</f>
        <v>629.62</v>
      </c>
      <c r="H117" s="110">
        <f>H103+H107</f>
        <v>52.49</v>
      </c>
      <c r="K117" s="48"/>
    </row>
    <row r="118" spans="1:11" s="4" customFormat="1" ht="12.75">
      <c r="A118" s="31"/>
      <c r="K118" s="49"/>
    </row>
    <row r="119" spans="1:11" s="4" customFormat="1" ht="12.75">
      <c r="A119" s="31"/>
      <c r="K119" s="49"/>
    </row>
    <row r="120" spans="1:11" s="4" customFormat="1" ht="12.75">
      <c r="A120" s="31"/>
      <c r="K120" s="49"/>
    </row>
    <row r="121" spans="1:11" s="30" customFormat="1" ht="19.5">
      <c r="A121" s="32"/>
      <c r="B121" s="33"/>
      <c r="C121" s="5"/>
      <c r="D121" s="5"/>
      <c r="E121" s="5"/>
      <c r="F121" s="5"/>
      <c r="G121" s="5"/>
      <c r="H121" s="5"/>
      <c r="K121" s="48"/>
    </row>
    <row r="122" spans="1:11" s="4" customFormat="1" ht="14.25">
      <c r="A122" s="111" t="s">
        <v>31</v>
      </c>
      <c r="B122" s="111"/>
      <c r="C122" s="111"/>
      <c r="D122" s="111"/>
      <c r="E122" s="111"/>
      <c r="F122" s="111"/>
      <c r="K122" s="49"/>
    </row>
    <row r="123" s="4" customFormat="1" ht="12.75">
      <c r="K123" s="49"/>
    </row>
    <row r="124" spans="1:11" s="4" customFormat="1" ht="12.75">
      <c r="A124" s="31" t="s">
        <v>32</v>
      </c>
      <c r="K124" s="49"/>
    </row>
    <row r="125" s="4" customFormat="1" ht="12.75">
      <c r="K125" s="49"/>
    </row>
    <row r="126" s="4" customFormat="1" ht="12.75">
      <c r="K126" s="49"/>
    </row>
    <row r="127" s="4" customFormat="1" ht="12.75">
      <c r="K127" s="49"/>
    </row>
    <row r="128" s="4" customFormat="1" ht="12.75">
      <c r="K128" s="49"/>
    </row>
    <row r="129" s="4" customFormat="1" ht="12.75">
      <c r="K129" s="49"/>
    </row>
    <row r="130" s="4" customFormat="1" ht="12.75">
      <c r="K130" s="49"/>
    </row>
    <row r="131" s="4" customFormat="1" ht="12.75">
      <c r="K131" s="49"/>
    </row>
    <row r="132" s="4" customFormat="1" ht="12.75">
      <c r="K132" s="49"/>
    </row>
    <row r="133" s="4" customFormat="1" ht="12.75">
      <c r="K133" s="49"/>
    </row>
    <row r="134" s="4" customFormat="1" ht="12.75">
      <c r="K134" s="49"/>
    </row>
    <row r="135" s="4" customFormat="1" ht="12.75">
      <c r="K135" s="49"/>
    </row>
    <row r="136" s="4" customFormat="1" ht="12.75">
      <c r="K136" s="49"/>
    </row>
    <row r="137" s="4" customFormat="1" ht="12.75">
      <c r="K137" s="49"/>
    </row>
    <row r="138" s="4" customFormat="1" ht="12.75">
      <c r="K138" s="49"/>
    </row>
    <row r="139" s="4" customFormat="1" ht="12.75">
      <c r="K139" s="49"/>
    </row>
    <row r="140" s="4" customFormat="1" ht="12.75">
      <c r="K140" s="49"/>
    </row>
    <row r="141" s="4" customFormat="1" ht="12.75">
      <c r="K141" s="49"/>
    </row>
    <row r="142" s="4" customFormat="1" ht="12.75">
      <c r="K142" s="49"/>
    </row>
  </sheetData>
  <sheetProtection/>
  <mergeCells count="13">
    <mergeCell ref="A1:H1"/>
    <mergeCell ref="B2:H2"/>
    <mergeCell ref="B3:H3"/>
    <mergeCell ref="B4:H4"/>
    <mergeCell ref="A5:H5"/>
    <mergeCell ref="A6:H6"/>
    <mergeCell ref="A122:F122"/>
    <mergeCell ref="A7:H7"/>
    <mergeCell ref="A8:H8"/>
    <mergeCell ref="A9:H9"/>
    <mergeCell ref="A10:H10"/>
    <mergeCell ref="A11:H11"/>
    <mergeCell ref="A14:H14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8"/>
  <sheetViews>
    <sheetView zoomScale="75" zoomScaleNormal="75" zoomScalePageLayoutView="0" workbookViewId="0" topLeftCell="A74">
      <selection activeCell="D101" sqref="D101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3.875" style="6" hidden="1" customWidth="1"/>
    <col min="4" max="4" width="18.25390625" style="6" customWidth="1"/>
    <col min="5" max="5" width="13.875" style="6" hidden="1" customWidth="1"/>
    <col min="6" max="6" width="20.875" style="6" hidden="1" customWidth="1"/>
    <col min="7" max="7" width="13.875" style="6" customWidth="1"/>
    <col min="8" max="8" width="20.875" style="6" customWidth="1"/>
    <col min="9" max="9" width="15.375" style="6" customWidth="1"/>
    <col min="10" max="10" width="15.375" style="6" hidden="1" customWidth="1"/>
    <col min="11" max="11" width="15.375" style="43" hidden="1" customWidth="1"/>
    <col min="12" max="14" width="15.375" style="6" customWidth="1"/>
    <col min="15" max="16384" width="9.125" style="6" customWidth="1"/>
  </cols>
  <sheetData>
    <row r="1" spans="1:8" ht="16.5" customHeight="1">
      <c r="A1" s="123" t="s">
        <v>0</v>
      </c>
      <c r="B1" s="124"/>
      <c r="C1" s="124"/>
      <c r="D1" s="124"/>
      <c r="E1" s="124"/>
      <c r="F1" s="124"/>
      <c r="G1" s="124"/>
      <c r="H1" s="124"/>
    </row>
    <row r="2" spans="1:8" ht="18.75" customHeight="1">
      <c r="A2" s="51" t="s">
        <v>123</v>
      </c>
      <c r="B2" s="125" t="s">
        <v>1</v>
      </c>
      <c r="C2" s="125"/>
      <c r="D2" s="125"/>
      <c r="E2" s="125"/>
      <c r="F2" s="125"/>
      <c r="G2" s="124"/>
      <c r="H2" s="124"/>
    </row>
    <row r="3" spans="2:8" ht="14.25" customHeight="1">
      <c r="B3" s="125" t="s">
        <v>2</v>
      </c>
      <c r="C3" s="125"/>
      <c r="D3" s="125"/>
      <c r="E3" s="125"/>
      <c r="F3" s="125"/>
      <c r="G3" s="124"/>
      <c r="H3" s="124"/>
    </row>
    <row r="4" spans="2:8" ht="14.25" customHeight="1">
      <c r="B4" s="125" t="s">
        <v>39</v>
      </c>
      <c r="C4" s="125"/>
      <c r="D4" s="125"/>
      <c r="E4" s="125"/>
      <c r="F4" s="125"/>
      <c r="G4" s="124"/>
      <c r="H4" s="124"/>
    </row>
    <row r="5" spans="1:8" s="50" customFormat="1" ht="39.75" customHeight="1">
      <c r="A5" s="126"/>
      <c r="B5" s="127"/>
      <c r="C5" s="127"/>
      <c r="D5" s="127"/>
      <c r="E5" s="127"/>
      <c r="F5" s="127"/>
      <c r="G5" s="127"/>
      <c r="H5" s="127"/>
    </row>
    <row r="6" spans="1:8" s="50" customFormat="1" ht="33" customHeight="1">
      <c r="A6" s="128"/>
      <c r="B6" s="129"/>
      <c r="C6" s="129"/>
      <c r="D6" s="129"/>
      <c r="E6" s="129"/>
      <c r="F6" s="129"/>
      <c r="G6" s="129"/>
      <c r="H6" s="129"/>
    </row>
    <row r="7" spans="1:8" s="50" customFormat="1" ht="33" customHeight="1">
      <c r="A7" s="112" t="s">
        <v>124</v>
      </c>
      <c r="B7" s="112"/>
      <c r="C7" s="112"/>
      <c r="D7" s="112"/>
      <c r="E7" s="112"/>
      <c r="F7" s="112"/>
      <c r="G7" s="112"/>
      <c r="H7" s="112"/>
    </row>
    <row r="8" spans="1:11" s="9" customFormat="1" ht="22.5" customHeight="1">
      <c r="A8" s="113" t="s">
        <v>3</v>
      </c>
      <c r="B8" s="113"/>
      <c r="C8" s="113"/>
      <c r="D8" s="113"/>
      <c r="E8" s="114"/>
      <c r="F8" s="114"/>
      <c r="G8" s="114"/>
      <c r="H8" s="114"/>
      <c r="K8" s="44"/>
    </row>
    <row r="9" spans="1:8" s="10" customFormat="1" ht="18.75" customHeight="1">
      <c r="A9" s="113" t="s">
        <v>95</v>
      </c>
      <c r="B9" s="113"/>
      <c r="C9" s="113"/>
      <c r="D9" s="113"/>
      <c r="E9" s="114"/>
      <c r="F9" s="114"/>
      <c r="G9" s="114"/>
      <c r="H9" s="114"/>
    </row>
    <row r="10" spans="1:8" s="11" customFormat="1" ht="17.25" customHeight="1">
      <c r="A10" s="115" t="s">
        <v>33</v>
      </c>
      <c r="B10" s="115"/>
      <c r="C10" s="115"/>
      <c r="D10" s="115"/>
      <c r="E10" s="116"/>
      <c r="F10" s="116"/>
      <c r="G10" s="116"/>
      <c r="H10" s="116"/>
    </row>
    <row r="11" spans="1:8" s="10" customFormat="1" ht="30" customHeight="1" thickBot="1">
      <c r="A11" s="117" t="s">
        <v>80</v>
      </c>
      <c r="B11" s="117"/>
      <c r="C11" s="117"/>
      <c r="D11" s="117"/>
      <c r="E11" s="118"/>
      <c r="F11" s="118"/>
      <c r="G11" s="118"/>
      <c r="H11" s="118"/>
    </row>
    <row r="12" spans="1:11" s="15" customFormat="1" ht="139.5" customHeight="1" thickBot="1">
      <c r="A12" s="12" t="s">
        <v>4</v>
      </c>
      <c r="B12" s="13" t="s">
        <v>5</v>
      </c>
      <c r="C12" s="14" t="s">
        <v>6</v>
      </c>
      <c r="D12" s="14" t="s">
        <v>40</v>
      </c>
      <c r="E12" s="14" t="s">
        <v>6</v>
      </c>
      <c r="F12" s="1" t="s">
        <v>7</v>
      </c>
      <c r="G12" s="14" t="s">
        <v>6</v>
      </c>
      <c r="H12" s="1" t="s">
        <v>7</v>
      </c>
      <c r="K12" s="45"/>
    </row>
    <row r="13" spans="1:11" s="21" customFormat="1" ht="12.75">
      <c r="A13" s="16">
        <v>1</v>
      </c>
      <c r="B13" s="17">
        <v>2</v>
      </c>
      <c r="C13" s="17">
        <v>3</v>
      </c>
      <c r="D13" s="18"/>
      <c r="E13" s="17">
        <v>3</v>
      </c>
      <c r="F13" s="2">
        <v>4</v>
      </c>
      <c r="G13" s="19">
        <v>3</v>
      </c>
      <c r="H13" s="20">
        <v>4</v>
      </c>
      <c r="K13" s="46"/>
    </row>
    <row r="14" spans="1:11" s="21" customFormat="1" ht="49.5" customHeight="1">
      <c r="A14" s="119" t="s">
        <v>8</v>
      </c>
      <c r="B14" s="120"/>
      <c r="C14" s="120"/>
      <c r="D14" s="120"/>
      <c r="E14" s="120"/>
      <c r="F14" s="120"/>
      <c r="G14" s="121"/>
      <c r="H14" s="122"/>
      <c r="K14" s="46"/>
    </row>
    <row r="15" spans="1:11" s="15" customFormat="1" ht="15">
      <c r="A15" s="76" t="s">
        <v>110</v>
      </c>
      <c r="B15" s="77"/>
      <c r="C15" s="23">
        <f>F15*12</f>
        <v>0</v>
      </c>
      <c r="D15" s="56">
        <f>G15*I15</f>
        <v>76880.95</v>
      </c>
      <c r="E15" s="57">
        <f>H15*12</f>
        <v>38.16</v>
      </c>
      <c r="F15" s="58"/>
      <c r="G15" s="57">
        <f>H15*12</f>
        <v>38.16</v>
      </c>
      <c r="H15" s="57">
        <f>H20+H24</f>
        <v>3.18</v>
      </c>
      <c r="I15" s="15">
        <v>2014.7</v>
      </c>
      <c r="J15" s="15">
        <v>1.07</v>
      </c>
      <c r="K15" s="45">
        <v>2.24</v>
      </c>
    </row>
    <row r="16" spans="1:11" s="34" customFormat="1" ht="29.25" customHeight="1">
      <c r="A16" s="80" t="s">
        <v>88</v>
      </c>
      <c r="B16" s="79" t="s">
        <v>89</v>
      </c>
      <c r="C16" s="60"/>
      <c r="D16" s="59"/>
      <c r="E16" s="60"/>
      <c r="F16" s="61"/>
      <c r="G16" s="60"/>
      <c r="H16" s="60"/>
      <c r="K16" s="47"/>
    </row>
    <row r="17" spans="1:11" s="34" customFormat="1" ht="15">
      <c r="A17" s="80" t="s">
        <v>90</v>
      </c>
      <c r="B17" s="79" t="s">
        <v>89</v>
      </c>
      <c r="C17" s="60"/>
      <c r="D17" s="59"/>
      <c r="E17" s="60"/>
      <c r="F17" s="61"/>
      <c r="G17" s="60"/>
      <c r="H17" s="60"/>
      <c r="K17" s="47"/>
    </row>
    <row r="18" spans="1:11" s="34" customFormat="1" ht="15">
      <c r="A18" s="80" t="s">
        <v>91</v>
      </c>
      <c r="B18" s="79" t="s">
        <v>92</v>
      </c>
      <c r="C18" s="60"/>
      <c r="D18" s="59"/>
      <c r="E18" s="60"/>
      <c r="F18" s="61"/>
      <c r="G18" s="60"/>
      <c r="H18" s="60"/>
      <c r="K18" s="47"/>
    </row>
    <row r="19" spans="1:11" s="34" customFormat="1" ht="15">
      <c r="A19" s="80" t="s">
        <v>93</v>
      </c>
      <c r="B19" s="79" t="s">
        <v>89</v>
      </c>
      <c r="C19" s="60"/>
      <c r="D19" s="59"/>
      <c r="E19" s="60"/>
      <c r="F19" s="61"/>
      <c r="G19" s="60"/>
      <c r="H19" s="60"/>
      <c r="K19" s="47"/>
    </row>
    <row r="20" spans="1:11" s="34" customFormat="1" ht="15">
      <c r="A20" s="78" t="s">
        <v>38</v>
      </c>
      <c r="B20" s="79"/>
      <c r="C20" s="60"/>
      <c r="D20" s="59"/>
      <c r="E20" s="60"/>
      <c r="F20" s="61"/>
      <c r="G20" s="60"/>
      <c r="H20" s="57">
        <v>2.83</v>
      </c>
      <c r="K20" s="47"/>
    </row>
    <row r="21" spans="1:11" s="34" customFormat="1" ht="15">
      <c r="A21" s="80" t="s">
        <v>105</v>
      </c>
      <c r="B21" s="79" t="s">
        <v>89</v>
      </c>
      <c r="C21" s="60"/>
      <c r="D21" s="59"/>
      <c r="E21" s="60"/>
      <c r="F21" s="61"/>
      <c r="G21" s="60"/>
      <c r="H21" s="60">
        <v>0.12</v>
      </c>
      <c r="K21" s="47"/>
    </row>
    <row r="22" spans="1:11" s="34" customFormat="1" ht="15">
      <c r="A22" s="80" t="s">
        <v>111</v>
      </c>
      <c r="B22" s="79" t="s">
        <v>89</v>
      </c>
      <c r="C22" s="60"/>
      <c r="D22" s="59"/>
      <c r="E22" s="60"/>
      <c r="F22" s="61"/>
      <c r="G22" s="60"/>
      <c r="H22" s="60">
        <v>0.11</v>
      </c>
      <c r="K22" s="47"/>
    </row>
    <row r="23" spans="1:11" s="34" customFormat="1" ht="15">
      <c r="A23" s="80" t="s">
        <v>125</v>
      </c>
      <c r="B23" s="79" t="s">
        <v>89</v>
      </c>
      <c r="C23" s="60"/>
      <c r="D23" s="59"/>
      <c r="E23" s="60"/>
      <c r="F23" s="61"/>
      <c r="G23" s="60"/>
      <c r="H23" s="60">
        <v>0.12</v>
      </c>
      <c r="K23" s="47"/>
    </row>
    <row r="24" spans="1:11" s="34" customFormat="1" ht="15">
      <c r="A24" s="78" t="s">
        <v>38</v>
      </c>
      <c r="B24" s="79"/>
      <c r="C24" s="60"/>
      <c r="D24" s="59"/>
      <c r="E24" s="60"/>
      <c r="F24" s="61"/>
      <c r="G24" s="60"/>
      <c r="H24" s="57">
        <f>H21+H22+H23</f>
        <v>0.35</v>
      </c>
      <c r="K24" s="47"/>
    </row>
    <row r="25" spans="1:11" s="15" customFormat="1" ht="30">
      <c r="A25" s="76" t="s">
        <v>10</v>
      </c>
      <c r="B25" s="88"/>
      <c r="C25" s="57">
        <f>F25*12</f>
        <v>0</v>
      </c>
      <c r="D25" s="56">
        <f>G25*I25</f>
        <v>39165.77</v>
      </c>
      <c r="E25" s="57">
        <f>H25*12</f>
        <v>19.44</v>
      </c>
      <c r="F25" s="58"/>
      <c r="G25" s="57">
        <f>H25*12</f>
        <v>19.44</v>
      </c>
      <c r="H25" s="57">
        <v>1.62</v>
      </c>
      <c r="I25" s="15">
        <v>2014.7</v>
      </c>
      <c r="J25" s="15">
        <v>1.07</v>
      </c>
      <c r="K25" s="45">
        <v>1.29</v>
      </c>
    </row>
    <row r="26" spans="1:11" s="15" customFormat="1" ht="15">
      <c r="A26" s="89" t="s">
        <v>81</v>
      </c>
      <c r="B26" s="90" t="s">
        <v>11</v>
      </c>
      <c r="C26" s="57"/>
      <c r="D26" s="56"/>
      <c r="E26" s="57"/>
      <c r="F26" s="58"/>
      <c r="G26" s="57"/>
      <c r="H26" s="57"/>
      <c r="K26" s="45"/>
    </row>
    <row r="27" spans="1:11" s="15" customFormat="1" ht="15">
      <c r="A27" s="89" t="s">
        <v>82</v>
      </c>
      <c r="B27" s="90" t="s">
        <v>11</v>
      </c>
      <c r="C27" s="57"/>
      <c r="D27" s="56"/>
      <c r="E27" s="57"/>
      <c r="F27" s="58"/>
      <c r="G27" s="57"/>
      <c r="H27" s="57"/>
      <c r="K27" s="45"/>
    </row>
    <row r="28" spans="1:11" s="15" customFormat="1" ht="15">
      <c r="A28" s="91" t="s">
        <v>101</v>
      </c>
      <c r="B28" s="81" t="s">
        <v>102</v>
      </c>
      <c r="C28" s="57"/>
      <c r="D28" s="56"/>
      <c r="E28" s="57"/>
      <c r="F28" s="58"/>
      <c r="G28" s="57"/>
      <c r="H28" s="57"/>
      <c r="K28" s="45"/>
    </row>
    <row r="29" spans="1:11" s="15" customFormat="1" ht="15">
      <c r="A29" s="89" t="s">
        <v>83</v>
      </c>
      <c r="B29" s="90" t="s">
        <v>11</v>
      </c>
      <c r="C29" s="57"/>
      <c r="D29" s="56"/>
      <c r="E29" s="57"/>
      <c r="F29" s="58"/>
      <c r="G29" s="57"/>
      <c r="H29" s="57"/>
      <c r="K29" s="45"/>
    </row>
    <row r="30" spans="1:11" s="15" customFormat="1" ht="25.5">
      <c r="A30" s="89" t="s">
        <v>84</v>
      </c>
      <c r="B30" s="90" t="s">
        <v>12</v>
      </c>
      <c r="C30" s="57"/>
      <c r="D30" s="56"/>
      <c r="E30" s="57"/>
      <c r="F30" s="58"/>
      <c r="G30" s="57"/>
      <c r="H30" s="57"/>
      <c r="K30" s="45"/>
    </row>
    <row r="31" spans="1:11" s="15" customFormat="1" ht="15">
      <c r="A31" s="89" t="s">
        <v>85</v>
      </c>
      <c r="B31" s="90" t="s">
        <v>11</v>
      </c>
      <c r="C31" s="57"/>
      <c r="D31" s="56"/>
      <c r="E31" s="57"/>
      <c r="F31" s="58"/>
      <c r="G31" s="57"/>
      <c r="H31" s="57"/>
      <c r="K31" s="45"/>
    </row>
    <row r="32" spans="1:11" s="34" customFormat="1" ht="15">
      <c r="A32" s="92" t="s">
        <v>98</v>
      </c>
      <c r="B32" s="93" t="s">
        <v>11</v>
      </c>
      <c r="C32" s="57"/>
      <c r="D32" s="56"/>
      <c r="E32" s="57"/>
      <c r="F32" s="58"/>
      <c r="G32" s="57"/>
      <c r="H32" s="57"/>
      <c r="K32" s="47"/>
    </row>
    <row r="33" spans="1:11" s="15" customFormat="1" ht="26.25" thickBot="1">
      <c r="A33" s="94" t="s">
        <v>86</v>
      </c>
      <c r="B33" s="95" t="s">
        <v>87</v>
      </c>
      <c r="C33" s="57"/>
      <c r="D33" s="56"/>
      <c r="E33" s="57"/>
      <c r="F33" s="58"/>
      <c r="G33" s="57"/>
      <c r="H33" s="57"/>
      <c r="K33" s="45"/>
    </row>
    <row r="34" spans="1:11" s="24" customFormat="1" ht="18" customHeight="1">
      <c r="A34" s="96" t="s">
        <v>13</v>
      </c>
      <c r="B34" s="77" t="s">
        <v>14</v>
      </c>
      <c r="C34" s="57">
        <f>F34*12</f>
        <v>0</v>
      </c>
      <c r="D34" s="56">
        <f>G34*I34</f>
        <v>18132.3</v>
      </c>
      <c r="E34" s="57">
        <f aca="true" t="shared" si="0" ref="E34:E42">H34*12</f>
        <v>9</v>
      </c>
      <c r="F34" s="62"/>
      <c r="G34" s="57">
        <f>H34*12</f>
        <v>9</v>
      </c>
      <c r="H34" s="57">
        <v>0.75</v>
      </c>
      <c r="I34" s="15">
        <v>2014.7</v>
      </c>
      <c r="J34" s="15">
        <v>1.07</v>
      </c>
      <c r="K34" s="45">
        <v>0.6</v>
      </c>
    </row>
    <row r="35" spans="1:11" s="15" customFormat="1" ht="17.25" customHeight="1">
      <c r="A35" s="96" t="s">
        <v>15</v>
      </c>
      <c r="B35" s="77" t="s">
        <v>16</v>
      </c>
      <c r="C35" s="57">
        <f>F35*12</f>
        <v>0</v>
      </c>
      <c r="D35" s="56">
        <f>G35*I35</f>
        <v>59232.18</v>
      </c>
      <c r="E35" s="57">
        <f t="shared" si="0"/>
        <v>29.4</v>
      </c>
      <c r="F35" s="62"/>
      <c r="G35" s="57">
        <f>H35*12</f>
        <v>29.4</v>
      </c>
      <c r="H35" s="57">
        <v>2.45</v>
      </c>
      <c r="I35" s="15">
        <v>2014.7</v>
      </c>
      <c r="J35" s="15">
        <v>1.07</v>
      </c>
      <c r="K35" s="45">
        <v>1.94</v>
      </c>
    </row>
    <row r="36" spans="1:11" s="15" customFormat="1" ht="18" customHeight="1">
      <c r="A36" s="96" t="s">
        <v>34</v>
      </c>
      <c r="B36" s="77" t="s">
        <v>11</v>
      </c>
      <c r="C36" s="57">
        <f>F36*12</f>
        <v>0</v>
      </c>
      <c r="D36" s="56">
        <f>G36*I36</f>
        <v>38198.71</v>
      </c>
      <c r="E36" s="57">
        <f t="shared" si="0"/>
        <v>18.96</v>
      </c>
      <c r="F36" s="62"/>
      <c r="G36" s="57">
        <f>H36*12</f>
        <v>18.96</v>
      </c>
      <c r="H36" s="57">
        <v>1.58</v>
      </c>
      <c r="I36" s="15">
        <v>2014.7</v>
      </c>
      <c r="J36" s="15">
        <v>1.07</v>
      </c>
      <c r="K36" s="45">
        <v>1.25</v>
      </c>
    </row>
    <row r="37" spans="1:11" s="15" customFormat="1" ht="15" hidden="1">
      <c r="A37" s="96" t="s">
        <v>35</v>
      </c>
      <c r="B37" s="77" t="s">
        <v>11</v>
      </c>
      <c r="C37" s="57">
        <f>F37*12</f>
        <v>0</v>
      </c>
      <c r="D37" s="56">
        <f>G37*I37</f>
        <v>0</v>
      </c>
      <c r="E37" s="57">
        <f t="shared" si="0"/>
        <v>0</v>
      </c>
      <c r="F37" s="62"/>
      <c r="G37" s="57">
        <f>H37*12</f>
        <v>0</v>
      </c>
      <c r="H37" s="57">
        <v>0</v>
      </c>
      <c r="I37" s="15">
        <v>2014.7</v>
      </c>
      <c r="J37" s="15">
        <v>1.07</v>
      </c>
      <c r="K37" s="45">
        <v>0</v>
      </c>
    </row>
    <row r="38" spans="1:11" s="15" customFormat="1" ht="45">
      <c r="A38" s="96" t="s">
        <v>106</v>
      </c>
      <c r="B38" s="77" t="s">
        <v>107</v>
      </c>
      <c r="C38" s="57"/>
      <c r="D38" s="56">
        <f>3407.5*1.105</f>
        <v>3765.29</v>
      </c>
      <c r="E38" s="57"/>
      <c r="F38" s="62"/>
      <c r="G38" s="57">
        <f>D38/I38</f>
        <v>1.87</v>
      </c>
      <c r="H38" s="63">
        <f>D38/12/I38</f>
        <v>0.16</v>
      </c>
      <c r="I38" s="15">
        <v>2014.7</v>
      </c>
      <c r="K38" s="45"/>
    </row>
    <row r="39" spans="1:11" s="15" customFormat="1" ht="28.5">
      <c r="A39" s="96" t="s">
        <v>36</v>
      </c>
      <c r="B39" s="97" t="s">
        <v>37</v>
      </c>
      <c r="C39" s="57">
        <f>F39*12</f>
        <v>0</v>
      </c>
      <c r="D39" s="56">
        <f>G39*I39</f>
        <v>94287.96</v>
      </c>
      <c r="E39" s="57">
        <f t="shared" si="0"/>
        <v>46.8</v>
      </c>
      <c r="F39" s="62"/>
      <c r="G39" s="57">
        <f>H39*12</f>
        <v>46.8</v>
      </c>
      <c r="H39" s="63">
        <v>3.9</v>
      </c>
      <c r="I39" s="15">
        <v>2014.7</v>
      </c>
      <c r="J39" s="15">
        <v>1.07</v>
      </c>
      <c r="K39" s="45">
        <v>3.09</v>
      </c>
    </row>
    <row r="40" spans="1:11" s="15" customFormat="1" ht="45">
      <c r="A40" s="96" t="s">
        <v>133</v>
      </c>
      <c r="B40" s="97" t="s">
        <v>12</v>
      </c>
      <c r="C40" s="57"/>
      <c r="D40" s="56">
        <v>7400</v>
      </c>
      <c r="E40" s="57"/>
      <c r="F40" s="62"/>
      <c r="G40" s="57">
        <f aca="true" t="shared" si="1" ref="G40:G45">D40/I40</f>
        <v>3.67</v>
      </c>
      <c r="H40" s="64">
        <f>G40/12</f>
        <v>0.31</v>
      </c>
      <c r="I40" s="15">
        <v>2014.7</v>
      </c>
      <c r="K40" s="45"/>
    </row>
    <row r="41" spans="1:11" s="21" customFormat="1" ht="30">
      <c r="A41" s="96" t="s">
        <v>55</v>
      </c>
      <c r="B41" s="77" t="s">
        <v>9</v>
      </c>
      <c r="C41" s="63"/>
      <c r="D41" s="56">
        <v>2042.21</v>
      </c>
      <c r="E41" s="63">
        <f t="shared" si="0"/>
        <v>0.96</v>
      </c>
      <c r="F41" s="62"/>
      <c r="G41" s="57">
        <f t="shared" si="1"/>
        <v>1.01</v>
      </c>
      <c r="H41" s="64">
        <f>D41/12/I41</f>
        <v>0.08</v>
      </c>
      <c r="I41" s="15">
        <v>2014.7</v>
      </c>
      <c r="J41" s="15">
        <v>1.07</v>
      </c>
      <c r="K41" s="45">
        <v>0.06</v>
      </c>
    </row>
    <row r="42" spans="1:11" s="21" customFormat="1" ht="30">
      <c r="A42" s="96" t="s">
        <v>78</v>
      </c>
      <c r="B42" s="77" t="s">
        <v>9</v>
      </c>
      <c r="C42" s="63"/>
      <c r="D42" s="56">
        <v>2042.21</v>
      </c>
      <c r="E42" s="63">
        <f t="shared" si="0"/>
        <v>0.96</v>
      </c>
      <c r="F42" s="62"/>
      <c r="G42" s="57">
        <f t="shared" si="1"/>
        <v>1.01</v>
      </c>
      <c r="H42" s="64">
        <f>D42/12/I42</f>
        <v>0.08</v>
      </c>
      <c r="I42" s="15">
        <v>2014.7</v>
      </c>
      <c r="J42" s="15">
        <v>1.07</v>
      </c>
      <c r="K42" s="45">
        <v>0.06</v>
      </c>
    </row>
    <row r="43" spans="1:11" s="21" customFormat="1" ht="21.75" customHeight="1">
      <c r="A43" s="96" t="s">
        <v>56</v>
      </c>
      <c r="B43" s="77" t="s">
        <v>9</v>
      </c>
      <c r="C43" s="63"/>
      <c r="D43" s="56">
        <v>12896.1</v>
      </c>
      <c r="E43" s="63"/>
      <c r="F43" s="62"/>
      <c r="G43" s="57">
        <f t="shared" si="1"/>
        <v>6.4</v>
      </c>
      <c r="H43" s="63">
        <f>D43/12/I43</f>
        <v>0.53</v>
      </c>
      <c r="I43" s="15">
        <v>2014.7</v>
      </c>
      <c r="J43" s="15">
        <v>1.07</v>
      </c>
      <c r="K43" s="45">
        <v>0.43</v>
      </c>
    </row>
    <row r="44" spans="1:11" s="21" customFormat="1" ht="30" hidden="1">
      <c r="A44" s="96" t="s">
        <v>57</v>
      </c>
      <c r="B44" s="77" t="s">
        <v>12</v>
      </c>
      <c r="C44" s="63"/>
      <c r="D44" s="56">
        <f>G44*I44</f>
        <v>0</v>
      </c>
      <c r="E44" s="63"/>
      <c r="F44" s="62"/>
      <c r="G44" s="57">
        <f t="shared" si="1"/>
        <v>6.4</v>
      </c>
      <c r="H44" s="63">
        <f>D44/12/I44</f>
        <v>0.53</v>
      </c>
      <c r="I44" s="15">
        <v>2014.7</v>
      </c>
      <c r="J44" s="15">
        <v>1.07</v>
      </c>
      <c r="K44" s="45">
        <v>0</v>
      </c>
    </row>
    <row r="45" spans="1:11" s="21" customFormat="1" ht="30">
      <c r="A45" s="96" t="s">
        <v>135</v>
      </c>
      <c r="B45" s="77" t="s">
        <v>12</v>
      </c>
      <c r="C45" s="63"/>
      <c r="D45" s="56">
        <v>111100</v>
      </c>
      <c r="E45" s="63"/>
      <c r="F45" s="62"/>
      <c r="G45" s="57">
        <f t="shared" si="1"/>
        <v>55.14</v>
      </c>
      <c r="H45" s="63">
        <f>D45/12/I45</f>
        <v>4.6</v>
      </c>
      <c r="I45" s="15">
        <v>2014.7</v>
      </c>
      <c r="J45" s="15"/>
      <c r="K45" s="45"/>
    </row>
    <row r="46" spans="1:11" s="21" customFormat="1" ht="30">
      <c r="A46" s="96" t="s">
        <v>23</v>
      </c>
      <c r="B46" s="77"/>
      <c r="C46" s="63">
        <f>F46*12</f>
        <v>0</v>
      </c>
      <c r="D46" s="56">
        <f>G46*I46</f>
        <v>5077.04</v>
      </c>
      <c r="E46" s="63">
        <f>H46*12</f>
        <v>2.52</v>
      </c>
      <c r="F46" s="62"/>
      <c r="G46" s="57">
        <f>H46*12</f>
        <v>2.52</v>
      </c>
      <c r="H46" s="63">
        <v>0.21</v>
      </c>
      <c r="I46" s="15">
        <v>2014.7</v>
      </c>
      <c r="J46" s="15">
        <v>1.07</v>
      </c>
      <c r="K46" s="45">
        <v>0.14</v>
      </c>
    </row>
    <row r="47" spans="1:11" s="15" customFormat="1" ht="15">
      <c r="A47" s="96" t="s">
        <v>25</v>
      </c>
      <c r="B47" s="77" t="s">
        <v>26</v>
      </c>
      <c r="C47" s="63">
        <f>F47*12</f>
        <v>0</v>
      </c>
      <c r="D47" s="56">
        <f>G47*I47</f>
        <v>1450.58</v>
      </c>
      <c r="E47" s="63">
        <f>H47*12</f>
        <v>0.72</v>
      </c>
      <c r="F47" s="62"/>
      <c r="G47" s="57">
        <f>H47*12</f>
        <v>0.72</v>
      </c>
      <c r="H47" s="63">
        <v>0.06</v>
      </c>
      <c r="I47" s="15">
        <v>2014.7</v>
      </c>
      <c r="J47" s="15">
        <v>1.07</v>
      </c>
      <c r="K47" s="45">
        <v>0.03</v>
      </c>
    </row>
    <row r="48" spans="1:11" s="15" customFormat="1" ht="15">
      <c r="A48" s="96" t="s">
        <v>27</v>
      </c>
      <c r="B48" s="98" t="s">
        <v>28</v>
      </c>
      <c r="C48" s="64">
        <f>F48*12</f>
        <v>0</v>
      </c>
      <c r="D48" s="56">
        <f>G48*I48</f>
        <v>967.06</v>
      </c>
      <c r="E48" s="64">
        <f>H48*12</f>
        <v>0.48</v>
      </c>
      <c r="F48" s="65"/>
      <c r="G48" s="57">
        <f>12*H48</f>
        <v>0.48</v>
      </c>
      <c r="H48" s="57">
        <v>0.04</v>
      </c>
      <c r="I48" s="15">
        <v>2014.7</v>
      </c>
      <c r="J48" s="15">
        <v>1.07</v>
      </c>
      <c r="K48" s="45">
        <v>0.02</v>
      </c>
    </row>
    <row r="49" spans="1:11" s="24" customFormat="1" ht="30">
      <c r="A49" s="96" t="s">
        <v>24</v>
      </c>
      <c r="B49" s="77" t="s">
        <v>94</v>
      </c>
      <c r="C49" s="63">
        <f>F49*12</f>
        <v>0</v>
      </c>
      <c r="D49" s="56">
        <f>G49*I49</f>
        <v>1208.82</v>
      </c>
      <c r="E49" s="63">
        <f>H49*12</f>
        <v>0.6</v>
      </c>
      <c r="F49" s="62"/>
      <c r="G49" s="57">
        <f>12*H49</f>
        <v>0.6</v>
      </c>
      <c r="H49" s="57">
        <v>0.05</v>
      </c>
      <c r="I49" s="15">
        <v>2014.7</v>
      </c>
      <c r="J49" s="15">
        <v>1.07</v>
      </c>
      <c r="K49" s="45">
        <v>0.03</v>
      </c>
    </row>
    <row r="50" spans="1:11" s="24" customFormat="1" ht="15">
      <c r="A50" s="96" t="s">
        <v>41</v>
      </c>
      <c r="B50" s="77"/>
      <c r="C50" s="57"/>
      <c r="D50" s="57">
        <f>D52+D53+D54+D55+D56+D57+D58+D59+D60+D61+D62+D63</f>
        <v>18300.92</v>
      </c>
      <c r="E50" s="57"/>
      <c r="F50" s="62"/>
      <c r="G50" s="57">
        <f>D50/I50</f>
        <v>9.08</v>
      </c>
      <c r="H50" s="64">
        <f>D50/12/I50</f>
        <v>0.76</v>
      </c>
      <c r="I50" s="15">
        <v>2014.7</v>
      </c>
      <c r="J50" s="15">
        <v>1.07</v>
      </c>
      <c r="K50" s="45">
        <v>0.8</v>
      </c>
    </row>
    <row r="51" spans="1:12" s="21" customFormat="1" ht="15" hidden="1">
      <c r="A51" s="54" t="s">
        <v>65</v>
      </c>
      <c r="B51" s="90" t="s">
        <v>17</v>
      </c>
      <c r="C51" s="67"/>
      <c r="D51" s="66">
        <f>G51*I51</f>
        <v>0</v>
      </c>
      <c r="E51" s="67"/>
      <c r="F51" s="68"/>
      <c r="G51" s="67">
        <f>H51*12</f>
        <v>0</v>
      </c>
      <c r="H51" s="67">
        <v>0</v>
      </c>
      <c r="I51" s="15">
        <v>2014.7</v>
      </c>
      <c r="J51" s="15">
        <v>1.07</v>
      </c>
      <c r="K51" s="45">
        <v>0</v>
      </c>
      <c r="L51" s="24"/>
    </row>
    <row r="52" spans="1:12" s="21" customFormat="1" ht="28.5" customHeight="1">
      <c r="A52" s="54" t="s">
        <v>126</v>
      </c>
      <c r="B52" s="90" t="s">
        <v>17</v>
      </c>
      <c r="C52" s="67"/>
      <c r="D52" s="66">
        <v>622.74</v>
      </c>
      <c r="E52" s="67"/>
      <c r="F52" s="68"/>
      <c r="G52" s="67"/>
      <c r="H52" s="67"/>
      <c r="I52" s="15">
        <v>2014.7</v>
      </c>
      <c r="J52" s="15">
        <v>1.07</v>
      </c>
      <c r="K52" s="45">
        <v>0.01</v>
      </c>
      <c r="L52" s="24"/>
    </row>
    <row r="53" spans="1:12" s="21" customFormat="1" ht="15">
      <c r="A53" s="54" t="s">
        <v>18</v>
      </c>
      <c r="B53" s="90" t="s">
        <v>22</v>
      </c>
      <c r="C53" s="67">
        <f>F53*12</f>
        <v>0</v>
      </c>
      <c r="D53" s="66">
        <v>459.48</v>
      </c>
      <c r="E53" s="67">
        <f>H53*12</f>
        <v>0</v>
      </c>
      <c r="F53" s="68"/>
      <c r="G53" s="67"/>
      <c r="H53" s="67"/>
      <c r="I53" s="15">
        <v>2014.7</v>
      </c>
      <c r="J53" s="15">
        <v>1.07</v>
      </c>
      <c r="K53" s="45">
        <v>0.01</v>
      </c>
      <c r="L53" s="24"/>
    </row>
    <row r="54" spans="1:12" s="21" customFormat="1" ht="15">
      <c r="A54" s="54" t="s">
        <v>112</v>
      </c>
      <c r="B54" s="81" t="s">
        <v>17</v>
      </c>
      <c r="C54" s="67"/>
      <c r="D54" s="82">
        <v>818.74</v>
      </c>
      <c r="E54" s="67"/>
      <c r="F54" s="68"/>
      <c r="G54" s="67"/>
      <c r="H54" s="67"/>
      <c r="I54" s="15"/>
      <c r="J54" s="15"/>
      <c r="K54" s="45"/>
      <c r="L54" s="24"/>
    </row>
    <row r="55" spans="1:12" s="21" customFormat="1" ht="15">
      <c r="A55" s="54" t="s">
        <v>137</v>
      </c>
      <c r="B55" s="90" t="s">
        <v>17</v>
      </c>
      <c r="C55" s="67">
        <f>F55*12</f>
        <v>0</v>
      </c>
      <c r="D55" s="66">
        <v>1683.06</v>
      </c>
      <c r="E55" s="67">
        <f>H55*12</f>
        <v>0</v>
      </c>
      <c r="F55" s="68"/>
      <c r="G55" s="67"/>
      <c r="H55" s="67"/>
      <c r="I55" s="15">
        <v>2014.7</v>
      </c>
      <c r="J55" s="15">
        <v>1.07</v>
      </c>
      <c r="K55" s="45">
        <v>0.29</v>
      </c>
      <c r="L55" s="24"/>
    </row>
    <row r="56" spans="1:12" s="21" customFormat="1" ht="25.5">
      <c r="A56" s="54" t="s">
        <v>118</v>
      </c>
      <c r="B56" s="83" t="s">
        <v>12</v>
      </c>
      <c r="C56" s="54"/>
      <c r="D56" s="83">
        <v>1521.79</v>
      </c>
      <c r="E56" s="67"/>
      <c r="F56" s="68"/>
      <c r="G56" s="67"/>
      <c r="H56" s="67"/>
      <c r="I56" s="15">
        <v>2014.7</v>
      </c>
      <c r="J56" s="15"/>
      <c r="K56" s="45"/>
      <c r="L56" s="24"/>
    </row>
    <row r="57" spans="1:12" s="21" customFormat="1" ht="15">
      <c r="A57" s="54" t="s">
        <v>63</v>
      </c>
      <c r="B57" s="90" t="s">
        <v>17</v>
      </c>
      <c r="C57" s="67">
        <f>F57*12</f>
        <v>0</v>
      </c>
      <c r="D57" s="66">
        <v>875.61</v>
      </c>
      <c r="E57" s="67">
        <f>H57*12</f>
        <v>0</v>
      </c>
      <c r="F57" s="68"/>
      <c r="G57" s="67"/>
      <c r="H57" s="67"/>
      <c r="I57" s="15">
        <v>2014.7</v>
      </c>
      <c r="J57" s="15">
        <v>1.07</v>
      </c>
      <c r="K57" s="45">
        <v>0.03</v>
      </c>
      <c r="L57" s="24"/>
    </row>
    <row r="58" spans="1:12" s="21" customFormat="1" ht="15">
      <c r="A58" s="54" t="s">
        <v>19</v>
      </c>
      <c r="B58" s="90" t="s">
        <v>17</v>
      </c>
      <c r="C58" s="67">
        <f>F58*12</f>
        <v>0</v>
      </c>
      <c r="D58" s="66">
        <v>3903.72</v>
      </c>
      <c r="E58" s="67">
        <f>H58*12</f>
        <v>0</v>
      </c>
      <c r="F58" s="68"/>
      <c r="G58" s="67"/>
      <c r="H58" s="67"/>
      <c r="I58" s="15">
        <v>2014.7</v>
      </c>
      <c r="J58" s="15">
        <v>1.07</v>
      </c>
      <c r="K58" s="45">
        <v>0.13</v>
      </c>
      <c r="L58" s="24"/>
    </row>
    <row r="59" spans="1:12" s="21" customFormat="1" ht="15">
      <c r="A59" s="54" t="s">
        <v>20</v>
      </c>
      <c r="B59" s="90" t="s">
        <v>17</v>
      </c>
      <c r="C59" s="67">
        <f>F59*12</f>
        <v>0</v>
      </c>
      <c r="D59" s="66">
        <v>918.95</v>
      </c>
      <c r="E59" s="67">
        <f>H59*12</f>
        <v>0</v>
      </c>
      <c r="F59" s="68"/>
      <c r="G59" s="67"/>
      <c r="H59" s="67"/>
      <c r="I59" s="15">
        <v>2014.7</v>
      </c>
      <c r="J59" s="15">
        <v>1.07</v>
      </c>
      <c r="K59" s="45">
        <v>0.03</v>
      </c>
      <c r="L59" s="24"/>
    </row>
    <row r="60" spans="1:12" s="21" customFormat="1" ht="15">
      <c r="A60" s="54" t="s">
        <v>60</v>
      </c>
      <c r="B60" s="90" t="s">
        <v>17</v>
      </c>
      <c r="C60" s="67"/>
      <c r="D60" s="66">
        <v>437.79</v>
      </c>
      <c r="E60" s="67"/>
      <c r="F60" s="68"/>
      <c r="G60" s="67"/>
      <c r="H60" s="67"/>
      <c r="I60" s="15">
        <v>2014.7</v>
      </c>
      <c r="J60" s="15">
        <v>1.07</v>
      </c>
      <c r="K60" s="45">
        <v>0.01</v>
      </c>
      <c r="L60" s="24"/>
    </row>
    <row r="61" spans="1:12" s="21" customFormat="1" ht="15">
      <c r="A61" s="54" t="s">
        <v>61</v>
      </c>
      <c r="B61" s="90" t="s">
        <v>22</v>
      </c>
      <c r="C61" s="67"/>
      <c r="D61" s="66">
        <v>1751.23</v>
      </c>
      <c r="E61" s="67"/>
      <c r="F61" s="68"/>
      <c r="G61" s="67"/>
      <c r="H61" s="67"/>
      <c r="I61" s="15">
        <v>2014.7</v>
      </c>
      <c r="J61" s="15">
        <v>1.07</v>
      </c>
      <c r="K61" s="45">
        <v>0.05</v>
      </c>
      <c r="L61" s="24"/>
    </row>
    <row r="62" spans="1:12" s="21" customFormat="1" ht="25.5">
      <c r="A62" s="54" t="s">
        <v>21</v>
      </c>
      <c r="B62" s="90" t="s">
        <v>17</v>
      </c>
      <c r="C62" s="67">
        <f>F62*12</f>
        <v>0</v>
      </c>
      <c r="D62" s="66">
        <v>1819.2</v>
      </c>
      <c r="E62" s="67">
        <f>H62*12</f>
        <v>0</v>
      </c>
      <c r="F62" s="68"/>
      <c r="G62" s="67"/>
      <c r="H62" s="67"/>
      <c r="I62" s="15">
        <v>2014.7</v>
      </c>
      <c r="J62" s="15">
        <v>1.07</v>
      </c>
      <c r="K62" s="45">
        <v>0.06</v>
      </c>
      <c r="L62" s="24"/>
    </row>
    <row r="63" spans="1:12" s="21" customFormat="1" ht="25.5">
      <c r="A63" s="54" t="s">
        <v>127</v>
      </c>
      <c r="B63" s="90" t="s">
        <v>17</v>
      </c>
      <c r="C63" s="67"/>
      <c r="D63" s="66">
        <v>3488.61</v>
      </c>
      <c r="E63" s="67"/>
      <c r="F63" s="68"/>
      <c r="G63" s="67"/>
      <c r="H63" s="67"/>
      <c r="I63" s="15">
        <v>2014.7</v>
      </c>
      <c r="J63" s="15">
        <v>1.07</v>
      </c>
      <c r="K63" s="45">
        <v>0.01</v>
      </c>
      <c r="L63" s="24"/>
    </row>
    <row r="64" spans="1:12" s="21" customFormat="1" ht="15" hidden="1">
      <c r="A64" s="54" t="s">
        <v>66</v>
      </c>
      <c r="B64" s="90" t="s">
        <v>17</v>
      </c>
      <c r="C64" s="69"/>
      <c r="D64" s="66">
        <f>G64*I64</f>
        <v>0</v>
      </c>
      <c r="E64" s="69"/>
      <c r="F64" s="68"/>
      <c r="G64" s="67"/>
      <c r="H64" s="67"/>
      <c r="I64" s="15">
        <v>2014.7</v>
      </c>
      <c r="J64" s="15">
        <v>1.07</v>
      </c>
      <c r="K64" s="45">
        <v>0</v>
      </c>
      <c r="L64" s="24"/>
    </row>
    <row r="65" spans="1:12" s="21" customFormat="1" ht="15" hidden="1">
      <c r="A65" s="54"/>
      <c r="B65" s="90"/>
      <c r="C65" s="67"/>
      <c r="D65" s="66"/>
      <c r="E65" s="67"/>
      <c r="F65" s="68"/>
      <c r="G65" s="67"/>
      <c r="H65" s="67"/>
      <c r="I65" s="15"/>
      <c r="J65" s="15"/>
      <c r="K65" s="45"/>
      <c r="L65" s="24"/>
    </row>
    <row r="66" spans="1:11" s="24" customFormat="1" ht="30">
      <c r="A66" s="96" t="s">
        <v>47</v>
      </c>
      <c r="B66" s="77"/>
      <c r="C66" s="57"/>
      <c r="D66" s="57">
        <f>D67+D68+D69+D70+D74</f>
        <v>14195.59</v>
      </c>
      <c r="E66" s="57"/>
      <c r="F66" s="62"/>
      <c r="G66" s="57">
        <f>D66/I66</f>
        <v>7.05</v>
      </c>
      <c r="H66" s="64">
        <f>D66/12/I66</f>
        <v>0.59</v>
      </c>
      <c r="I66" s="15">
        <v>2014.7</v>
      </c>
      <c r="J66" s="15">
        <v>1.07</v>
      </c>
      <c r="K66" s="45">
        <v>1.2</v>
      </c>
    </row>
    <row r="67" spans="1:12" s="21" customFormat="1" ht="15">
      <c r="A67" s="54" t="s">
        <v>42</v>
      </c>
      <c r="B67" s="90" t="s">
        <v>64</v>
      </c>
      <c r="C67" s="67"/>
      <c r="D67" s="66">
        <v>2626.83</v>
      </c>
      <c r="E67" s="67"/>
      <c r="F67" s="68"/>
      <c r="G67" s="67"/>
      <c r="H67" s="67"/>
      <c r="I67" s="15">
        <v>2014.7</v>
      </c>
      <c r="J67" s="15">
        <v>1.07</v>
      </c>
      <c r="K67" s="45">
        <v>0.09</v>
      </c>
      <c r="L67" s="24"/>
    </row>
    <row r="68" spans="1:12" s="21" customFormat="1" ht="25.5">
      <c r="A68" s="54" t="s">
        <v>43</v>
      </c>
      <c r="B68" s="90" t="s">
        <v>51</v>
      </c>
      <c r="C68" s="67"/>
      <c r="D68" s="66">
        <v>1751.23</v>
      </c>
      <c r="E68" s="67"/>
      <c r="F68" s="68"/>
      <c r="G68" s="67"/>
      <c r="H68" s="67"/>
      <c r="I68" s="15">
        <v>2014.7</v>
      </c>
      <c r="J68" s="15">
        <v>1.07</v>
      </c>
      <c r="K68" s="45">
        <v>0.05</v>
      </c>
      <c r="L68" s="24"/>
    </row>
    <row r="69" spans="1:12" s="21" customFormat="1" ht="15">
      <c r="A69" s="54" t="s">
        <v>70</v>
      </c>
      <c r="B69" s="90" t="s">
        <v>69</v>
      </c>
      <c r="C69" s="67"/>
      <c r="D69" s="66">
        <v>1837.85</v>
      </c>
      <c r="E69" s="67"/>
      <c r="F69" s="68"/>
      <c r="G69" s="67"/>
      <c r="H69" s="67"/>
      <c r="I69" s="15">
        <v>2014.7</v>
      </c>
      <c r="J69" s="15">
        <v>1.07</v>
      </c>
      <c r="K69" s="45">
        <v>0.06</v>
      </c>
      <c r="L69" s="24"/>
    </row>
    <row r="70" spans="1:12" s="21" customFormat="1" ht="25.5">
      <c r="A70" s="54" t="s">
        <v>67</v>
      </c>
      <c r="B70" s="90" t="s">
        <v>68</v>
      </c>
      <c r="C70" s="67"/>
      <c r="D70" s="66">
        <v>1751.2</v>
      </c>
      <c r="E70" s="67"/>
      <c r="F70" s="68"/>
      <c r="G70" s="67"/>
      <c r="H70" s="67"/>
      <c r="I70" s="15">
        <v>2014.7</v>
      </c>
      <c r="J70" s="15">
        <v>1.07</v>
      </c>
      <c r="K70" s="45">
        <v>0.05</v>
      </c>
      <c r="L70" s="24"/>
    </row>
    <row r="71" spans="1:12" s="21" customFormat="1" ht="15" hidden="1">
      <c r="A71" s="54" t="s">
        <v>53</v>
      </c>
      <c r="B71" s="90" t="s">
        <v>69</v>
      </c>
      <c r="C71" s="67"/>
      <c r="D71" s="66">
        <f>G71*I71</f>
        <v>0</v>
      </c>
      <c r="E71" s="67"/>
      <c r="F71" s="68"/>
      <c r="G71" s="67"/>
      <c r="H71" s="67"/>
      <c r="I71" s="15">
        <v>2014.7</v>
      </c>
      <c r="J71" s="15">
        <v>1.07</v>
      </c>
      <c r="K71" s="45">
        <v>0</v>
      </c>
      <c r="L71" s="24"/>
    </row>
    <row r="72" spans="1:12" s="21" customFormat="1" ht="15" hidden="1">
      <c r="A72" s="54" t="s">
        <v>54</v>
      </c>
      <c r="B72" s="90" t="s">
        <v>17</v>
      </c>
      <c r="C72" s="67"/>
      <c r="D72" s="66">
        <f>G72*I72</f>
        <v>0</v>
      </c>
      <c r="E72" s="67"/>
      <c r="F72" s="68"/>
      <c r="G72" s="67"/>
      <c r="H72" s="67"/>
      <c r="I72" s="15">
        <v>2014.7</v>
      </c>
      <c r="J72" s="15">
        <v>1.07</v>
      </c>
      <c r="K72" s="45">
        <v>0</v>
      </c>
      <c r="L72" s="24"/>
    </row>
    <row r="73" spans="1:12" s="21" customFormat="1" ht="25.5" hidden="1">
      <c r="A73" s="54" t="s">
        <v>52</v>
      </c>
      <c r="B73" s="90" t="s">
        <v>17</v>
      </c>
      <c r="C73" s="67"/>
      <c r="D73" s="66">
        <f>G73*I73</f>
        <v>0</v>
      </c>
      <c r="E73" s="67"/>
      <c r="F73" s="68"/>
      <c r="G73" s="67"/>
      <c r="H73" s="67"/>
      <c r="I73" s="15">
        <v>2014.7</v>
      </c>
      <c r="J73" s="15">
        <v>1.07</v>
      </c>
      <c r="K73" s="45">
        <v>0</v>
      </c>
      <c r="L73" s="24"/>
    </row>
    <row r="74" spans="1:12" s="21" customFormat="1" ht="15">
      <c r="A74" s="54" t="s">
        <v>62</v>
      </c>
      <c r="B74" s="90" t="s">
        <v>9</v>
      </c>
      <c r="C74" s="69"/>
      <c r="D74" s="66">
        <v>6228.48</v>
      </c>
      <c r="E74" s="69"/>
      <c r="F74" s="68"/>
      <c r="G74" s="67"/>
      <c r="H74" s="67"/>
      <c r="I74" s="15">
        <v>2014.7</v>
      </c>
      <c r="J74" s="15">
        <v>1.07</v>
      </c>
      <c r="K74" s="45">
        <v>0.2</v>
      </c>
      <c r="L74" s="24"/>
    </row>
    <row r="75" spans="1:12" s="21" customFormat="1" ht="15" hidden="1">
      <c r="A75" s="54" t="s">
        <v>75</v>
      </c>
      <c r="B75" s="90" t="s">
        <v>17</v>
      </c>
      <c r="C75" s="67"/>
      <c r="D75" s="66">
        <f>G75*I75</f>
        <v>0</v>
      </c>
      <c r="E75" s="67"/>
      <c r="F75" s="68"/>
      <c r="G75" s="67">
        <f>H75*12</f>
        <v>0</v>
      </c>
      <c r="H75" s="67">
        <v>0</v>
      </c>
      <c r="I75" s="15">
        <v>2014.7</v>
      </c>
      <c r="J75" s="15">
        <v>1.07</v>
      </c>
      <c r="K75" s="45">
        <v>0</v>
      </c>
      <c r="L75" s="24"/>
    </row>
    <row r="76" spans="1:12" s="21" customFormat="1" ht="30">
      <c r="A76" s="96" t="s">
        <v>48</v>
      </c>
      <c r="B76" s="90"/>
      <c r="C76" s="67"/>
      <c r="D76" s="57">
        <f>D77+D78</f>
        <v>7556.21</v>
      </c>
      <c r="E76" s="67"/>
      <c r="F76" s="68"/>
      <c r="G76" s="57">
        <f>D76/I76</f>
        <v>3.75</v>
      </c>
      <c r="H76" s="64">
        <f>D76/12/I76</f>
        <v>0.31</v>
      </c>
      <c r="I76" s="15">
        <v>2014.7</v>
      </c>
      <c r="J76" s="15">
        <v>1.07</v>
      </c>
      <c r="K76" s="45">
        <v>0.55</v>
      </c>
      <c r="L76" s="24"/>
    </row>
    <row r="77" spans="1:12" s="21" customFormat="1" ht="25.5">
      <c r="A77" s="54" t="s">
        <v>136</v>
      </c>
      <c r="B77" s="90" t="s">
        <v>17</v>
      </c>
      <c r="C77" s="67"/>
      <c r="D77" s="66">
        <v>5113.08</v>
      </c>
      <c r="E77" s="67"/>
      <c r="F77" s="68"/>
      <c r="G77" s="67"/>
      <c r="H77" s="67"/>
      <c r="I77" s="15">
        <v>2014.7</v>
      </c>
      <c r="J77" s="15">
        <v>1.07</v>
      </c>
      <c r="K77" s="45">
        <v>0.09</v>
      </c>
      <c r="L77" s="24"/>
    </row>
    <row r="78" spans="1:12" s="21" customFormat="1" ht="25.5">
      <c r="A78" s="54" t="s">
        <v>104</v>
      </c>
      <c r="B78" s="81" t="s">
        <v>12</v>
      </c>
      <c r="C78" s="67"/>
      <c r="D78" s="66">
        <v>2443.13</v>
      </c>
      <c r="E78" s="67"/>
      <c r="F78" s="68"/>
      <c r="G78" s="67"/>
      <c r="H78" s="67"/>
      <c r="I78" s="15">
        <v>2014.7</v>
      </c>
      <c r="J78" s="15">
        <v>1.07</v>
      </c>
      <c r="K78" s="45">
        <v>0.4</v>
      </c>
      <c r="L78" s="24"/>
    </row>
    <row r="79" spans="1:12" s="21" customFormat="1" ht="15">
      <c r="A79" s="96" t="s">
        <v>49</v>
      </c>
      <c r="B79" s="90"/>
      <c r="C79" s="67"/>
      <c r="D79" s="57">
        <f>D80+D81+D85+D86</f>
        <v>33520.42</v>
      </c>
      <c r="E79" s="67"/>
      <c r="F79" s="68"/>
      <c r="G79" s="57">
        <f>D79/I79</f>
        <v>16.64</v>
      </c>
      <c r="H79" s="64">
        <f>D79/12/I79</f>
        <v>1.39</v>
      </c>
      <c r="I79" s="15">
        <v>2014.7</v>
      </c>
      <c r="J79" s="15">
        <v>1.07</v>
      </c>
      <c r="K79" s="45">
        <v>0.3</v>
      </c>
      <c r="L79" s="24"/>
    </row>
    <row r="80" spans="1:12" s="21" customFormat="1" ht="15">
      <c r="A80" s="54" t="s">
        <v>79</v>
      </c>
      <c r="B80" s="90" t="s">
        <v>17</v>
      </c>
      <c r="C80" s="67"/>
      <c r="D80" s="66">
        <v>5084.78</v>
      </c>
      <c r="E80" s="67"/>
      <c r="F80" s="68"/>
      <c r="G80" s="67"/>
      <c r="H80" s="67"/>
      <c r="I80" s="15">
        <v>2014.7</v>
      </c>
      <c r="J80" s="15">
        <v>1.07</v>
      </c>
      <c r="K80" s="45">
        <v>0.17</v>
      </c>
      <c r="L80" s="24"/>
    </row>
    <row r="81" spans="1:12" s="21" customFormat="1" ht="15">
      <c r="A81" s="54" t="s">
        <v>44</v>
      </c>
      <c r="B81" s="90" t="s">
        <v>17</v>
      </c>
      <c r="C81" s="67"/>
      <c r="D81" s="66">
        <v>915.28</v>
      </c>
      <c r="E81" s="67"/>
      <c r="F81" s="68"/>
      <c r="G81" s="67"/>
      <c r="H81" s="67"/>
      <c r="I81" s="15">
        <v>2014.7</v>
      </c>
      <c r="J81" s="15">
        <v>1.07</v>
      </c>
      <c r="K81" s="45">
        <v>0.03</v>
      </c>
      <c r="L81" s="24"/>
    </row>
    <row r="82" spans="1:12" s="21" customFormat="1" ht="25.5" hidden="1">
      <c r="A82" s="54" t="s">
        <v>76</v>
      </c>
      <c r="B82" s="90" t="s">
        <v>12</v>
      </c>
      <c r="C82" s="67"/>
      <c r="D82" s="66">
        <f>G82*I82</f>
        <v>0</v>
      </c>
      <c r="E82" s="67"/>
      <c r="F82" s="68"/>
      <c r="G82" s="67"/>
      <c r="H82" s="67"/>
      <c r="I82" s="15">
        <v>2014.7</v>
      </c>
      <c r="J82" s="15">
        <v>1.07</v>
      </c>
      <c r="K82" s="45">
        <v>0</v>
      </c>
      <c r="L82" s="24"/>
    </row>
    <row r="83" spans="1:12" s="21" customFormat="1" ht="25.5" hidden="1">
      <c r="A83" s="54" t="s">
        <v>71</v>
      </c>
      <c r="B83" s="90" t="s">
        <v>12</v>
      </c>
      <c r="C83" s="67"/>
      <c r="D83" s="66">
        <f>G83*I83</f>
        <v>0</v>
      </c>
      <c r="E83" s="67"/>
      <c r="F83" s="68"/>
      <c r="G83" s="67"/>
      <c r="H83" s="67"/>
      <c r="I83" s="15">
        <v>2014.7</v>
      </c>
      <c r="J83" s="15">
        <v>1.07</v>
      </c>
      <c r="K83" s="45">
        <v>0</v>
      </c>
      <c r="L83" s="24"/>
    </row>
    <row r="84" spans="1:12" s="21" customFormat="1" ht="25.5" hidden="1">
      <c r="A84" s="54" t="s">
        <v>77</v>
      </c>
      <c r="B84" s="90" t="s">
        <v>12</v>
      </c>
      <c r="C84" s="67"/>
      <c r="D84" s="66">
        <f>G84*I84</f>
        <v>0</v>
      </c>
      <c r="E84" s="67"/>
      <c r="F84" s="68"/>
      <c r="G84" s="67"/>
      <c r="H84" s="67"/>
      <c r="I84" s="15">
        <v>2014.7</v>
      </c>
      <c r="J84" s="15">
        <v>1.07</v>
      </c>
      <c r="K84" s="45">
        <v>0</v>
      </c>
      <c r="L84" s="24"/>
    </row>
    <row r="85" spans="1:12" s="21" customFormat="1" ht="25.5">
      <c r="A85" s="54" t="s">
        <v>74</v>
      </c>
      <c r="B85" s="90" t="s">
        <v>12</v>
      </c>
      <c r="C85" s="67"/>
      <c r="D85" s="66">
        <v>1535.75</v>
      </c>
      <c r="E85" s="67"/>
      <c r="F85" s="68"/>
      <c r="G85" s="67"/>
      <c r="H85" s="67"/>
      <c r="I85" s="15">
        <v>2014.7</v>
      </c>
      <c r="J85" s="15">
        <v>1.07</v>
      </c>
      <c r="K85" s="45">
        <v>0.05</v>
      </c>
      <c r="L85" s="24"/>
    </row>
    <row r="86" spans="1:12" s="21" customFormat="1" ht="15">
      <c r="A86" s="54" t="s">
        <v>131</v>
      </c>
      <c r="B86" s="81" t="s">
        <v>109</v>
      </c>
      <c r="C86" s="67"/>
      <c r="D86" s="99">
        <v>25984.61</v>
      </c>
      <c r="E86" s="67"/>
      <c r="F86" s="68"/>
      <c r="G86" s="69"/>
      <c r="H86" s="87"/>
      <c r="I86" s="15"/>
      <c r="J86" s="15"/>
      <c r="K86" s="45"/>
      <c r="L86" s="24"/>
    </row>
    <row r="87" spans="1:12" s="21" customFormat="1" ht="15">
      <c r="A87" s="96" t="s">
        <v>50</v>
      </c>
      <c r="B87" s="90"/>
      <c r="C87" s="67"/>
      <c r="D87" s="57">
        <v>0</v>
      </c>
      <c r="E87" s="67"/>
      <c r="F87" s="68"/>
      <c r="G87" s="57">
        <f>D87/I87</f>
        <v>0</v>
      </c>
      <c r="H87" s="64">
        <f>D87/12/I87</f>
        <v>0</v>
      </c>
      <c r="I87" s="15">
        <v>2014.7</v>
      </c>
      <c r="J87" s="15">
        <v>1.07</v>
      </c>
      <c r="K87" s="45">
        <v>0.03</v>
      </c>
      <c r="L87" s="24"/>
    </row>
    <row r="88" spans="1:12" s="21" customFormat="1" ht="15" hidden="1">
      <c r="A88" s="54" t="s">
        <v>46</v>
      </c>
      <c r="B88" s="90" t="s">
        <v>17</v>
      </c>
      <c r="C88" s="67"/>
      <c r="D88" s="66">
        <v>0</v>
      </c>
      <c r="E88" s="67"/>
      <c r="F88" s="68"/>
      <c r="G88" s="67"/>
      <c r="H88" s="67"/>
      <c r="I88" s="15">
        <v>2014.7</v>
      </c>
      <c r="J88" s="15">
        <v>1.07</v>
      </c>
      <c r="K88" s="45">
        <v>0</v>
      </c>
      <c r="L88" s="24"/>
    </row>
    <row r="89" spans="1:12" s="15" customFormat="1" ht="15">
      <c r="A89" s="96" t="s">
        <v>59</v>
      </c>
      <c r="B89" s="77"/>
      <c r="C89" s="57"/>
      <c r="D89" s="57">
        <f>D90</f>
        <v>8199.6</v>
      </c>
      <c r="E89" s="57"/>
      <c r="F89" s="62"/>
      <c r="G89" s="57">
        <f>D89/I89</f>
        <v>4.07</v>
      </c>
      <c r="H89" s="64">
        <f>D89/12/I89</f>
        <v>0.34</v>
      </c>
      <c r="I89" s="15">
        <v>2014.7</v>
      </c>
      <c r="J89" s="15">
        <v>1.07</v>
      </c>
      <c r="K89" s="45">
        <v>0.05</v>
      </c>
      <c r="L89" s="24"/>
    </row>
    <row r="90" spans="1:11" s="21" customFormat="1" ht="15">
      <c r="A90" s="54" t="s">
        <v>72</v>
      </c>
      <c r="B90" s="81" t="s">
        <v>22</v>
      </c>
      <c r="C90" s="67">
        <f>F90*12</f>
        <v>0</v>
      </c>
      <c r="D90" s="66">
        <v>8199.6</v>
      </c>
      <c r="E90" s="67">
        <f>H90*12</f>
        <v>0</v>
      </c>
      <c r="F90" s="68"/>
      <c r="G90" s="67"/>
      <c r="H90" s="67"/>
      <c r="I90" s="15">
        <v>2014.7</v>
      </c>
      <c r="J90" s="15">
        <v>1.07</v>
      </c>
      <c r="K90" s="45">
        <v>0</v>
      </c>
    </row>
    <row r="91" spans="1:11" s="15" customFormat="1" ht="15">
      <c r="A91" s="96" t="s">
        <v>58</v>
      </c>
      <c r="B91" s="77"/>
      <c r="C91" s="57"/>
      <c r="D91" s="57">
        <v>0</v>
      </c>
      <c r="E91" s="57"/>
      <c r="F91" s="62"/>
      <c r="G91" s="57">
        <f>D91/I91</f>
        <v>0</v>
      </c>
      <c r="H91" s="64">
        <f>D91/12/I91</f>
        <v>0</v>
      </c>
      <c r="I91" s="15">
        <v>2014.7</v>
      </c>
      <c r="J91" s="15">
        <v>1.07</v>
      </c>
      <c r="K91" s="45">
        <v>0.04</v>
      </c>
    </row>
    <row r="92" spans="1:11" s="21" customFormat="1" ht="25.5" customHeight="1" hidden="1">
      <c r="A92" s="8" t="s">
        <v>73</v>
      </c>
      <c r="B92" s="27" t="s">
        <v>17</v>
      </c>
      <c r="C92" s="3"/>
      <c r="D92" s="66">
        <f>G92*I92</f>
        <v>0</v>
      </c>
      <c r="E92" s="67"/>
      <c r="F92" s="68"/>
      <c r="G92" s="67">
        <f>H92*12</f>
        <v>0</v>
      </c>
      <c r="H92" s="67">
        <v>0</v>
      </c>
      <c r="I92" s="15">
        <v>2014.7</v>
      </c>
      <c r="J92" s="15">
        <v>1.07</v>
      </c>
      <c r="K92" s="45">
        <v>0</v>
      </c>
    </row>
    <row r="93" spans="1:11" s="15" customFormat="1" ht="38.25" thickBot="1">
      <c r="A93" s="28" t="s">
        <v>130</v>
      </c>
      <c r="B93" s="22" t="s">
        <v>12</v>
      </c>
      <c r="C93" s="26">
        <f>F93*12</f>
        <v>0</v>
      </c>
      <c r="D93" s="64">
        <f>G93*I93</f>
        <v>9187.03</v>
      </c>
      <c r="E93" s="64">
        <f>H93*12</f>
        <v>4.56</v>
      </c>
      <c r="F93" s="65"/>
      <c r="G93" s="64">
        <f>12*H93</f>
        <v>4.56</v>
      </c>
      <c r="H93" s="64">
        <v>0.38</v>
      </c>
      <c r="I93" s="15">
        <v>2014.7</v>
      </c>
      <c r="J93" s="15">
        <v>1.07</v>
      </c>
      <c r="K93" s="45">
        <v>0.3</v>
      </c>
    </row>
    <row r="94" spans="1:11" s="15" customFormat="1" ht="19.5" thickBot="1">
      <c r="A94" s="41" t="s">
        <v>103</v>
      </c>
      <c r="B94" s="42" t="s">
        <v>11</v>
      </c>
      <c r="C94" s="25"/>
      <c r="D94" s="63">
        <f>G94*I94</f>
        <v>41825.17</v>
      </c>
      <c r="E94" s="63"/>
      <c r="F94" s="63"/>
      <c r="G94" s="63">
        <f>12*H94</f>
        <v>20.76</v>
      </c>
      <c r="H94" s="63">
        <v>1.73</v>
      </c>
      <c r="I94" s="15">
        <v>2014.7</v>
      </c>
      <c r="K94" s="45"/>
    </row>
    <row r="95" spans="1:13" s="15" customFormat="1" ht="20.25" thickBot="1">
      <c r="A95" s="40" t="s">
        <v>38</v>
      </c>
      <c r="B95" s="52"/>
      <c r="C95" s="53">
        <f>F95*12</f>
        <v>0</v>
      </c>
      <c r="D95" s="70">
        <f>D93+D91+D89+D87+D79+D76+D66+D50+D49+D48+D47+D46+D45+D43+D42+D41+D40+D39+D38+D36+D35+D34+D25+D15+D94</f>
        <v>606632.12</v>
      </c>
      <c r="E95" s="70">
        <f>E93+E91+E89+E87+E79+E76+E66+E50+E49+E48+E47+E46+E45+E43+E42+E41+E40+E39+E38+E36+E35+E34+E25+E15+E94</f>
        <v>172.56</v>
      </c>
      <c r="F95" s="70">
        <f>F93+F91+F89+F87+F79+F76+F66+F50+F49+F48+F47+F46+F45+F43+F42+F41+F40+F39+F38+F36+F35+F34+F25+F15+F94</f>
        <v>0</v>
      </c>
      <c r="G95" s="70">
        <f>G93+G91+G89+G87+G79+G76+G66+G50+G49+G48+G47+G46+G45+G43+G42+G41+G40+G39+G38+G36+G35+G34+G25+G15+G94</f>
        <v>301.09</v>
      </c>
      <c r="H95" s="70">
        <f>H93+H91+H89+H87+H79+H76+H66+H50+H49+H48+H47+H46+H45+H43+H42+H41+H40+H39+H38+H36+H35+H34+H25+H15+H94</f>
        <v>25.1</v>
      </c>
      <c r="I95" s="15">
        <v>2014.7</v>
      </c>
      <c r="J95" s="15">
        <v>1.07</v>
      </c>
      <c r="K95" s="45"/>
      <c r="M95" s="15">
        <f>17.94*12*I95</f>
        <v>433724.616</v>
      </c>
    </row>
    <row r="96" spans="1:11" s="30" customFormat="1" ht="20.25" hidden="1" thickBot="1">
      <c r="A96" s="7" t="s">
        <v>29</v>
      </c>
      <c r="B96" s="29" t="s">
        <v>11</v>
      </c>
      <c r="C96" s="29" t="s">
        <v>30</v>
      </c>
      <c r="D96" s="71"/>
      <c r="E96" s="72" t="s">
        <v>30</v>
      </c>
      <c r="F96" s="73"/>
      <c r="G96" s="72" t="s">
        <v>30</v>
      </c>
      <c r="H96" s="73"/>
      <c r="K96" s="48"/>
    </row>
    <row r="97" spans="1:11" s="30" customFormat="1" ht="19.5">
      <c r="A97" s="35"/>
      <c r="B97" s="36"/>
      <c r="C97" s="36"/>
      <c r="D97" s="74"/>
      <c r="E97" s="74"/>
      <c r="F97" s="74"/>
      <c r="G97" s="74"/>
      <c r="H97" s="74"/>
      <c r="K97" s="48"/>
    </row>
    <row r="98" spans="1:11" s="30" customFormat="1" ht="20.25" thickBot="1">
      <c r="A98" s="35"/>
      <c r="B98" s="36"/>
      <c r="C98" s="36"/>
      <c r="D98" s="74"/>
      <c r="E98" s="74"/>
      <c r="F98" s="74"/>
      <c r="G98" s="74"/>
      <c r="H98" s="74"/>
      <c r="K98" s="48"/>
    </row>
    <row r="99" spans="1:11" s="30" customFormat="1" ht="19.5">
      <c r="A99" s="37" t="s">
        <v>99</v>
      </c>
      <c r="B99" s="38"/>
      <c r="C99" s="39"/>
      <c r="D99" s="75">
        <f>D101</f>
        <v>335300.56</v>
      </c>
      <c r="E99" s="75">
        <f>E101</f>
        <v>0</v>
      </c>
      <c r="F99" s="75">
        <f>F101</f>
        <v>0</v>
      </c>
      <c r="G99" s="75">
        <f>G101</f>
        <v>166.43</v>
      </c>
      <c r="H99" s="75">
        <f>H101</f>
        <v>13.87</v>
      </c>
      <c r="I99" s="15">
        <v>2014.7</v>
      </c>
      <c r="K99" s="48"/>
    </row>
    <row r="100" spans="1:11" s="102" customFormat="1" ht="17.25" customHeight="1" hidden="1">
      <c r="A100" s="104"/>
      <c r="B100" s="104"/>
      <c r="C100" s="104"/>
      <c r="D100" s="105"/>
      <c r="E100" s="104"/>
      <c r="F100" s="104"/>
      <c r="G100" s="55">
        <f>D100/I100</f>
        <v>0</v>
      </c>
      <c r="H100" s="55">
        <f>G100/12</f>
        <v>0</v>
      </c>
      <c r="I100" s="101">
        <v>2014.7</v>
      </c>
      <c r="K100" s="103"/>
    </row>
    <row r="101" spans="1:11" s="102" customFormat="1" ht="29.25" customHeight="1">
      <c r="A101" s="106" t="s">
        <v>122</v>
      </c>
      <c r="B101" s="106"/>
      <c r="C101" s="106"/>
      <c r="D101" s="107">
        <v>335300.56</v>
      </c>
      <c r="E101" s="106"/>
      <c r="F101" s="106"/>
      <c r="G101" s="55">
        <f>D101/I101</f>
        <v>166.43</v>
      </c>
      <c r="H101" s="55">
        <f>G101/12</f>
        <v>13.87</v>
      </c>
      <c r="I101" s="101">
        <v>2014.7</v>
      </c>
      <c r="K101" s="103"/>
    </row>
    <row r="102" spans="1:11" s="30" customFormat="1" ht="19.5">
      <c r="A102" s="35"/>
      <c r="B102" s="36"/>
      <c r="C102" s="36"/>
      <c r="D102" s="36"/>
      <c r="E102" s="36"/>
      <c r="F102" s="36"/>
      <c r="G102" s="36"/>
      <c r="H102" s="36"/>
      <c r="K102" s="48"/>
    </row>
    <row r="103" spans="1:11" s="30" customFormat="1" ht="19.5">
      <c r="A103" s="108" t="s">
        <v>97</v>
      </c>
      <c r="B103" s="109"/>
      <c r="C103" s="109"/>
      <c r="D103" s="110">
        <f>D95+D99</f>
        <v>941932.68</v>
      </c>
      <c r="E103" s="110">
        <f>E95+E99</f>
        <v>172.56</v>
      </c>
      <c r="F103" s="110">
        <f>F95+F99</f>
        <v>0</v>
      </c>
      <c r="G103" s="110">
        <f>G95+G99</f>
        <v>467.52</v>
      </c>
      <c r="H103" s="110">
        <f>H95+H99</f>
        <v>38.97</v>
      </c>
      <c r="K103" s="48"/>
    </row>
    <row r="104" spans="1:11" s="4" customFormat="1" ht="12.75">
      <c r="A104" s="31"/>
      <c r="K104" s="49"/>
    </row>
    <row r="105" spans="1:11" s="4" customFormat="1" ht="12.75">
      <c r="A105" s="31"/>
      <c r="K105" s="49"/>
    </row>
    <row r="106" spans="1:11" s="4" customFormat="1" ht="12.75">
      <c r="A106" s="31"/>
      <c r="K106" s="49"/>
    </row>
    <row r="107" spans="1:11" s="30" customFormat="1" ht="19.5">
      <c r="A107" s="32"/>
      <c r="B107" s="33"/>
      <c r="C107" s="5"/>
      <c r="D107" s="5"/>
      <c r="E107" s="5"/>
      <c r="F107" s="5"/>
      <c r="G107" s="5"/>
      <c r="H107" s="5"/>
      <c r="K107" s="48"/>
    </row>
    <row r="108" spans="1:11" s="4" customFormat="1" ht="14.25">
      <c r="A108" s="111" t="s">
        <v>31</v>
      </c>
      <c r="B108" s="111"/>
      <c r="C108" s="111"/>
      <c r="D108" s="111"/>
      <c r="E108" s="111"/>
      <c r="F108" s="111"/>
      <c r="K108" s="49"/>
    </row>
    <row r="109" s="4" customFormat="1" ht="12.75">
      <c r="K109" s="49"/>
    </row>
    <row r="110" spans="1:11" s="4" customFormat="1" ht="12.75">
      <c r="A110" s="31" t="s">
        <v>32</v>
      </c>
      <c r="K110" s="49"/>
    </row>
    <row r="111" s="4" customFormat="1" ht="12.75">
      <c r="K111" s="49"/>
    </row>
    <row r="112" s="4" customFormat="1" ht="12.75">
      <c r="K112" s="49"/>
    </row>
    <row r="113" s="4" customFormat="1" ht="12.75">
      <c r="K113" s="49"/>
    </row>
    <row r="114" s="4" customFormat="1" ht="12.75">
      <c r="K114" s="49"/>
    </row>
    <row r="115" s="4" customFormat="1" ht="12.75">
      <c r="K115" s="49"/>
    </row>
    <row r="116" s="4" customFormat="1" ht="12.75">
      <c r="K116" s="49"/>
    </row>
    <row r="117" s="4" customFormat="1" ht="12.75">
      <c r="K117" s="49"/>
    </row>
    <row r="118" s="4" customFormat="1" ht="12.75">
      <c r="K118" s="49"/>
    </row>
    <row r="119" s="4" customFormat="1" ht="12.75">
      <c r="K119" s="49"/>
    </row>
    <row r="120" s="4" customFormat="1" ht="12.75">
      <c r="K120" s="49"/>
    </row>
    <row r="121" s="4" customFormat="1" ht="12.75">
      <c r="K121" s="49"/>
    </row>
    <row r="122" s="4" customFormat="1" ht="12.75">
      <c r="K122" s="49"/>
    </row>
    <row r="123" s="4" customFormat="1" ht="12.75">
      <c r="K123" s="49"/>
    </row>
    <row r="124" s="4" customFormat="1" ht="12.75">
      <c r="K124" s="49"/>
    </row>
    <row r="125" s="4" customFormat="1" ht="12.75">
      <c r="K125" s="49"/>
    </row>
    <row r="126" s="4" customFormat="1" ht="12.75">
      <c r="K126" s="49"/>
    </row>
    <row r="127" s="4" customFormat="1" ht="12.75">
      <c r="K127" s="49"/>
    </row>
    <row r="128" s="4" customFormat="1" ht="12.75">
      <c r="K128" s="49"/>
    </row>
  </sheetData>
  <sheetProtection/>
  <mergeCells count="13">
    <mergeCell ref="A1:H1"/>
    <mergeCell ref="B2:H2"/>
    <mergeCell ref="B3:H3"/>
    <mergeCell ref="B4:H4"/>
    <mergeCell ref="A5:H5"/>
    <mergeCell ref="A6:H6"/>
    <mergeCell ref="A108:F108"/>
    <mergeCell ref="A7:H7"/>
    <mergeCell ref="A8:H8"/>
    <mergeCell ref="A9:H9"/>
    <mergeCell ref="A10:H10"/>
    <mergeCell ref="A11:H11"/>
    <mergeCell ref="A14:H14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75" zoomScaleNormal="75" zoomScalePageLayoutView="0" workbookViewId="0" topLeftCell="A1">
      <selection activeCell="A1" sqref="A1:H108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3.875" style="6" hidden="1" customWidth="1"/>
    <col min="4" max="4" width="18.25390625" style="6" customWidth="1"/>
    <col min="5" max="5" width="13.875" style="6" hidden="1" customWidth="1"/>
    <col min="6" max="6" width="20.875" style="6" hidden="1" customWidth="1"/>
    <col min="7" max="7" width="13.875" style="6" customWidth="1"/>
    <col min="8" max="8" width="20.875" style="6" customWidth="1"/>
    <col min="9" max="9" width="15.375" style="6" customWidth="1"/>
    <col min="10" max="10" width="15.375" style="6" hidden="1" customWidth="1"/>
    <col min="11" max="11" width="15.375" style="43" hidden="1" customWidth="1"/>
    <col min="12" max="14" width="15.375" style="6" customWidth="1"/>
    <col min="15" max="16384" width="9.125" style="6" customWidth="1"/>
  </cols>
  <sheetData>
    <row r="1" spans="1:8" ht="16.5" customHeight="1">
      <c r="A1" s="123" t="s">
        <v>0</v>
      </c>
      <c r="B1" s="124"/>
      <c r="C1" s="124"/>
      <c r="D1" s="124"/>
      <c r="E1" s="124"/>
      <c r="F1" s="124"/>
      <c r="G1" s="124"/>
      <c r="H1" s="124"/>
    </row>
    <row r="2" spans="1:8" ht="18.75" customHeight="1">
      <c r="A2" s="51" t="s">
        <v>123</v>
      </c>
      <c r="B2" s="125" t="s">
        <v>1</v>
      </c>
      <c r="C2" s="125"/>
      <c r="D2" s="125"/>
      <c r="E2" s="125"/>
      <c r="F2" s="125"/>
      <c r="G2" s="124"/>
      <c r="H2" s="124"/>
    </row>
    <row r="3" spans="2:8" ht="14.25" customHeight="1">
      <c r="B3" s="125" t="s">
        <v>2</v>
      </c>
      <c r="C3" s="125"/>
      <c r="D3" s="125"/>
      <c r="E3" s="125"/>
      <c r="F3" s="125"/>
      <c r="G3" s="124"/>
      <c r="H3" s="124"/>
    </row>
    <row r="4" spans="2:8" ht="14.25" customHeight="1">
      <c r="B4" s="125" t="s">
        <v>39</v>
      </c>
      <c r="C4" s="125"/>
      <c r="D4" s="125"/>
      <c r="E4" s="125"/>
      <c r="F4" s="125"/>
      <c r="G4" s="124"/>
      <c r="H4" s="124"/>
    </row>
    <row r="5" spans="1:8" s="50" customFormat="1" ht="39.75" customHeight="1">
      <c r="A5" s="126"/>
      <c r="B5" s="127"/>
      <c r="C5" s="127"/>
      <c r="D5" s="127"/>
      <c r="E5" s="127"/>
      <c r="F5" s="127"/>
      <c r="G5" s="127"/>
      <c r="H5" s="127"/>
    </row>
    <row r="6" spans="1:8" s="50" customFormat="1" ht="33" customHeight="1">
      <c r="A6" s="128"/>
      <c r="B6" s="129"/>
      <c r="C6" s="129"/>
      <c r="D6" s="129"/>
      <c r="E6" s="129"/>
      <c r="F6" s="129"/>
      <c r="G6" s="129"/>
      <c r="H6" s="129"/>
    </row>
    <row r="7" spans="1:8" s="50" customFormat="1" ht="33" customHeight="1">
      <c r="A7" s="112" t="s">
        <v>124</v>
      </c>
      <c r="B7" s="112"/>
      <c r="C7" s="112"/>
      <c r="D7" s="112"/>
      <c r="E7" s="112"/>
      <c r="F7" s="112"/>
      <c r="G7" s="112"/>
      <c r="H7" s="112"/>
    </row>
    <row r="8" spans="1:11" s="9" customFormat="1" ht="22.5" customHeight="1">
      <c r="A8" s="113" t="s">
        <v>3</v>
      </c>
      <c r="B8" s="113"/>
      <c r="C8" s="113"/>
      <c r="D8" s="113"/>
      <c r="E8" s="114"/>
      <c r="F8" s="114"/>
      <c r="G8" s="114"/>
      <c r="H8" s="114"/>
      <c r="K8" s="44"/>
    </row>
    <row r="9" spans="1:8" s="10" customFormat="1" ht="18.75" customHeight="1">
      <c r="A9" s="113" t="s">
        <v>138</v>
      </c>
      <c r="B9" s="113"/>
      <c r="C9" s="113"/>
      <c r="D9" s="113"/>
      <c r="E9" s="114"/>
      <c r="F9" s="114"/>
      <c r="G9" s="114"/>
      <c r="H9" s="114"/>
    </row>
    <row r="10" spans="1:8" s="11" customFormat="1" ht="17.25" customHeight="1">
      <c r="A10" s="115" t="s">
        <v>33</v>
      </c>
      <c r="B10" s="115"/>
      <c r="C10" s="115"/>
      <c r="D10" s="115"/>
      <c r="E10" s="116"/>
      <c r="F10" s="116"/>
      <c r="G10" s="116"/>
      <c r="H10" s="116"/>
    </row>
    <row r="11" spans="1:8" s="10" customFormat="1" ht="30" customHeight="1" thickBot="1">
      <c r="A11" s="117" t="s">
        <v>80</v>
      </c>
      <c r="B11" s="117"/>
      <c r="C11" s="117"/>
      <c r="D11" s="117"/>
      <c r="E11" s="118"/>
      <c r="F11" s="118"/>
      <c r="G11" s="118"/>
      <c r="H11" s="118"/>
    </row>
    <row r="12" spans="1:11" s="15" customFormat="1" ht="139.5" customHeight="1" thickBot="1">
      <c r="A12" s="12" t="s">
        <v>4</v>
      </c>
      <c r="B12" s="13" t="s">
        <v>5</v>
      </c>
      <c r="C12" s="14" t="s">
        <v>6</v>
      </c>
      <c r="D12" s="14" t="s">
        <v>40</v>
      </c>
      <c r="E12" s="14" t="s">
        <v>6</v>
      </c>
      <c r="F12" s="1" t="s">
        <v>7</v>
      </c>
      <c r="G12" s="14" t="s">
        <v>6</v>
      </c>
      <c r="H12" s="1" t="s">
        <v>7</v>
      </c>
      <c r="K12" s="45"/>
    </row>
    <row r="13" spans="1:11" s="21" customFormat="1" ht="12.75">
      <c r="A13" s="16">
        <v>1</v>
      </c>
      <c r="B13" s="17">
        <v>2</v>
      </c>
      <c r="C13" s="17">
        <v>3</v>
      </c>
      <c r="D13" s="18"/>
      <c r="E13" s="17">
        <v>3</v>
      </c>
      <c r="F13" s="2">
        <v>4</v>
      </c>
      <c r="G13" s="19">
        <v>3</v>
      </c>
      <c r="H13" s="20">
        <v>4</v>
      </c>
      <c r="K13" s="46"/>
    </row>
    <row r="14" spans="1:11" s="21" customFormat="1" ht="49.5" customHeight="1">
      <c r="A14" s="119" t="s">
        <v>8</v>
      </c>
      <c r="B14" s="120"/>
      <c r="C14" s="120"/>
      <c r="D14" s="120"/>
      <c r="E14" s="120"/>
      <c r="F14" s="120"/>
      <c r="G14" s="121"/>
      <c r="H14" s="122"/>
      <c r="K14" s="46"/>
    </row>
    <row r="15" spans="1:11" s="15" customFormat="1" ht="15">
      <c r="A15" s="76" t="s">
        <v>110</v>
      </c>
      <c r="B15" s="77"/>
      <c r="C15" s="23">
        <f>F15*12</f>
        <v>0</v>
      </c>
      <c r="D15" s="56">
        <f>G15*I15</f>
        <v>71320.38</v>
      </c>
      <c r="E15" s="57">
        <f>H15*12</f>
        <v>35.4</v>
      </c>
      <c r="F15" s="58"/>
      <c r="G15" s="57">
        <f>H15*12</f>
        <v>35.4</v>
      </c>
      <c r="H15" s="57">
        <f>H20+H22</f>
        <v>2.95</v>
      </c>
      <c r="I15" s="15">
        <v>2014.7</v>
      </c>
      <c r="J15" s="15">
        <v>1.07</v>
      </c>
      <c r="K15" s="45">
        <v>2.24</v>
      </c>
    </row>
    <row r="16" spans="1:11" s="34" customFormat="1" ht="29.25" customHeight="1">
      <c r="A16" s="80" t="s">
        <v>88</v>
      </c>
      <c r="B16" s="79" t="s">
        <v>89</v>
      </c>
      <c r="C16" s="60"/>
      <c r="D16" s="59"/>
      <c r="E16" s="60"/>
      <c r="F16" s="61"/>
      <c r="G16" s="60"/>
      <c r="H16" s="60"/>
      <c r="K16" s="47"/>
    </row>
    <row r="17" spans="1:11" s="34" customFormat="1" ht="15">
      <c r="A17" s="80" t="s">
        <v>90</v>
      </c>
      <c r="B17" s="79" t="s">
        <v>89</v>
      </c>
      <c r="C17" s="60"/>
      <c r="D17" s="59"/>
      <c r="E17" s="60"/>
      <c r="F17" s="61"/>
      <c r="G17" s="60"/>
      <c r="H17" s="60"/>
      <c r="K17" s="47"/>
    </row>
    <row r="18" spans="1:11" s="34" customFormat="1" ht="15">
      <c r="A18" s="80" t="s">
        <v>91</v>
      </c>
      <c r="B18" s="79" t="s">
        <v>92</v>
      </c>
      <c r="C18" s="60"/>
      <c r="D18" s="59"/>
      <c r="E18" s="60"/>
      <c r="F18" s="61"/>
      <c r="G18" s="60"/>
      <c r="H18" s="60"/>
      <c r="K18" s="47"/>
    </row>
    <row r="19" spans="1:11" s="34" customFormat="1" ht="15">
      <c r="A19" s="80" t="s">
        <v>93</v>
      </c>
      <c r="B19" s="79" t="s">
        <v>89</v>
      </c>
      <c r="C19" s="60"/>
      <c r="D19" s="59"/>
      <c r="E19" s="60"/>
      <c r="F19" s="61"/>
      <c r="G19" s="60"/>
      <c r="H19" s="60"/>
      <c r="K19" s="47"/>
    </row>
    <row r="20" spans="1:11" s="34" customFormat="1" ht="15">
      <c r="A20" s="78" t="s">
        <v>38</v>
      </c>
      <c r="B20" s="79"/>
      <c r="C20" s="60"/>
      <c r="D20" s="59"/>
      <c r="E20" s="60"/>
      <c r="F20" s="61"/>
      <c r="G20" s="60"/>
      <c r="H20" s="57">
        <v>2.83</v>
      </c>
      <c r="K20" s="47"/>
    </row>
    <row r="21" spans="1:11" s="34" customFormat="1" ht="15">
      <c r="A21" s="80" t="s">
        <v>105</v>
      </c>
      <c r="B21" s="79" t="s">
        <v>89</v>
      </c>
      <c r="C21" s="60"/>
      <c r="D21" s="59"/>
      <c r="E21" s="60"/>
      <c r="F21" s="61"/>
      <c r="G21" s="60"/>
      <c r="H21" s="60">
        <v>0.12</v>
      </c>
      <c r="K21" s="47"/>
    </row>
    <row r="22" spans="1:11" s="34" customFormat="1" ht="15">
      <c r="A22" s="78" t="s">
        <v>38</v>
      </c>
      <c r="B22" s="79"/>
      <c r="C22" s="60"/>
      <c r="D22" s="59"/>
      <c r="E22" s="60"/>
      <c r="F22" s="61"/>
      <c r="G22" s="60"/>
      <c r="H22" s="57">
        <f>H21</f>
        <v>0.12</v>
      </c>
      <c r="K22" s="47"/>
    </row>
    <row r="23" spans="1:11" s="15" customFormat="1" ht="30">
      <c r="A23" s="76" t="s">
        <v>10</v>
      </c>
      <c r="B23" s="88"/>
      <c r="C23" s="57">
        <f>F23*12</f>
        <v>0</v>
      </c>
      <c r="D23" s="56">
        <f>G23*I23</f>
        <v>39165.77</v>
      </c>
      <c r="E23" s="57">
        <f>H23*12</f>
        <v>19.44</v>
      </c>
      <c r="F23" s="58"/>
      <c r="G23" s="57">
        <f>H23*12</f>
        <v>19.44</v>
      </c>
      <c r="H23" s="57">
        <v>1.62</v>
      </c>
      <c r="I23" s="15">
        <v>2014.7</v>
      </c>
      <c r="J23" s="15">
        <v>1.07</v>
      </c>
      <c r="K23" s="45">
        <v>1.29</v>
      </c>
    </row>
    <row r="24" spans="1:11" s="15" customFormat="1" ht="15">
      <c r="A24" s="89" t="s">
        <v>81</v>
      </c>
      <c r="B24" s="90" t="s">
        <v>11</v>
      </c>
      <c r="C24" s="57"/>
      <c r="D24" s="56"/>
      <c r="E24" s="57"/>
      <c r="F24" s="58"/>
      <c r="G24" s="57"/>
      <c r="H24" s="57"/>
      <c r="K24" s="45"/>
    </row>
    <row r="25" spans="1:11" s="15" customFormat="1" ht="15">
      <c r="A25" s="89" t="s">
        <v>82</v>
      </c>
      <c r="B25" s="90" t="s">
        <v>11</v>
      </c>
      <c r="C25" s="57"/>
      <c r="D25" s="56"/>
      <c r="E25" s="57"/>
      <c r="F25" s="58"/>
      <c r="G25" s="57"/>
      <c r="H25" s="57"/>
      <c r="K25" s="45"/>
    </row>
    <row r="26" spans="1:11" s="15" customFormat="1" ht="15">
      <c r="A26" s="91" t="s">
        <v>101</v>
      </c>
      <c r="B26" s="81" t="s">
        <v>102</v>
      </c>
      <c r="C26" s="57"/>
      <c r="D26" s="56"/>
      <c r="E26" s="57"/>
      <c r="F26" s="58"/>
      <c r="G26" s="57"/>
      <c r="H26" s="57"/>
      <c r="K26" s="45"/>
    </row>
    <row r="27" spans="1:11" s="15" customFormat="1" ht="15">
      <c r="A27" s="89" t="s">
        <v>83</v>
      </c>
      <c r="B27" s="90" t="s">
        <v>11</v>
      </c>
      <c r="C27" s="57"/>
      <c r="D27" s="56"/>
      <c r="E27" s="57"/>
      <c r="F27" s="58"/>
      <c r="G27" s="57"/>
      <c r="H27" s="57"/>
      <c r="K27" s="45"/>
    </row>
    <row r="28" spans="1:11" s="15" customFormat="1" ht="25.5">
      <c r="A28" s="89" t="s">
        <v>84</v>
      </c>
      <c r="B28" s="90" t="s">
        <v>12</v>
      </c>
      <c r="C28" s="57"/>
      <c r="D28" s="56"/>
      <c r="E28" s="57"/>
      <c r="F28" s="58"/>
      <c r="G28" s="57"/>
      <c r="H28" s="57"/>
      <c r="K28" s="45"/>
    </row>
    <row r="29" spans="1:11" s="15" customFormat="1" ht="15">
      <c r="A29" s="89" t="s">
        <v>85</v>
      </c>
      <c r="B29" s="90" t="s">
        <v>11</v>
      </c>
      <c r="C29" s="57"/>
      <c r="D29" s="56"/>
      <c r="E29" s="57"/>
      <c r="F29" s="58"/>
      <c r="G29" s="57"/>
      <c r="H29" s="57"/>
      <c r="K29" s="45"/>
    </row>
    <row r="30" spans="1:11" s="34" customFormat="1" ht="15">
      <c r="A30" s="92" t="s">
        <v>98</v>
      </c>
      <c r="B30" s="93" t="s">
        <v>11</v>
      </c>
      <c r="C30" s="57"/>
      <c r="D30" s="56"/>
      <c r="E30" s="57"/>
      <c r="F30" s="58"/>
      <c r="G30" s="57"/>
      <c r="H30" s="57"/>
      <c r="K30" s="47"/>
    </row>
    <row r="31" spans="1:11" s="15" customFormat="1" ht="26.25" thickBot="1">
      <c r="A31" s="94" t="s">
        <v>86</v>
      </c>
      <c r="B31" s="95" t="s">
        <v>87</v>
      </c>
      <c r="C31" s="57"/>
      <c r="D31" s="56"/>
      <c r="E31" s="57"/>
      <c r="F31" s="58"/>
      <c r="G31" s="57"/>
      <c r="H31" s="57"/>
      <c r="K31" s="45"/>
    </row>
    <row r="32" spans="1:11" s="24" customFormat="1" ht="18" customHeight="1">
      <c r="A32" s="96" t="s">
        <v>13</v>
      </c>
      <c r="B32" s="77" t="s">
        <v>14</v>
      </c>
      <c r="C32" s="57">
        <f>F32*12</f>
        <v>0</v>
      </c>
      <c r="D32" s="56">
        <f>G32*I32</f>
        <v>18132.3</v>
      </c>
      <c r="E32" s="57">
        <f aca="true" t="shared" si="0" ref="E32:E40">H32*12</f>
        <v>9</v>
      </c>
      <c r="F32" s="62"/>
      <c r="G32" s="57">
        <f>H32*12</f>
        <v>9</v>
      </c>
      <c r="H32" s="57">
        <v>0.75</v>
      </c>
      <c r="I32" s="15">
        <v>2014.7</v>
      </c>
      <c r="J32" s="15">
        <v>1.07</v>
      </c>
      <c r="K32" s="45">
        <v>0.6</v>
      </c>
    </row>
    <row r="33" spans="1:11" s="15" customFormat="1" ht="17.25" customHeight="1">
      <c r="A33" s="96" t="s">
        <v>15</v>
      </c>
      <c r="B33" s="77" t="s">
        <v>16</v>
      </c>
      <c r="C33" s="57">
        <f>F33*12</f>
        <v>0</v>
      </c>
      <c r="D33" s="56">
        <f>G33*I33</f>
        <v>59232.18</v>
      </c>
      <c r="E33" s="57">
        <f t="shared" si="0"/>
        <v>29.4</v>
      </c>
      <c r="F33" s="62"/>
      <c r="G33" s="57">
        <f>H33*12</f>
        <v>29.4</v>
      </c>
      <c r="H33" s="57">
        <v>2.45</v>
      </c>
      <c r="I33" s="15">
        <v>2014.7</v>
      </c>
      <c r="J33" s="15">
        <v>1.07</v>
      </c>
      <c r="K33" s="45">
        <v>1.94</v>
      </c>
    </row>
    <row r="34" spans="1:11" s="15" customFormat="1" ht="18" customHeight="1">
      <c r="A34" s="96" t="s">
        <v>34</v>
      </c>
      <c r="B34" s="77" t="s">
        <v>11</v>
      </c>
      <c r="C34" s="57">
        <f>F34*12</f>
        <v>0</v>
      </c>
      <c r="D34" s="56">
        <f>G34*I34</f>
        <v>38198.71</v>
      </c>
      <c r="E34" s="57">
        <f t="shared" si="0"/>
        <v>18.96</v>
      </c>
      <c r="F34" s="62"/>
      <c r="G34" s="57">
        <f>H34*12</f>
        <v>18.96</v>
      </c>
      <c r="H34" s="57">
        <v>1.58</v>
      </c>
      <c r="I34" s="15">
        <v>2014.7</v>
      </c>
      <c r="J34" s="15">
        <v>1.07</v>
      </c>
      <c r="K34" s="45">
        <v>1.25</v>
      </c>
    </row>
    <row r="35" spans="1:11" s="15" customFormat="1" ht="15" hidden="1">
      <c r="A35" s="96" t="s">
        <v>35</v>
      </c>
      <c r="B35" s="77" t="s">
        <v>11</v>
      </c>
      <c r="C35" s="57">
        <f>F35*12</f>
        <v>0</v>
      </c>
      <c r="D35" s="56">
        <f>G35*I35</f>
        <v>0</v>
      </c>
      <c r="E35" s="57">
        <f t="shared" si="0"/>
        <v>0</v>
      </c>
      <c r="F35" s="62"/>
      <c r="G35" s="57">
        <f>H35*12</f>
        <v>0</v>
      </c>
      <c r="H35" s="57">
        <v>0</v>
      </c>
      <c r="I35" s="15">
        <v>2014.7</v>
      </c>
      <c r="J35" s="15">
        <v>1.07</v>
      </c>
      <c r="K35" s="45">
        <v>0</v>
      </c>
    </row>
    <row r="36" spans="1:11" s="15" customFormat="1" ht="45">
      <c r="A36" s="96" t="s">
        <v>106</v>
      </c>
      <c r="B36" s="77" t="s">
        <v>107</v>
      </c>
      <c r="C36" s="57"/>
      <c r="D36" s="56">
        <f>3407.5*1.105</f>
        <v>3765.29</v>
      </c>
      <c r="E36" s="57"/>
      <c r="F36" s="62"/>
      <c r="G36" s="57">
        <f>D36/I36</f>
        <v>1.87</v>
      </c>
      <c r="H36" s="63">
        <f>D36/12/I36</f>
        <v>0.16</v>
      </c>
      <c r="I36" s="15">
        <v>2014.7</v>
      </c>
      <c r="K36" s="45"/>
    </row>
    <row r="37" spans="1:11" s="15" customFormat="1" ht="28.5">
      <c r="A37" s="96" t="s">
        <v>36</v>
      </c>
      <c r="B37" s="97" t="s">
        <v>37</v>
      </c>
      <c r="C37" s="57">
        <f>F37*12</f>
        <v>0</v>
      </c>
      <c r="D37" s="56">
        <f>G37*I37</f>
        <v>94287.96</v>
      </c>
      <c r="E37" s="57">
        <f t="shared" si="0"/>
        <v>46.8</v>
      </c>
      <c r="F37" s="62"/>
      <c r="G37" s="57">
        <f>H37*12</f>
        <v>46.8</v>
      </c>
      <c r="H37" s="63">
        <v>3.9</v>
      </c>
      <c r="I37" s="15">
        <v>2014.7</v>
      </c>
      <c r="J37" s="15">
        <v>1.07</v>
      </c>
      <c r="K37" s="45">
        <v>3.09</v>
      </c>
    </row>
    <row r="38" spans="1:11" s="15" customFormat="1" ht="45">
      <c r="A38" s="96" t="s">
        <v>133</v>
      </c>
      <c r="B38" s="97" t="s">
        <v>12</v>
      </c>
      <c r="C38" s="57"/>
      <c r="D38" s="56">
        <v>7400</v>
      </c>
      <c r="E38" s="57"/>
      <c r="F38" s="62"/>
      <c r="G38" s="57">
        <f aca="true" t="shared" si="1" ref="G38:G43">D38/I38</f>
        <v>3.67</v>
      </c>
      <c r="H38" s="64">
        <f>G38/12</f>
        <v>0.31</v>
      </c>
      <c r="I38" s="15">
        <v>2014.7</v>
      </c>
      <c r="K38" s="45"/>
    </row>
    <row r="39" spans="1:11" s="21" customFormat="1" ht="30">
      <c r="A39" s="96" t="s">
        <v>55</v>
      </c>
      <c r="B39" s="77" t="s">
        <v>9</v>
      </c>
      <c r="C39" s="63"/>
      <c r="D39" s="56">
        <v>2042.21</v>
      </c>
      <c r="E39" s="63">
        <f t="shared" si="0"/>
        <v>0.96</v>
      </c>
      <c r="F39" s="62"/>
      <c r="G39" s="57">
        <f t="shared" si="1"/>
        <v>1.01</v>
      </c>
      <c r="H39" s="64">
        <f>D39/12/I39</f>
        <v>0.08</v>
      </c>
      <c r="I39" s="15">
        <v>2014.7</v>
      </c>
      <c r="J39" s="15">
        <v>1.07</v>
      </c>
      <c r="K39" s="45">
        <v>0.06</v>
      </c>
    </row>
    <row r="40" spans="1:11" s="21" customFormat="1" ht="30">
      <c r="A40" s="96" t="s">
        <v>78</v>
      </c>
      <c r="B40" s="77" t="s">
        <v>9</v>
      </c>
      <c r="C40" s="63"/>
      <c r="D40" s="56">
        <v>2042.21</v>
      </c>
      <c r="E40" s="63">
        <f t="shared" si="0"/>
        <v>0.96</v>
      </c>
      <c r="F40" s="62"/>
      <c r="G40" s="57">
        <f t="shared" si="1"/>
        <v>1.01</v>
      </c>
      <c r="H40" s="64">
        <f>D40/12/I40</f>
        <v>0.08</v>
      </c>
      <c r="I40" s="15">
        <v>2014.7</v>
      </c>
      <c r="J40" s="15">
        <v>1.07</v>
      </c>
      <c r="K40" s="45">
        <v>0.06</v>
      </c>
    </row>
    <row r="41" spans="1:11" s="21" customFormat="1" ht="21.75" customHeight="1">
      <c r="A41" s="96" t="s">
        <v>56</v>
      </c>
      <c r="B41" s="77" t="s">
        <v>9</v>
      </c>
      <c r="C41" s="63"/>
      <c r="D41" s="56">
        <v>12896.1</v>
      </c>
      <c r="E41" s="63"/>
      <c r="F41" s="62"/>
      <c r="G41" s="57">
        <f t="shared" si="1"/>
        <v>6.4</v>
      </c>
      <c r="H41" s="63">
        <f>D41/12/I41</f>
        <v>0.53</v>
      </c>
      <c r="I41" s="15">
        <v>2014.7</v>
      </c>
      <c r="J41" s="15">
        <v>1.07</v>
      </c>
      <c r="K41" s="45">
        <v>0.43</v>
      </c>
    </row>
    <row r="42" spans="1:11" s="21" customFormat="1" ht="30" hidden="1">
      <c r="A42" s="96" t="s">
        <v>57</v>
      </c>
      <c r="B42" s="77" t="s">
        <v>12</v>
      </c>
      <c r="C42" s="63"/>
      <c r="D42" s="56">
        <f>G42*I42</f>
        <v>0</v>
      </c>
      <c r="E42" s="63"/>
      <c r="F42" s="62"/>
      <c r="G42" s="57">
        <f t="shared" si="1"/>
        <v>6.4</v>
      </c>
      <c r="H42" s="63">
        <f>D42/12/I42</f>
        <v>0.53</v>
      </c>
      <c r="I42" s="15">
        <v>2014.7</v>
      </c>
      <c r="J42" s="15">
        <v>1.07</v>
      </c>
      <c r="K42" s="45">
        <v>0</v>
      </c>
    </row>
    <row r="43" spans="1:11" s="21" customFormat="1" ht="30">
      <c r="A43" s="96" t="s">
        <v>135</v>
      </c>
      <c r="B43" s="77" t="s">
        <v>12</v>
      </c>
      <c r="C43" s="63"/>
      <c r="D43" s="56">
        <v>111100</v>
      </c>
      <c r="E43" s="63"/>
      <c r="F43" s="62"/>
      <c r="G43" s="57">
        <f t="shared" si="1"/>
        <v>55.14</v>
      </c>
      <c r="H43" s="63">
        <f>D43/12/I43</f>
        <v>4.6</v>
      </c>
      <c r="I43" s="15">
        <v>2014.7</v>
      </c>
      <c r="J43" s="15"/>
      <c r="K43" s="45"/>
    </row>
    <row r="44" spans="1:11" s="21" customFormat="1" ht="30">
      <c r="A44" s="96" t="s">
        <v>23</v>
      </c>
      <c r="B44" s="77"/>
      <c r="C44" s="63">
        <f>F44*12</f>
        <v>0</v>
      </c>
      <c r="D44" s="56">
        <f>G44*I44</f>
        <v>5077.04</v>
      </c>
      <c r="E44" s="63">
        <f>H44*12</f>
        <v>2.52</v>
      </c>
      <c r="F44" s="62"/>
      <c r="G44" s="57">
        <f>H44*12</f>
        <v>2.52</v>
      </c>
      <c r="H44" s="63">
        <v>0.21</v>
      </c>
      <c r="I44" s="15">
        <v>2014.7</v>
      </c>
      <c r="J44" s="15">
        <v>1.07</v>
      </c>
      <c r="K44" s="45">
        <v>0.14</v>
      </c>
    </row>
    <row r="45" spans="1:11" s="15" customFormat="1" ht="15">
      <c r="A45" s="96" t="s">
        <v>25</v>
      </c>
      <c r="B45" s="77" t="s">
        <v>26</v>
      </c>
      <c r="C45" s="63">
        <f>F45*12</f>
        <v>0</v>
      </c>
      <c r="D45" s="56">
        <f>G45*I45</f>
        <v>1450.58</v>
      </c>
      <c r="E45" s="63">
        <f>H45*12</f>
        <v>0.72</v>
      </c>
      <c r="F45" s="62"/>
      <c r="G45" s="57">
        <f>H45*12</f>
        <v>0.72</v>
      </c>
      <c r="H45" s="63">
        <v>0.06</v>
      </c>
      <c r="I45" s="15">
        <v>2014.7</v>
      </c>
      <c r="J45" s="15">
        <v>1.07</v>
      </c>
      <c r="K45" s="45">
        <v>0.03</v>
      </c>
    </row>
    <row r="46" spans="1:11" s="15" customFormat="1" ht="15">
      <c r="A46" s="96" t="s">
        <v>27</v>
      </c>
      <c r="B46" s="98" t="s">
        <v>28</v>
      </c>
      <c r="C46" s="64">
        <f>F46*12</f>
        <v>0</v>
      </c>
      <c r="D46" s="56">
        <f>G46*I46</f>
        <v>967.06</v>
      </c>
      <c r="E46" s="64">
        <f>H46*12</f>
        <v>0.48</v>
      </c>
      <c r="F46" s="65"/>
      <c r="G46" s="57">
        <f>12*H46</f>
        <v>0.48</v>
      </c>
      <c r="H46" s="57">
        <v>0.04</v>
      </c>
      <c r="I46" s="15">
        <v>2014.7</v>
      </c>
      <c r="J46" s="15">
        <v>1.07</v>
      </c>
      <c r="K46" s="45">
        <v>0.02</v>
      </c>
    </row>
    <row r="47" spans="1:11" s="24" customFormat="1" ht="30">
      <c r="A47" s="96" t="s">
        <v>24</v>
      </c>
      <c r="B47" s="77" t="s">
        <v>94</v>
      </c>
      <c r="C47" s="63">
        <f>F47*12</f>
        <v>0</v>
      </c>
      <c r="D47" s="56">
        <f>G47*I47</f>
        <v>1208.82</v>
      </c>
      <c r="E47" s="63">
        <f>H47*12</f>
        <v>0.6</v>
      </c>
      <c r="F47" s="62"/>
      <c r="G47" s="57">
        <f>12*H47</f>
        <v>0.6</v>
      </c>
      <c r="H47" s="57">
        <v>0.05</v>
      </c>
      <c r="I47" s="15">
        <v>2014.7</v>
      </c>
      <c r="J47" s="15">
        <v>1.07</v>
      </c>
      <c r="K47" s="45">
        <v>0.03</v>
      </c>
    </row>
    <row r="48" spans="1:11" s="24" customFormat="1" ht="15">
      <c r="A48" s="96" t="s">
        <v>41</v>
      </c>
      <c r="B48" s="77"/>
      <c r="C48" s="57"/>
      <c r="D48" s="57">
        <f>D50+D51+D52+D53+D54+D55+D56+D57+D58+D59+D60+D61</f>
        <v>18300.92</v>
      </c>
      <c r="E48" s="57"/>
      <c r="F48" s="62"/>
      <c r="G48" s="57">
        <f>D48/I48</f>
        <v>9.08</v>
      </c>
      <c r="H48" s="64">
        <f>D48/12/I48</f>
        <v>0.76</v>
      </c>
      <c r="I48" s="15">
        <v>2014.7</v>
      </c>
      <c r="J48" s="15">
        <v>1.07</v>
      </c>
      <c r="K48" s="45">
        <v>0.8</v>
      </c>
    </row>
    <row r="49" spans="1:12" s="21" customFormat="1" ht="15" hidden="1">
      <c r="A49" s="54" t="s">
        <v>65</v>
      </c>
      <c r="B49" s="90" t="s">
        <v>17</v>
      </c>
      <c r="C49" s="67"/>
      <c r="D49" s="66">
        <f>G49*I49</f>
        <v>0</v>
      </c>
      <c r="E49" s="67"/>
      <c r="F49" s="68"/>
      <c r="G49" s="67">
        <f>H49*12</f>
        <v>0</v>
      </c>
      <c r="H49" s="67">
        <v>0</v>
      </c>
      <c r="I49" s="15">
        <v>2014.7</v>
      </c>
      <c r="J49" s="15">
        <v>1.07</v>
      </c>
      <c r="K49" s="45">
        <v>0</v>
      </c>
      <c r="L49" s="24"/>
    </row>
    <row r="50" spans="1:12" s="21" customFormat="1" ht="28.5" customHeight="1">
      <c r="A50" s="54" t="s">
        <v>126</v>
      </c>
      <c r="B50" s="90" t="s">
        <v>17</v>
      </c>
      <c r="C50" s="67"/>
      <c r="D50" s="66">
        <v>622.74</v>
      </c>
      <c r="E50" s="67"/>
      <c r="F50" s="68"/>
      <c r="G50" s="67"/>
      <c r="H50" s="67"/>
      <c r="I50" s="15">
        <v>2014.7</v>
      </c>
      <c r="J50" s="15">
        <v>1.07</v>
      </c>
      <c r="K50" s="45">
        <v>0.01</v>
      </c>
      <c r="L50" s="24"/>
    </row>
    <row r="51" spans="1:12" s="21" customFormat="1" ht="15">
      <c r="A51" s="54" t="s">
        <v>18</v>
      </c>
      <c r="B51" s="90" t="s">
        <v>22</v>
      </c>
      <c r="C51" s="67">
        <f>F51*12</f>
        <v>0</v>
      </c>
      <c r="D51" s="66">
        <v>459.48</v>
      </c>
      <c r="E51" s="67">
        <f>H51*12</f>
        <v>0</v>
      </c>
      <c r="F51" s="68"/>
      <c r="G51" s="67"/>
      <c r="H51" s="67"/>
      <c r="I51" s="15">
        <v>2014.7</v>
      </c>
      <c r="J51" s="15">
        <v>1.07</v>
      </c>
      <c r="K51" s="45">
        <v>0.01</v>
      </c>
      <c r="L51" s="24"/>
    </row>
    <row r="52" spans="1:12" s="21" customFormat="1" ht="15">
      <c r="A52" s="54" t="s">
        <v>112</v>
      </c>
      <c r="B52" s="81" t="s">
        <v>17</v>
      </c>
      <c r="C52" s="67"/>
      <c r="D52" s="82">
        <v>818.74</v>
      </c>
      <c r="E52" s="67"/>
      <c r="F52" s="68"/>
      <c r="G52" s="67"/>
      <c r="H52" s="67"/>
      <c r="I52" s="15"/>
      <c r="J52" s="15"/>
      <c r="K52" s="45"/>
      <c r="L52" s="24"/>
    </row>
    <row r="53" spans="1:12" s="21" customFormat="1" ht="15">
      <c r="A53" s="54" t="s">
        <v>137</v>
      </c>
      <c r="B53" s="90" t="s">
        <v>17</v>
      </c>
      <c r="C53" s="67">
        <f>F53*12</f>
        <v>0</v>
      </c>
      <c r="D53" s="66">
        <v>1683.06</v>
      </c>
      <c r="E53" s="67">
        <f>H53*12</f>
        <v>0</v>
      </c>
      <c r="F53" s="68"/>
      <c r="G53" s="67"/>
      <c r="H53" s="67"/>
      <c r="I53" s="15">
        <v>2014.7</v>
      </c>
      <c r="J53" s="15">
        <v>1.07</v>
      </c>
      <c r="K53" s="45">
        <v>0.29</v>
      </c>
      <c r="L53" s="24"/>
    </row>
    <row r="54" spans="1:12" s="21" customFormat="1" ht="25.5">
      <c r="A54" s="54" t="s">
        <v>118</v>
      </c>
      <c r="B54" s="83" t="s">
        <v>12</v>
      </c>
      <c r="C54" s="54"/>
      <c r="D54" s="83">
        <v>1521.79</v>
      </c>
      <c r="E54" s="67"/>
      <c r="F54" s="68"/>
      <c r="G54" s="67"/>
      <c r="H54" s="67"/>
      <c r="I54" s="15">
        <v>2014.7</v>
      </c>
      <c r="J54" s="15"/>
      <c r="K54" s="45"/>
      <c r="L54" s="24"/>
    </row>
    <row r="55" spans="1:12" s="21" customFormat="1" ht="15">
      <c r="A55" s="54" t="s">
        <v>63</v>
      </c>
      <c r="B55" s="90" t="s">
        <v>17</v>
      </c>
      <c r="C55" s="67">
        <f>F55*12</f>
        <v>0</v>
      </c>
      <c r="D55" s="66">
        <v>875.61</v>
      </c>
      <c r="E55" s="67">
        <f>H55*12</f>
        <v>0</v>
      </c>
      <c r="F55" s="68"/>
      <c r="G55" s="67"/>
      <c r="H55" s="67"/>
      <c r="I55" s="15">
        <v>2014.7</v>
      </c>
      <c r="J55" s="15">
        <v>1.07</v>
      </c>
      <c r="K55" s="45">
        <v>0.03</v>
      </c>
      <c r="L55" s="24"/>
    </row>
    <row r="56" spans="1:12" s="21" customFormat="1" ht="15">
      <c r="A56" s="54" t="s">
        <v>19</v>
      </c>
      <c r="B56" s="90" t="s">
        <v>17</v>
      </c>
      <c r="C56" s="67">
        <f>F56*12</f>
        <v>0</v>
      </c>
      <c r="D56" s="66">
        <v>3903.72</v>
      </c>
      <c r="E56" s="67">
        <f>H56*12</f>
        <v>0</v>
      </c>
      <c r="F56" s="68"/>
      <c r="G56" s="67"/>
      <c r="H56" s="67"/>
      <c r="I56" s="15">
        <v>2014.7</v>
      </c>
      <c r="J56" s="15">
        <v>1.07</v>
      </c>
      <c r="K56" s="45">
        <v>0.13</v>
      </c>
      <c r="L56" s="24"/>
    </row>
    <row r="57" spans="1:12" s="21" customFormat="1" ht="15">
      <c r="A57" s="54" t="s">
        <v>20</v>
      </c>
      <c r="B57" s="90" t="s">
        <v>17</v>
      </c>
      <c r="C57" s="67">
        <f>F57*12</f>
        <v>0</v>
      </c>
      <c r="D57" s="66">
        <v>918.95</v>
      </c>
      <c r="E57" s="67">
        <f>H57*12</f>
        <v>0</v>
      </c>
      <c r="F57" s="68"/>
      <c r="G57" s="67"/>
      <c r="H57" s="67"/>
      <c r="I57" s="15">
        <v>2014.7</v>
      </c>
      <c r="J57" s="15">
        <v>1.07</v>
      </c>
      <c r="K57" s="45">
        <v>0.03</v>
      </c>
      <c r="L57" s="24"/>
    </row>
    <row r="58" spans="1:12" s="21" customFormat="1" ht="15">
      <c r="A58" s="54" t="s">
        <v>60</v>
      </c>
      <c r="B58" s="90" t="s">
        <v>17</v>
      </c>
      <c r="C58" s="67"/>
      <c r="D58" s="66">
        <v>437.79</v>
      </c>
      <c r="E58" s="67"/>
      <c r="F58" s="68"/>
      <c r="G58" s="67"/>
      <c r="H58" s="67"/>
      <c r="I58" s="15">
        <v>2014.7</v>
      </c>
      <c r="J58" s="15">
        <v>1.07</v>
      </c>
      <c r="K58" s="45">
        <v>0.01</v>
      </c>
      <c r="L58" s="24"/>
    </row>
    <row r="59" spans="1:12" s="21" customFormat="1" ht="15">
      <c r="A59" s="54" t="s">
        <v>61</v>
      </c>
      <c r="B59" s="90" t="s">
        <v>22</v>
      </c>
      <c r="C59" s="67"/>
      <c r="D59" s="66">
        <v>1751.23</v>
      </c>
      <c r="E59" s="67"/>
      <c r="F59" s="68"/>
      <c r="G59" s="67"/>
      <c r="H59" s="67"/>
      <c r="I59" s="15">
        <v>2014.7</v>
      </c>
      <c r="J59" s="15">
        <v>1.07</v>
      </c>
      <c r="K59" s="45">
        <v>0.05</v>
      </c>
      <c r="L59" s="24"/>
    </row>
    <row r="60" spans="1:12" s="21" customFormat="1" ht="25.5">
      <c r="A60" s="54" t="s">
        <v>21</v>
      </c>
      <c r="B60" s="90" t="s">
        <v>17</v>
      </c>
      <c r="C60" s="67">
        <f>F60*12</f>
        <v>0</v>
      </c>
      <c r="D60" s="66">
        <v>1819.2</v>
      </c>
      <c r="E60" s="67">
        <f>H60*12</f>
        <v>0</v>
      </c>
      <c r="F60" s="68"/>
      <c r="G60" s="67"/>
      <c r="H60" s="67"/>
      <c r="I60" s="15">
        <v>2014.7</v>
      </c>
      <c r="J60" s="15">
        <v>1.07</v>
      </c>
      <c r="K60" s="45">
        <v>0.06</v>
      </c>
      <c r="L60" s="24"/>
    </row>
    <row r="61" spans="1:12" s="21" customFormat="1" ht="25.5">
      <c r="A61" s="54" t="s">
        <v>127</v>
      </c>
      <c r="B61" s="90" t="s">
        <v>17</v>
      </c>
      <c r="C61" s="67"/>
      <c r="D61" s="66">
        <v>3488.61</v>
      </c>
      <c r="E61" s="67"/>
      <c r="F61" s="68"/>
      <c r="G61" s="67"/>
      <c r="H61" s="67"/>
      <c r="I61" s="15">
        <v>2014.7</v>
      </c>
      <c r="J61" s="15">
        <v>1.07</v>
      </c>
      <c r="K61" s="45">
        <v>0.01</v>
      </c>
      <c r="L61" s="24"/>
    </row>
    <row r="62" spans="1:12" s="21" customFormat="1" ht="15" hidden="1">
      <c r="A62" s="54" t="s">
        <v>66</v>
      </c>
      <c r="B62" s="90" t="s">
        <v>17</v>
      </c>
      <c r="C62" s="69"/>
      <c r="D62" s="66">
        <f>G62*I62</f>
        <v>0</v>
      </c>
      <c r="E62" s="69"/>
      <c r="F62" s="68"/>
      <c r="G62" s="67"/>
      <c r="H62" s="67"/>
      <c r="I62" s="15">
        <v>2014.7</v>
      </c>
      <c r="J62" s="15">
        <v>1.07</v>
      </c>
      <c r="K62" s="45">
        <v>0</v>
      </c>
      <c r="L62" s="24"/>
    </row>
    <row r="63" spans="1:12" s="21" customFormat="1" ht="15" hidden="1">
      <c r="A63" s="54"/>
      <c r="B63" s="90"/>
      <c r="C63" s="67"/>
      <c r="D63" s="66"/>
      <c r="E63" s="67"/>
      <c r="F63" s="68"/>
      <c r="G63" s="67"/>
      <c r="H63" s="67"/>
      <c r="I63" s="15"/>
      <c r="J63" s="15"/>
      <c r="K63" s="45"/>
      <c r="L63" s="24"/>
    </row>
    <row r="64" spans="1:11" s="24" customFormat="1" ht="30">
      <c r="A64" s="96" t="s">
        <v>47</v>
      </c>
      <c r="B64" s="77"/>
      <c r="C64" s="57"/>
      <c r="D64" s="57">
        <f>D65+D66+D67+D68+D72</f>
        <v>14195.59</v>
      </c>
      <c r="E64" s="57"/>
      <c r="F64" s="62"/>
      <c r="G64" s="57">
        <f>D64/I64</f>
        <v>7.05</v>
      </c>
      <c r="H64" s="64">
        <f>D64/12/I64</f>
        <v>0.59</v>
      </c>
      <c r="I64" s="15">
        <v>2014.7</v>
      </c>
      <c r="J64" s="15">
        <v>1.07</v>
      </c>
      <c r="K64" s="45">
        <v>1.2</v>
      </c>
    </row>
    <row r="65" spans="1:12" s="21" customFormat="1" ht="15">
      <c r="A65" s="54" t="s">
        <v>42</v>
      </c>
      <c r="B65" s="90" t="s">
        <v>64</v>
      </c>
      <c r="C65" s="67"/>
      <c r="D65" s="66">
        <v>2626.83</v>
      </c>
      <c r="E65" s="67"/>
      <c r="F65" s="68"/>
      <c r="G65" s="67"/>
      <c r="H65" s="67"/>
      <c r="I65" s="15">
        <v>2014.7</v>
      </c>
      <c r="J65" s="15">
        <v>1.07</v>
      </c>
      <c r="K65" s="45">
        <v>0.09</v>
      </c>
      <c r="L65" s="24"/>
    </row>
    <row r="66" spans="1:12" s="21" customFormat="1" ht="25.5">
      <c r="A66" s="54" t="s">
        <v>43</v>
      </c>
      <c r="B66" s="90" t="s">
        <v>51</v>
      </c>
      <c r="C66" s="67"/>
      <c r="D66" s="66">
        <v>1751.23</v>
      </c>
      <c r="E66" s="67"/>
      <c r="F66" s="68"/>
      <c r="G66" s="67"/>
      <c r="H66" s="67"/>
      <c r="I66" s="15">
        <v>2014.7</v>
      </c>
      <c r="J66" s="15">
        <v>1.07</v>
      </c>
      <c r="K66" s="45">
        <v>0.05</v>
      </c>
      <c r="L66" s="24"/>
    </row>
    <row r="67" spans="1:12" s="21" customFormat="1" ht="15">
      <c r="A67" s="54" t="s">
        <v>70</v>
      </c>
      <c r="B67" s="90" t="s">
        <v>69</v>
      </c>
      <c r="C67" s="67"/>
      <c r="D67" s="66">
        <v>1837.85</v>
      </c>
      <c r="E67" s="67"/>
      <c r="F67" s="68"/>
      <c r="G67" s="67"/>
      <c r="H67" s="67"/>
      <c r="I67" s="15">
        <v>2014.7</v>
      </c>
      <c r="J67" s="15">
        <v>1.07</v>
      </c>
      <c r="K67" s="45">
        <v>0.06</v>
      </c>
      <c r="L67" s="24"/>
    </row>
    <row r="68" spans="1:12" s="21" customFormat="1" ht="25.5">
      <c r="A68" s="54" t="s">
        <v>67</v>
      </c>
      <c r="B68" s="90" t="s">
        <v>68</v>
      </c>
      <c r="C68" s="67"/>
      <c r="D68" s="66">
        <v>1751.2</v>
      </c>
      <c r="E68" s="67"/>
      <c r="F68" s="68"/>
      <c r="G68" s="67"/>
      <c r="H68" s="67"/>
      <c r="I68" s="15">
        <v>2014.7</v>
      </c>
      <c r="J68" s="15">
        <v>1.07</v>
      </c>
      <c r="K68" s="45">
        <v>0.05</v>
      </c>
      <c r="L68" s="24"/>
    </row>
    <row r="69" spans="1:12" s="21" customFormat="1" ht="15" hidden="1">
      <c r="A69" s="54" t="s">
        <v>53</v>
      </c>
      <c r="B69" s="90" t="s">
        <v>69</v>
      </c>
      <c r="C69" s="67"/>
      <c r="D69" s="66">
        <f>G69*I69</f>
        <v>0</v>
      </c>
      <c r="E69" s="67"/>
      <c r="F69" s="68"/>
      <c r="G69" s="67"/>
      <c r="H69" s="67"/>
      <c r="I69" s="15">
        <v>2014.7</v>
      </c>
      <c r="J69" s="15">
        <v>1.07</v>
      </c>
      <c r="K69" s="45">
        <v>0</v>
      </c>
      <c r="L69" s="24"/>
    </row>
    <row r="70" spans="1:12" s="21" customFormat="1" ht="15" hidden="1">
      <c r="A70" s="54" t="s">
        <v>54</v>
      </c>
      <c r="B70" s="90" t="s">
        <v>17</v>
      </c>
      <c r="C70" s="67"/>
      <c r="D70" s="66">
        <f>G70*I70</f>
        <v>0</v>
      </c>
      <c r="E70" s="67"/>
      <c r="F70" s="68"/>
      <c r="G70" s="67"/>
      <c r="H70" s="67"/>
      <c r="I70" s="15">
        <v>2014.7</v>
      </c>
      <c r="J70" s="15">
        <v>1.07</v>
      </c>
      <c r="K70" s="45">
        <v>0</v>
      </c>
      <c r="L70" s="24"/>
    </row>
    <row r="71" spans="1:12" s="21" customFormat="1" ht="25.5" hidden="1">
      <c r="A71" s="54" t="s">
        <v>52</v>
      </c>
      <c r="B71" s="90" t="s">
        <v>17</v>
      </c>
      <c r="C71" s="67"/>
      <c r="D71" s="66">
        <f>G71*I71</f>
        <v>0</v>
      </c>
      <c r="E71" s="67"/>
      <c r="F71" s="68"/>
      <c r="G71" s="67"/>
      <c r="H71" s="67"/>
      <c r="I71" s="15">
        <v>2014.7</v>
      </c>
      <c r="J71" s="15">
        <v>1.07</v>
      </c>
      <c r="K71" s="45">
        <v>0</v>
      </c>
      <c r="L71" s="24"/>
    </row>
    <row r="72" spans="1:12" s="21" customFormat="1" ht="15">
      <c r="A72" s="54" t="s">
        <v>62</v>
      </c>
      <c r="B72" s="90" t="s">
        <v>9</v>
      </c>
      <c r="C72" s="69"/>
      <c r="D72" s="66">
        <v>6228.48</v>
      </c>
      <c r="E72" s="69"/>
      <c r="F72" s="68"/>
      <c r="G72" s="67"/>
      <c r="H72" s="67"/>
      <c r="I72" s="15">
        <v>2014.7</v>
      </c>
      <c r="J72" s="15">
        <v>1.07</v>
      </c>
      <c r="K72" s="45">
        <v>0.2</v>
      </c>
      <c r="L72" s="24"/>
    </row>
    <row r="73" spans="1:12" s="21" customFormat="1" ht="15" hidden="1">
      <c r="A73" s="54" t="s">
        <v>75</v>
      </c>
      <c r="B73" s="90" t="s">
        <v>17</v>
      </c>
      <c r="C73" s="67"/>
      <c r="D73" s="66">
        <f>G73*I73</f>
        <v>0</v>
      </c>
      <c r="E73" s="67"/>
      <c r="F73" s="68"/>
      <c r="G73" s="67">
        <f>H73*12</f>
        <v>0</v>
      </c>
      <c r="H73" s="67">
        <v>0</v>
      </c>
      <c r="I73" s="15">
        <v>2014.7</v>
      </c>
      <c r="J73" s="15">
        <v>1.07</v>
      </c>
      <c r="K73" s="45">
        <v>0</v>
      </c>
      <c r="L73" s="24"/>
    </row>
    <row r="74" spans="1:12" s="21" customFormat="1" ht="30">
      <c r="A74" s="96" t="s">
        <v>48</v>
      </c>
      <c r="B74" s="90"/>
      <c r="C74" s="67"/>
      <c r="D74" s="57">
        <f>D75+D76</f>
        <v>7556.21</v>
      </c>
      <c r="E74" s="67"/>
      <c r="F74" s="68"/>
      <c r="G74" s="57">
        <f>D74/I74</f>
        <v>3.75</v>
      </c>
      <c r="H74" s="64">
        <f>D74/12/I74</f>
        <v>0.31</v>
      </c>
      <c r="I74" s="15">
        <v>2014.7</v>
      </c>
      <c r="J74" s="15">
        <v>1.07</v>
      </c>
      <c r="K74" s="45">
        <v>0.55</v>
      </c>
      <c r="L74" s="24"/>
    </row>
    <row r="75" spans="1:12" s="21" customFormat="1" ht="25.5">
      <c r="A75" s="54" t="s">
        <v>136</v>
      </c>
      <c r="B75" s="90" t="s">
        <v>17</v>
      </c>
      <c r="C75" s="67"/>
      <c r="D75" s="66">
        <v>5113.08</v>
      </c>
      <c r="E75" s="67"/>
      <c r="F75" s="68"/>
      <c r="G75" s="67"/>
      <c r="H75" s="67"/>
      <c r="I75" s="15">
        <v>2014.7</v>
      </c>
      <c r="J75" s="15">
        <v>1.07</v>
      </c>
      <c r="K75" s="45">
        <v>0.09</v>
      </c>
      <c r="L75" s="24"/>
    </row>
    <row r="76" spans="1:12" s="21" customFormat="1" ht="25.5">
      <c r="A76" s="54" t="s">
        <v>104</v>
      </c>
      <c r="B76" s="81" t="s">
        <v>12</v>
      </c>
      <c r="C76" s="67"/>
      <c r="D76" s="66">
        <v>2443.13</v>
      </c>
      <c r="E76" s="67"/>
      <c r="F76" s="68"/>
      <c r="G76" s="67"/>
      <c r="H76" s="67"/>
      <c r="I76" s="15">
        <v>2014.7</v>
      </c>
      <c r="J76" s="15">
        <v>1.07</v>
      </c>
      <c r="K76" s="45">
        <v>0.4</v>
      </c>
      <c r="L76" s="24"/>
    </row>
    <row r="77" spans="1:12" s="21" customFormat="1" ht="15">
      <c r="A77" s="96" t="s">
        <v>49</v>
      </c>
      <c r="B77" s="90"/>
      <c r="C77" s="67"/>
      <c r="D77" s="57">
        <f>D78+D79+D83+D84</f>
        <v>33520.42</v>
      </c>
      <c r="E77" s="67"/>
      <c r="F77" s="68"/>
      <c r="G77" s="57">
        <f>D77/I77</f>
        <v>16.64</v>
      </c>
      <c r="H77" s="64">
        <f>D77/12/I77</f>
        <v>1.39</v>
      </c>
      <c r="I77" s="15">
        <v>2014.7</v>
      </c>
      <c r="J77" s="15">
        <v>1.07</v>
      </c>
      <c r="K77" s="45">
        <v>0.3</v>
      </c>
      <c r="L77" s="24"/>
    </row>
    <row r="78" spans="1:12" s="21" customFormat="1" ht="15">
      <c r="A78" s="54" t="s">
        <v>79</v>
      </c>
      <c r="B78" s="90" t="s">
        <v>17</v>
      </c>
      <c r="C78" s="67"/>
      <c r="D78" s="66">
        <v>5084.78</v>
      </c>
      <c r="E78" s="67"/>
      <c r="F78" s="68"/>
      <c r="G78" s="67"/>
      <c r="H78" s="67"/>
      <c r="I78" s="15">
        <v>2014.7</v>
      </c>
      <c r="J78" s="15">
        <v>1.07</v>
      </c>
      <c r="K78" s="45">
        <v>0.17</v>
      </c>
      <c r="L78" s="24"/>
    </row>
    <row r="79" spans="1:12" s="21" customFormat="1" ht="15">
      <c r="A79" s="54" t="s">
        <v>44</v>
      </c>
      <c r="B79" s="90" t="s">
        <v>17</v>
      </c>
      <c r="C79" s="67"/>
      <c r="D79" s="66">
        <v>915.28</v>
      </c>
      <c r="E79" s="67"/>
      <c r="F79" s="68"/>
      <c r="G79" s="67"/>
      <c r="H79" s="67"/>
      <c r="I79" s="15">
        <v>2014.7</v>
      </c>
      <c r="J79" s="15">
        <v>1.07</v>
      </c>
      <c r="K79" s="45">
        <v>0.03</v>
      </c>
      <c r="L79" s="24"/>
    </row>
    <row r="80" spans="1:12" s="21" customFormat="1" ht="25.5" hidden="1">
      <c r="A80" s="54" t="s">
        <v>76</v>
      </c>
      <c r="B80" s="90" t="s">
        <v>12</v>
      </c>
      <c r="C80" s="67"/>
      <c r="D80" s="66">
        <f>G80*I80</f>
        <v>0</v>
      </c>
      <c r="E80" s="67"/>
      <c r="F80" s="68"/>
      <c r="G80" s="67"/>
      <c r="H80" s="67"/>
      <c r="I80" s="15">
        <v>2014.7</v>
      </c>
      <c r="J80" s="15">
        <v>1.07</v>
      </c>
      <c r="K80" s="45">
        <v>0</v>
      </c>
      <c r="L80" s="24"/>
    </row>
    <row r="81" spans="1:12" s="21" customFormat="1" ht="25.5" hidden="1">
      <c r="A81" s="54" t="s">
        <v>71</v>
      </c>
      <c r="B81" s="90" t="s">
        <v>12</v>
      </c>
      <c r="C81" s="67"/>
      <c r="D81" s="66">
        <f>G81*I81</f>
        <v>0</v>
      </c>
      <c r="E81" s="67"/>
      <c r="F81" s="68"/>
      <c r="G81" s="67"/>
      <c r="H81" s="67"/>
      <c r="I81" s="15">
        <v>2014.7</v>
      </c>
      <c r="J81" s="15">
        <v>1.07</v>
      </c>
      <c r="K81" s="45">
        <v>0</v>
      </c>
      <c r="L81" s="24"/>
    </row>
    <row r="82" spans="1:12" s="21" customFormat="1" ht="25.5" hidden="1">
      <c r="A82" s="54" t="s">
        <v>77</v>
      </c>
      <c r="B82" s="90" t="s">
        <v>12</v>
      </c>
      <c r="C82" s="67"/>
      <c r="D82" s="66">
        <f>G82*I82</f>
        <v>0</v>
      </c>
      <c r="E82" s="67"/>
      <c r="F82" s="68"/>
      <c r="G82" s="67"/>
      <c r="H82" s="67"/>
      <c r="I82" s="15">
        <v>2014.7</v>
      </c>
      <c r="J82" s="15">
        <v>1.07</v>
      </c>
      <c r="K82" s="45">
        <v>0</v>
      </c>
      <c r="L82" s="24"/>
    </row>
    <row r="83" spans="1:12" s="21" customFormat="1" ht="25.5">
      <c r="A83" s="54" t="s">
        <v>74</v>
      </c>
      <c r="B83" s="90" t="s">
        <v>12</v>
      </c>
      <c r="C83" s="67"/>
      <c r="D83" s="66">
        <v>1535.75</v>
      </c>
      <c r="E83" s="67"/>
      <c r="F83" s="68"/>
      <c r="G83" s="67"/>
      <c r="H83" s="67"/>
      <c r="I83" s="15">
        <v>2014.7</v>
      </c>
      <c r="J83" s="15">
        <v>1.07</v>
      </c>
      <c r="K83" s="45">
        <v>0.05</v>
      </c>
      <c r="L83" s="24"/>
    </row>
    <row r="84" spans="1:12" s="21" customFormat="1" ht="15">
      <c r="A84" s="54" t="s">
        <v>131</v>
      </c>
      <c r="B84" s="81" t="s">
        <v>109</v>
      </c>
      <c r="C84" s="67"/>
      <c r="D84" s="99">
        <v>25984.61</v>
      </c>
      <c r="E84" s="67"/>
      <c r="F84" s="68"/>
      <c r="G84" s="69"/>
      <c r="H84" s="87"/>
      <c r="I84" s="15"/>
      <c r="J84" s="15"/>
      <c r="K84" s="45"/>
      <c r="L84" s="24"/>
    </row>
    <row r="85" spans="1:12" s="21" customFormat="1" ht="15">
      <c r="A85" s="96" t="s">
        <v>50</v>
      </c>
      <c r="B85" s="90"/>
      <c r="C85" s="67"/>
      <c r="D85" s="57">
        <v>0</v>
      </c>
      <c r="E85" s="67"/>
      <c r="F85" s="68"/>
      <c r="G85" s="57">
        <f>D85/I85</f>
        <v>0</v>
      </c>
      <c r="H85" s="64">
        <f>D85/12/I85</f>
        <v>0</v>
      </c>
      <c r="I85" s="15">
        <v>2014.7</v>
      </c>
      <c r="J85" s="15">
        <v>1.07</v>
      </c>
      <c r="K85" s="45">
        <v>0.03</v>
      </c>
      <c r="L85" s="24"/>
    </row>
    <row r="86" spans="1:12" s="21" customFormat="1" ht="15" hidden="1">
      <c r="A86" s="54" t="s">
        <v>46</v>
      </c>
      <c r="B86" s="90" t="s">
        <v>17</v>
      </c>
      <c r="C86" s="67"/>
      <c r="D86" s="66">
        <v>0</v>
      </c>
      <c r="E86" s="67"/>
      <c r="F86" s="68"/>
      <c r="G86" s="67"/>
      <c r="H86" s="67"/>
      <c r="I86" s="15">
        <v>2014.7</v>
      </c>
      <c r="J86" s="15">
        <v>1.07</v>
      </c>
      <c r="K86" s="45">
        <v>0</v>
      </c>
      <c r="L86" s="24"/>
    </row>
    <row r="87" spans="1:12" s="15" customFormat="1" ht="15">
      <c r="A87" s="96" t="s">
        <v>59</v>
      </c>
      <c r="B87" s="77"/>
      <c r="C87" s="57"/>
      <c r="D87" s="57">
        <f>D88</f>
        <v>8199.6</v>
      </c>
      <c r="E87" s="57"/>
      <c r="F87" s="62"/>
      <c r="G87" s="57">
        <f>D87/I87</f>
        <v>4.07</v>
      </c>
      <c r="H87" s="64">
        <f>D87/12/I87</f>
        <v>0.34</v>
      </c>
      <c r="I87" s="15">
        <v>2014.7</v>
      </c>
      <c r="J87" s="15">
        <v>1.07</v>
      </c>
      <c r="K87" s="45">
        <v>0.05</v>
      </c>
      <c r="L87" s="24"/>
    </row>
    <row r="88" spans="1:11" s="21" customFormat="1" ht="15">
      <c r="A88" s="54" t="s">
        <v>72</v>
      </c>
      <c r="B88" s="81" t="s">
        <v>22</v>
      </c>
      <c r="C88" s="67">
        <f>F88*12</f>
        <v>0</v>
      </c>
      <c r="D88" s="66">
        <v>8199.6</v>
      </c>
      <c r="E88" s="67">
        <f>H88*12</f>
        <v>0</v>
      </c>
      <c r="F88" s="68"/>
      <c r="G88" s="67"/>
      <c r="H88" s="67"/>
      <c r="I88" s="15">
        <v>2014.7</v>
      </c>
      <c r="J88" s="15">
        <v>1.07</v>
      </c>
      <c r="K88" s="45">
        <v>0</v>
      </c>
    </row>
    <row r="89" spans="1:11" s="15" customFormat="1" ht="15">
      <c r="A89" s="96" t="s">
        <v>58</v>
      </c>
      <c r="B89" s="77"/>
      <c r="C89" s="57"/>
      <c r="D89" s="57">
        <v>0</v>
      </c>
      <c r="E89" s="57"/>
      <c r="F89" s="62"/>
      <c r="G89" s="57">
        <f>D89/I89</f>
        <v>0</v>
      </c>
      <c r="H89" s="64">
        <f>D89/12/I89</f>
        <v>0</v>
      </c>
      <c r="I89" s="15">
        <v>2014.7</v>
      </c>
      <c r="J89" s="15">
        <v>1.07</v>
      </c>
      <c r="K89" s="45">
        <v>0.04</v>
      </c>
    </row>
    <row r="90" spans="1:11" s="21" customFormat="1" ht="25.5" customHeight="1" hidden="1">
      <c r="A90" s="8" t="s">
        <v>73</v>
      </c>
      <c r="B90" s="27" t="s">
        <v>17</v>
      </c>
      <c r="C90" s="3"/>
      <c r="D90" s="66">
        <f>G90*I90</f>
        <v>0</v>
      </c>
      <c r="E90" s="67"/>
      <c r="F90" s="68"/>
      <c r="G90" s="67">
        <f>H90*12</f>
        <v>0</v>
      </c>
      <c r="H90" s="67">
        <v>0</v>
      </c>
      <c r="I90" s="15">
        <v>2014.7</v>
      </c>
      <c r="J90" s="15">
        <v>1.07</v>
      </c>
      <c r="K90" s="45">
        <v>0</v>
      </c>
    </row>
    <row r="91" spans="1:11" s="15" customFormat="1" ht="38.25" thickBot="1">
      <c r="A91" s="28" t="s">
        <v>130</v>
      </c>
      <c r="B91" s="22" t="s">
        <v>12</v>
      </c>
      <c r="C91" s="26">
        <f>F91*12</f>
        <v>0</v>
      </c>
      <c r="D91" s="64">
        <f>G91*I91</f>
        <v>14747.6</v>
      </c>
      <c r="E91" s="64">
        <f>H91*12</f>
        <v>7.32</v>
      </c>
      <c r="F91" s="65"/>
      <c r="G91" s="64">
        <f>12*H91</f>
        <v>7.32</v>
      </c>
      <c r="H91" s="64">
        <f>0.38+0.11+0.12</f>
        <v>0.61</v>
      </c>
      <c r="I91" s="15">
        <v>2014.7</v>
      </c>
      <c r="J91" s="15">
        <v>1.07</v>
      </c>
      <c r="K91" s="45">
        <v>0.3</v>
      </c>
    </row>
    <row r="92" spans="1:11" s="15" customFormat="1" ht="19.5" thickBot="1">
      <c r="A92" s="41" t="s">
        <v>103</v>
      </c>
      <c r="B92" s="42" t="s">
        <v>11</v>
      </c>
      <c r="C92" s="25"/>
      <c r="D92" s="63">
        <f>G92*I92</f>
        <v>41825.17</v>
      </c>
      <c r="E92" s="63"/>
      <c r="F92" s="63"/>
      <c r="G92" s="63">
        <f>12*H92</f>
        <v>20.76</v>
      </c>
      <c r="H92" s="63">
        <v>1.73</v>
      </c>
      <c r="I92" s="15">
        <v>2014.7</v>
      </c>
      <c r="K92" s="45"/>
    </row>
    <row r="93" spans="1:13" s="15" customFormat="1" ht="20.25" thickBot="1">
      <c r="A93" s="40" t="s">
        <v>38</v>
      </c>
      <c r="B93" s="52"/>
      <c r="C93" s="53">
        <f>F93*12</f>
        <v>0</v>
      </c>
      <c r="D93" s="70">
        <f>D91+D89+D87+D85+D77+D74+D64+D48+D47+D46+D45+D44+D43+D41+D40+D39+D38+D37+D36+D34+D33+D32+D23+D15+D92</f>
        <v>606632.12</v>
      </c>
      <c r="E93" s="70">
        <f>E91+E89+E87+E85+E77+E74+E64+E48+E47+E46+E45+E44+E43+E41+E40+E39+E38+E37+E36+E34+E33+E32+E23+E15+E92</f>
        <v>172.56</v>
      </c>
      <c r="F93" s="70">
        <f>F91+F89+F87+F85+F77+F74+F64+F48+F47+F46+F45+F44+F43+F41+F40+F39+F38+F37+F36+F34+F33+F32+F23+F15+F92</f>
        <v>0</v>
      </c>
      <c r="G93" s="70">
        <f>G91+G89+G87+G85+G77+G74+G64+G48+G47+G46+G45+G44+G43+G41+G40+G39+G38+G37+G36+G34+G33+G32+G23+G15+G92</f>
        <v>301.09</v>
      </c>
      <c r="H93" s="70">
        <f>H91+H89+H87+H85+H77+H74+H64+H48+H47+H46+H45+H44+H43+H41+H40+H39+H38+H37+H36+H34+H33+H32+H23+H15+H92</f>
        <v>25.1</v>
      </c>
      <c r="I93" s="15">
        <v>2014.7</v>
      </c>
      <c r="J93" s="15">
        <v>1.07</v>
      </c>
      <c r="K93" s="45"/>
      <c r="M93" s="15">
        <f>17.94*12*I93</f>
        <v>433724.616</v>
      </c>
    </row>
    <row r="94" spans="1:11" s="30" customFormat="1" ht="20.25" hidden="1" thickBot="1">
      <c r="A94" s="7" t="s">
        <v>29</v>
      </c>
      <c r="B94" s="29" t="s">
        <v>11</v>
      </c>
      <c r="C94" s="29" t="s">
        <v>30</v>
      </c>
      <c r="D94" s="71"/>
      <c r="E94" s="72" t="s">
        <v>30</v>
      </c>
      <c r="F94" s="73"/>
      <c r="G94" s="72" t="s">
        <v>30</v>
      </c>
      <c r="H94" s="73"/>
      <c r="K94" s="48"/>
    </row>
    <row r="95" spans="1:11" s="30" customFormat="1" ht="19.5">
      <c r="A95" s="35"/>
      <c r="B95" s="36"/>
      <c r="C95" s="36"/>
      <c r="D95" s="74"/>
      <c r="E95" s="74"/>
      <c r="F95" s="74"/>
      <c r="G95" s="74"/>
      <c r="H95" s="74"/>
      <c r="K95" s="48"/>
    </row>
    <row r="96" spans="1:11" s="30" customFormat="1" ht="20.25" thickBot="1">
      <c r="A96" s="35"/>
      <c r="B96" s="36"/>
      <c r="C96" s="36"/>
      <c r="D96" s="74"/>
      <c r="E96" s="74"/>
      <c r="F96" s="74"/>
      <c r="G96" s="74"/>
      <c r="H96" s="74"/>
      <c r="K96" s="48"/>
    </row>
    <row r="97" spans="1:11" s="30" customFormat="1" ht="19.5">
      <c r="A97" s="37" t="s">
        <v>99</v>
      </c>
      <c r="B97" s="38"/>
      <c r="C97" s="39"/>
      <c r="D97" s="75">
        <v>0</v>
      </c>
      <c r="E97" s="75" t="e">
        <f>#REF!</f>
        <v>#REF!</v>
      </c>
      <c r="F97" s="75" t="e">
        <f>#REF!</f>
        <v>#REF!</v>
      </c>
      <c r="G97" s="75">
        <v>0</v>
      </c>
      <c r="H97" s="75">
        <v>0</v>
      </c>
      <c r="I97" s="15">
        <v>2014.7</v>
      </c>
      <c r="K97" s="48"/>
    </row>
    <row r="98" spans="1:11" s="102" customFormat="1" ht="17.25" customHeight="1" hidden="1">
      <c r="A98" s="104"/>
      <c r="B98" s="104"/>
      <c r="C98" s="104"/>
      <c r="D98" s="105"/>
      <c r="E98" s="104"/>
      <c r="F98" s="104"/>
      <c r="G98" s="55">
        <f>D98/I98</f>
        <v>0</v>
      </c>
      <c r="H98" s="55">
        <f>G98/12</f>
        <v>0</v>
      </c>
      <c r="I98" s="101">
        <v>2014.7</v>
      </c>
      <c r="K98" s="103"/>
    </row>
    <row r="99" spans="1:11" s="30" customFormat="1" ht="19.5">
      <c r="A99" s="35"/>
      <c r="B99" s="36"/>
      <c r="C99" s="36"/>
      <c r="D99" s="36"/>
      <c r="E99" s="36"/>
      <c r="F99" s="36"/>
      <c r="G99" s="36"/>
      <c r="H99" s="36"/>
      <c r="K99" s="48"/>
    </row>
    <row r="100" spans="1:11" s="30" customFormat="1" ht="19.5">
      <c r="A100" s="108" t="s">
        <v>97</v>
      </c>
      <c r="B100" s="109"/>
      <c r="C100" s="109"/>
      <c r="D100" s="110">
        <f>D93+D97</f>
        <v>606632.12</v>
      </c>
      <c r="E100" s="110" t="e">
        <f>E93+E97</f>
        <v>#REF!</v>
      </c>
      <c r="F100" s="110" t="e">
        <f>F93+F97</f>
        <v>#REF!</v>
      </c>
      <c r="G100" s="110">
        <f>G93+G97</f>
        <v>301.09</v>
      </c>
      <c r="H100" s="110">
        <f>H93+H97</f>
        <v>25.1</v>
      </c>
      <c r="K100" s="48"/>
    </row>
    <row r="101" spans="1:11" s="4" customFormat="1" ht="12.75">
      <c r="A101" s="31"/>
      <c r="K101" s="49"/>
    </row>
    <row r="102" spans="1:11" s="4" customFormat="1" ht="12.75">
      <c r="A102" s="31"/>
      <c r="K102" s="49"/>
    </row>
    <row r="103" spans="1:11" s="4" customFormat="1" ht="12.75">
      <c r="A103" s="31"/>
      <c r="K103" s="49"/>
    </row>
    <row r="104" spans="1:11" s="30" customFormat="1" ht="19.5">
      <c r="A104" s="32"/>
      <c r="B104" s="33"/>
      <c r="C104" s="5"/>
      <c r="D104" s="5"/>
      <c r="E104" s="5"/>
      <c r="F104" s="5"/>
      <c r="G104" s="5"/>
      <c r="H104" s="5"/>
      <c r="K104" s="48"/>
    </row>
    <row r="105" spans="1:11" s="4" customFormat="1" ht="14.25">
      <c r="A105" s="111" t="s">
        <v>31</v>
      </c>
      <c r="B105" s="111"/>
      <c r="C105" s="111"/>
      <c r="D105" s="111"/>
      <c r="E105" s="111"/>
      <c r="F105" s="111"/>
      <c r="K105" s="49"/>
    </row>
    <row r="106" s="4" customFormat="1" ht="12.75">
      <c r="K106" s="49"/>
    </row>
    <row r="107" spans="1:11" s="4" customFormat="1" ht="12.75">
      <c r="A107" s="31" t="s">
        <v>32</v>
      </c>
      <c r="K107" s="49"/>
    </row>
    <row r="108" s="4" customFormat="1" ht="12.75">
      <c r="K108" s="49"/>
    </row>
    <row r="109" s="4" customFormat="1" ht="12.75">
      <c r="K109" s="49"/>
    </row>
    <row r="110" s="4" customFormat="1" ht="12.75">
      <c r="K110" s="49"/>
    </row>
    <row r="111" s="4" customFormat="1" ht="12.75">
      <c r="K111" s="49"/>
    </row>
    <row r="112" s="4" customFormat="1" ht="12.75">
      <c r="K112" s="49"/>
    </row>
    <row r="113" s="4" customFormat="1" ht="12.75">
      <c r="K113" s="49"/>
    </row>
    <row r="114" s="4" customFormat="1" ht="12.75">
      <c r="K114" s="49"/>
    </row>
    <row r="115" s="4" customFormat="1" ht="12.75">
      <c r="K115" s="49"/>
    </row>
    <row r="116" s="4" customFormat="1" ht="12.75">
      <c r="K116" s="49"/>
    </row>
    <row r="117" s="4" customFormat="1" ht="12.75">
      <c r="K117" s="49"/>
    </row>
    <row r="118" s="4" customFormat="1" ht="12.75">
      <c r="K118" s="49"/>
    </row>
    <row r="119" s="4" customFormat="1" ht="12.75">
      <c r="K119" s="49"/>
    </row>
    <row r="120" s="4" customFormat="1" ht="12.75">
      <c r="K120" s="49"/>
    </row>
    <row r="121" s="4" customFormat="1" ht="12.75">
      <c r="K121" s="49"/>
    </row>
    <row r="122" s="4" customFormat="1" ht="12.75">
      <c r="K122" s="49"/>
    </row>
    <row r="123" s="4" customFormat="1" ht="12.75">
      <c r="K123" s="49"/>
    </row>
    <row r="124" s="4" customFormat="1" ht="12.75">
      <c r="K124" s="49"/>
    </row>
  </sheetData>
  <sheetProtection/>
  <mergeCells count="13">
    <mergeCell ref="A105:F105"/>
    <mergeCell ref="A7:H7"/>
    <mergeCell ref="A8:H8"/>
    <mergeCell ref="A9:H9"/>
    <mergeCell ref="A10:H10"/>
    <mergeCell ref="A11:H11"/>
    <mergeCell ref="A14:H14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2015-06-03T04:53:04Z</cp:lastPrinted>
  <dcterms:created xsi:type="dcterms:W3CDTF">2010-04-02T14:46:04Z</dcterms:created>
  <dcterms:modified xsi:type="dcterms:W3CDTF">2015-06-03T04:54:11Z</dcterms:modified>
  <cp:category/>
  <cp:version/>
  <cp:contentType/>
  <cp:contentStatus/>
</cp:coreProperties>
</file>