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0" windowWidth="15480" windowHeight="11520" activeTab="2"/>
  </bookViews>
  <sheets>
    <sheet name="проект 290 Пост." sheetId="1" r:id="rId1"/>
    <sheet name="по заявлению" sheetId="2" r:id="rId2"/>
    <sheet name="по голосованию" sheetId="3" r:id="rId3"/>
  </sheets>
  <definedNames>
    <definedName name="_xlnm.Print_Area" localSheetId="2">'по голосованию'!$A$1:$F$133</definedName>
    <definedName name="_xlnm.Print_Area" localSheetId="1">'по заявлению'!$A$1:$F$135</definedName>
    <definedName name="_xlnm.Print_Area" localSheetId="0">'проект 290 Пост.'!$A$1:$F$145</definedName>
  </definedNames>
  <calcPr calcId="145621" fullPrecision="0"/>
</workbook>
</file>

<file path=xl/calcChain.xml><?xml version="1.0" encoding="utf-8"?>
<calcChain xmlns="http://schemas.openxmlformats.org/spreadsheetml/2006/main">
  <c r="F117" i="3" l="1"/>
  <c r="E117" i="3"/>
  <c r="F116" i="3"/>
  <c r="E116" i="3"/>
  <c r="F115" i="3"/>
  <c r="E115" i="3"/>
  <c r="D115" i="3"/>
  <c r="E110" i="3"/>
  <c r="D110" i="3" s="1"/>
  <c r="F109" i="3"/>
  <c r="E109" i="3"/>
  <c r="F108" i="3"/>
  <c r="E108" i="3"/>
  <c r="D105" i="3"/>
  <c r="D102" i="3"/>
  <c r="E102" i="3" s="1"/>
  <c r="F102" i="3" s="1"/>
  <c r="D100" i="3"/>
  <c r="E100" i="3" s="1"/>
  <c r="F100" i="3" s="1"/>
  <c r="D93" i="3"/>
  <c r="E93" i="3" s="1"/>
  <c r="F93" i="3" s="1"/>
  <c r="D92" i="3"/>
  <c r="D88" i="3"/>
  <c r="E88" i="3" s="1"/>
  <c r="F88" i="3" s="1"/>
  <c r="D82" i="3"/>
  <c r="D80" i="3" s="1"/>
  <c r="E80" i="3" s="1"/>
  <c r="F80" i="3" s="1"/>
  <c r="D66" i="3"/>
  <c r="E66" i="3" s="1"/>
  <c r="F66" i="3" s="1"/>
  <c r="E65" i="3"/>
  <c r="F65" i="3" s="1"/>
  <c r="E64" i="3"/>
  <c r="F64" i="3" s="1"/>
  <c r="E63" i="3"/>
  <c r="D63" i="3" s="1"/>
  <c r="E53" i="3"/>
  <c r="D53" i="3" s="1"/>
  <c r="E52" i="3"/>
  <c r="F52" i="3" s="1"/>
  <c r="E51" i="3"/>
  <c r="F51" i="3" s="1"/>
  <c r="E50" i="3"/>
  <c r="F50" i="3" s="1"/>
  <c r="E49" i="3"/>
  <c r="F49" i="3" s="1"/>
  <c r="E43" i="3"/>
  <c r="F43" i="3" s="1"/>
  <c r="E42" i="3"/>
  <c r="D42" i="3" s="1"/>
  <c r="E41" i="3"/>
  <c r="D41" i="3"/>
  <c r="E30" i="3"/>
  <c r="D30" i="3" s="1"/>
  <c r="F29" i="3"/>
  <c r="F14" i="3" s="1"/>
  <c r="E14" i="3" s="1"/>
  <c r="D14" i="3" s="1"/>
  <c r="D111" i="3" l="1"/>
  <c r="D120" i="3" s="1"/>
  <c r="E105" i="3"/>
  <c r="F105" i="3" s="1"/>
  <c r="F111" i="3" s="1"/>
  <c r="F120" i="3" s="1"/>
  <c r="E125" i="2"/>
  <c r="F125" i="2"/>
  <c r="D125" i="2"/>
  <c r="E123" i="2"/>
  <c r="F123" i="2" s="1"/>
  <c r="E111" i="3" l="1"/>
  <c r="E120" i="3" s="1"/>
  <c r="E115" i="2"/>
  <c r="F115" i="2"/>
  <c r="D115" i="2"/>
  <c r="D82" i="2"/>
  <c r="E117" i="2"/>
  <c r="F117" i="2" s="1"/>
  <c r="E116" i="2"/>
  <c r="F116" i="2" s="1"/>
  <c r="E110" i="2"/>
  <c r="D110" i="2" s="1"/>
  <c r="E109" i="2"/>
  <c r="F109" i="2" s="1"/>
  <c r="E108" i="2"/>
  <c r="F108" i="2" s="1"/>
  <c r="D105" i="2"/>
  <c r="D102" i="2"/>
  <c r="E102" i="2" s="1"/>
  <c r="F102" i="2" s="1"/>
  <c r="D100" i="2"/>
  <c r="E100" i="2" s="1"/>
  <c r="F100" i="2" s="1"/>
  <c r="E93" i="2"/>
  <c r="F93" i="2" s="1"/>
  <c r="D93" i="2"/>
  <c r="D92" i="2"/>
  <c r="D88" i="2"/>
  <c r="E88" i="2" s="1"/>
  <c r="F88" i="2" s="1"/>
  <c r="D80" i="2"/>
  <c r="E80" i="2" s="1"/>
  <c r="F80" i="2" s="1"/>
  <c r="D66" i="2"/>
  <c r="E66" i="2" s="1"/>
  <c r="F66" i="2" s="1"/>
  <c r="E65" i="2"/>
  <c r="F65" i="2" s="1"/>
  <c r="E64" i="2"/>
  <c r="F64" i="2" s="1"/>
  <c r="E63" i="2"/>
  <c r="D63" i="2" s="1"/>
  <c r="E53" i="2"/>
  <c r="D53" i="2" s="1"/>
  <c r="E52" i="2"/>
  <c r="F52" i="2" s="1"/>
  <c r="E51" i="2"/>
  <c r="F51" i="2" s="1"/>
  <c r="E50" i="2"/>
  <c r="F50" i="2" s="1"/>
  <c r="E49" i="2"/>
  <c r="F49" i="2" s="1"/>
  <c r="E43" i="2"/>
  <c r="F43" i="2" s="1"/>
  <c r="E42" i="2"/>
  <c r="D42" i="2" s="1"/>
  <c r="E41" i="2"/>
  <c r="D41" i="2"/>
  <c r="E30" i="2"/>
  <c r="D30" i="2" s="1"/>
  <c r="F29" i="2"/>
  <c r="F14" i="2" s="1"/>
  <c r="E14" i="2" s="1"/>
  <c r="D14" i="2" s="1"/>
  <c r="D111" i="2" l="1"/>
  <c r="D120" i="2" s="1"/>
  <c r="E105" i="2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D115" i="1"/>
  <c r="D100" i="1"/>
  <c r="D93" i="1"/>
  <c r="D80" i="1"/>
  <c r="D66" i="1"/>
  <c r="E111" i="2" l="1"/>
  <c r="E120" i="2" s="1"/>
  <c r="F105" i="2"/>
  <c r="F111" i="2" s="1"/>
  <c r="F120" i="2" s="1"/>
  <c r="E109" i="1"/>
  <c r="E65" i="1"/>
  <c r="F65" i="1" s="1"/>
  <c r="E52" i="1"/>
  <c r="F52" i="1" s="1"/>
  <c r="E64" i="1"/>
  <c r="F64" i="1" s="1"/>
  <c r="E43" i="1"/>
  <c r="F43" i="1" s="1"/>
  <c r="F29" i="1"/>
  <c r="F109" i="1" l="1"/>
  <c r="E108" i="1"/>
  <c r="F108" i="1" s="1"/>
  <c r="F14" i="1"/>
  <c r="E30" i="1" l="1"/>
  <c r="D30" i="1" s="1"/>
  <c r="E116" i="1"/>
  <c r="E115" i="1" s="1"/>
  <c r="E110" i="1"/>
  <c r="D110" i="1" s="1"/>
  <c r="D105" i="1"/>
  <c r="D102" i="1"/>
  <c r="E102" i="1" s="1"/>
  <c r="F102" i="1" s="1"/>
  <c r="E100" i="1"/>
  <c r="F100" i="1" s="1"/>
  <c r="E93" i="1"/>
  <c r="F93" i="1" s="1"/>
  <c r="D92" i="1"/>
  <c r="D88" i="1"/>
  <c r="E88" i="1" s="1"/>
  <c r="F88" i="1" s="1"/>
  <c r="E80" i="1"/>
  <c r="F80" i="1" s="1"/>
  <c r="E63" i="1"/>
  <c r="D63" i="1" s="1"/>
  <c r="E53" i="1"/>
  <c r="D53" i="1" s="1"/>
  <c r="E51" i="1"/>
  <c r="F51" i="1" s="1"/>
  <c r="E50" i="1"/>
  <c r="F50" i="1" s="1"/>
  <c r="E49" i="1"/>
  <c r="F49" i="1" s="1"/>
  <c r="E42" i="1"/>
  <c r="D42" i="1" s="1"/>
  <c r="E41" i="1"/>
  <c r="D41" i="1"/>
  <c r="E14" i="1"/>
  <c r="D14" i="1" s="1"/>
  <c r="E105" i="1" l="1"/>
  <c r="D111" i="1"/>
  <c r="D132" i="1"/>
  <c r="F116" i="1"/>
  <c r="F115" i="1" s="1"/>
  <c r="E66" i="1"/>
  <c r="F66" i="1" s="1"/>
  <c r="F105" i="1" l="1"/>
  <c r="F111" i="1" s="1"/>
  <c r="F132" i="1" s="1"/>
  <c r="E111" i="1"/>
  <c r="E132" i="1"/>
</calcChain>
</file>

<file path=xl/sharedStrings.xml><?xml version="1.0" encoding="utf-8"?>
<sst xmlns="http://schemas.openxmlformats.org/spreadsheetml/2006/main" count="701" uniqueCount="172">
  <si>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</si>
  <si>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</si>
  <si>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</si>
  <si>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</si>
  <si>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</si>
  <si>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</si>
  <si>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</si>
  <si>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</si>
  <si>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</si>
  <si>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</si>
  <si>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</si>
  <si>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</si>
  <si>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</si>
  <si>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</si>
  <si>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</si>
  <si>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</si>
  <si>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</si>
  <si>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</si>
  <si>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</si>
  <si>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</si>
  <si>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</si>
  <si>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</si>
  <si>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</si>
  <si>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</si>
  <si>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</si>
  <si>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</si>
  <si>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</si>
  <si>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</si>
  <si>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</si>
  <si>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</si>
  <si>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</si>
  <si>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</si>
  <si>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</si>
  <si>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</si>
  <si>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</si>
  <si>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</si>
  <si>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</si>
  <si>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</si>
  <si>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</si>
  <si>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</si>
  <si>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</si>
  <si>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</si>
  <si>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</si>
  <si>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</si>
  <si>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</si>
  <si>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замена насоса ГВС (резерв)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</si>
  <si>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</si>
  <si>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</si>
  <si>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</si>
  <si>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</si>
  <si>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</si>
  <si>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</si>
  <si>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</si>
  <si>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</si>
  <si>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3 раза в год</t>
  </si>
  <si>
    <t>очистка от снега и наледи подъездных козырьков</t>
  </si>
  <si>
    <t>Сбор, вывоз и утилизация ТБО*, руб/м2</t>
  </si>
  <si>
    <t>ИТОГО:</t>
  </si>
  <si>
    <t>Предлагаемый перечень работ по текущему ремонту                                       ( на выбор собственников)</t>
  </si>
  <si>
    <t>ВСЕГО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</si>
  <si>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</si>
  <si>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</si>
  <si>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</si>
  <si>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 запорной арматуры</t>
  </si>
  <si>
    <t>проверка регулятора температуры на бойлере (2шт.)</t>
  </si>
  <si>
    <t>1 раз в 3 года</t>
  </si>
  <si>
    <t>Итого:</t>
  </si>
  <si>
    <t>Управление многоквартирным домом, всего в т.ч.</t>
  </si>
  <si>
    <t>ремонт межпанельных швов 200 м</t>
  </si>
  <si>
    <t>установка регуляторов температуры ГВС</t>
  </si>
  <si>
    <t>Огнебиозащита деревянных конструкций</t>
  </si>
  <si>
    <t>1 раз в 5 лет</t>
  </si>
  <si>
    <t>по адресу: ул. Набережная, д.44 (S жилые + нежилые = 3836,2 м2; S придом. тер. = 3179,40м2)</t>
  </si>
  <si>
    <t>2016 -2017 гг.</t>
  </si>
  <si>
    <t>(стоимость услуг  увеличена на 10 % в соответствии с уровнем инфляции 2015 г.)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</si>
  <si>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</si>
  <si>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</si>
  <si>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</si>
  <si>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</si>
  <si>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</si>
  <si>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</si>
  <si>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</si>
  <si>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объем работ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</si>
  <si>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</si>
  <si>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</si>
  <si>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</si>
  <si>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</si>
  <si>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</si>
  <si>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сдвижка и подметание снега при отсутствии снегопадов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</si>
  <si>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</si>
  <si>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</si>
  <si>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</si>
  <si>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</si>
  <si>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</si>
  <si>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</si>
  <si>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</si>
  <si>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</si>
  <si>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</si>
  <si>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</si>
  <si>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</si>
  <si>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</si>
  <si>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</si>
  <si>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</si>
  <si>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</si>
  <si>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</si>
  <si>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</si>
  <si>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</si>
  <si>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</si>
  <si>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</si>
  <si>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</si>
  <si>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</si>
  <si>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</si>
  <si>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</si>
  <si>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</si>
  <si>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</si>
  <si>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1 раз</t>
  </si>
  <si>
    <t>ревизия задвижек СТС</t>
  </si>
  <si>
    <t>смена задвижек СТС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</si>
  <si>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</si>
  <si>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</si>
  <si>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</si>
  <si>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 xml:space="preserve">ревизия  задвижек  ХВС 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</si>
  <si>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</si>
  <si>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</si>
  <si>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</si>
  <si>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</si>
  <si>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</si>
  <si>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</si>
  <si>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</si>
  <si>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</si>
  <si>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</si>
  <si>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 xml:space="preserve">Проект </t>
  </si>
  <si>
    <t>окраска  подъездных пандусов 10 м2</t>
  </si>
  <si>
    <t>ремонт балконных примыканий 20 м</t>
  </si>
  <si>
    <t>ремонт кровли над подъездом № 3</t>
  </si>
  <si>
    <t>смена шарового крана на стояке СТС  диам.20 мм - 1 шт.</t>
  </si>
  <si>
    <t xml:space="preserve">установка фильтра и обратного клапана и задвижки на ввод ХВС диам.80 мм </t>
  </si>
  <si>
    <t>смена шаровых кранов под промывку 32 мм - 4 шт.</t>
  </si>
  <si>
    <t>миена шаровых кранов на отоплении диам.15 мм - 14 шт, диам.20 мм - 8 шт .(лестничные клетки)</t>
  </si>
  <si>
    <t>смена задвижек на вводе ХВС (Бойпас) диам.50 мм - 2 шт.</t>
  </si>
  <si>
    <t>устройство приямков  для откачки грунтовых вод - 3 шт.</t>
  </si>
  <si>
    <t>смена элеватора СТС - 1 шт.</t>
  </si>
  <si>
    <t>3836,2 м2</t>
  </si>
  <si>
    <t>3179,40 м2</t>
  </si>
  <si>
    <t>2 шт</t>
  </si>
  <si>
    <t>Поверка  общедомовых  приборов учета теплоэнергии</t>
  </si>
  <si>
    <t>1 шт</t>
  </si>
  <si>
    <t>2 пробы</t>
  </si>
  <si>
    <t>восстановление циркуляции ГВС (после опрессовки и проверки бойлера на плотность и прочность), сброс воздушных пробок</t>
  </si>
  <si>
    <t>4 раза в год</t>
  </si>
  <si>
    <t xml:space="preserve">ревизия задвижек  ГВС </t>
  </si>
  <si>
    <t>погодное регулирование системы отопления (ориентировочная стоимость)</t>
  </si>
  <si>
    <t>изготовление градозащитного заземления на домах с металлической крышей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</si>
  <si>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устройств)</t>
    </r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</si>
  <si>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</si>
  <si>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461,41 м2</t>
  </si>
  <si>
    <t>294 м</t>
  </si>
  <si>
    <t>1277 м2</t>
  </si>
  <si>
    <t>1625 м</t>
  </si>
  <si>
    <t>950 м</t>
  </si>
  <si>
    <t>475 м</t>
  </si>
  <si>
    <t>712 м</t>
  </si>
  <si>
    <t>422 м</t>
  </si>
  <si>
    <t>48 каналов</t>
  </si>
  <si>
    <t>1610 м2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</si>
  <si>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прочистка канализационных выпусков до стены здания, очистка от снега и наледи подъездных козырьков)</t>
    </r>
  </si>
  <si>
    <t>Приложение № 3</t>
  </si>
  <si>
    <t xml:space="preserve">от _____________ 2016 г </t>
  </si>
  <si>
    <t>ВСЕГО без содержания лестничных клеток</t>
  </si>
  <si>
    <t>ВСЕГО с  содержанием лестничных клеток</t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</si>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</sst>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2"/>
      <name val="Arial"/>
      <family val="2"/>
      <charset val="204"/>
    </font>
    <font>
      <b/>
      <sz val="12"/>
      <name val="Arial Black"/>
      <family val="2"/>
      <charset val="204"/>
    </font>
    <font>
      <sz val="11"/>
      <name val="Arial"/>
      <family val="2"/>
      <charset val="204"/>
    </font>
    <font>
      <sz val="10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left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22" zoomScale="75" zoomScaleNormal="75" workbookViewId="0">
      <selection activeCell="A43" sqref="A43:F43"/>
    </sheetView>
  </sheetViews>
  <sheetFormatPr defaultRowHeight="12.75" x14ac:dyDescent="0.2"/>
  <cols>
    <col min="1" max="1" width="73.85546875" style="1" customWidth="1"/>
    <col min="2" max="2" width="19.140625" style="1" customWidth="1"/>
    <col min="3" max="3" width="13.85546875" style="1" customWidth="1"/>
    <col min="4" max="4" width="20.5703125" style="1" customWidth="1"/>
    <col min="5" max="5" width="13.85546875" style="1" customWidth="1"/>
    <col min="6" max="6" width="20.85546875" style="65" customWidth="1"/>
    <col min="7" max="7" width="15.42578125" style="1" customWidth="1"/>
    <col min="8" max="8" width="15.42578125" style="2" hidden="1" customWidth="1"/>
    <col min="9" max="12" width="15.42578125" style="1" customWidth="1"/>
    <col min="13" max="16384" width="9.140625" style="1"/>
  </cols>
  <sheetData>
    <row r="1" spans="1:8" ht="16.5" customHeight="1" x14ac:dyDescent="0.2">
      <c r="A1" s="126" t="s">
        <v>166</v>
      </c>
      <c r="B1" s="127"/>
      <c r="C1" s="127"/>
      <c r="D1" s="127"/>
      <c r="E1" s="127"/>
      <c r="F1" s="127"/>
    </row>
    <row r="2" spans="1:8" ht="12.75" customHeight="1" x14ac:dyDescent="0.3">
      <c r="B2" s="128"/>
      <c r="C2" s="128"/>
      <c r="D2" s="128"/>
      <c r="E2" s="127"/>
      <c r="F2" s="127"/>
    </row>
    <row r="3" spans="1:8" ht="19.5" customHeight="1" x14ac:dyDescent="0.3">
      <c r="A3" s="3" t="s">
        <v>73</v>
      </c>
      <c r="B3" s="128" t="s">
        <v>0</v>
      </c>
      <c r="C3" s="128"/>
      <c r="D3" s="128"/>
      <c r="E3" s="127"/>
      <c r="F3" s="127"/>
    </row>
    <row r="4" spans="1:8" ht="14.25" customHeight="1" x14ac:dyDescent="0.3">
      <c r="B4" s="128" t="s">
        <v>167</v>
      </c>
      <c r="C4" s="128"/>
      <c r="D4" s="128"/>
      <c r="E4" s="127"/>
      <c r="F4" s="127"/>
    </row>
    <row r="5" spans="1:8" ht="33" customHeight="1" x14ac:dyDescent="0.4">
      <c r="A5" s="129" t="s">
        <v>131</v>
      </c>
      <c r="B5" s="130"/>
      <c r="C5" s="130"/>
      <c r="D5" s="130"/>
      <c r="E5" s="130"/>
      <c r="F5" s="130"/>
      <c r="H5" s="1"/>
    </row>
    <row r="6" spans="1:8" ht="23.25" customHeight="1" x14ac:dyDescent="0.2">
      <c r="A6" s="131" t="s">
        <v>74</v>
      </c>
      <c r="B6" s="131"/>
      <c r="C6" s="131"/>
      <c r="D6" s="131"/>
      <c r="E6" s="131"/>
      <c r="F6" s="131"/>
      <c r="H6" s="1"/>
    </row>
    <row r="7" spans="1:8" s="4" customFormat="1" ht="22.5" customHeight="1" x14ac:dyDescent="0.4">
      <c r="A7" s="124" t="s">
        <v>1</v>
      </c>
      <c r="B7" s="124"/>
      <c r="C7" s="124"/>
      <c r="D7" s="124"/>
      <c r="E7" s="125"/>
      <c r="F7" s="125"/>
      <c r="H7" s="5"/>
    </row>
    <row r="8" spans="1:8" s="6" customFormat="1" ht="18.75" customHeight="1" x14ac:dyDescent="0.4">
      <c r="A8" s="124" t="s">
        <v>72</v>
      </c>
      <c r="B8" s="124"/>
      <c r="C8" s="124"/>
      <c r="D8" s="124"/>
      <c r="E8" s="125"/>
      <c r="F8" s="125"/>
    </row>
    <row r="9" spans="1:8" s="7" customFormat="1" ht="17.25" customHeight="1" x14ac:dyDescent="0.2">
      <c r="A9" s="132" t="s">
        <v>2</v>
      </c>
      <c r="B9" s="132"/>
      <c r="C9" s="132"/>
      <c r="D9" s="132"/>
      <c r="E9" s="133"/>
      <c r="F9" s="133"/>
    </row>
    <row r="10" spans="1:8" s="6" customFormat="1" ht="30" customHeight="1" thickBot="1" x14ac:dyDescent="0.25">
      <c r="A10" s="134" t="s">
        <v>3</v>
      </c>
      <c r="B10" s="134"/>
      <c r="C10" s="134"/>
      <c r="D10" s="134"/>
      <c r="E10" s="135"/>
      <c r="F10" s="135"/>
    </row>
    <row r="11" spans="1:8" s="12" customFormat="1" ht="139.5" customHeight="1" thickBot="1" x14ac:dyDescent="0.25">
      <c r="A11" s="8" t="s">
        <v>4</v>
      </c>
      <c r="B11" s="9" t="s">
        <v>5</v>
      </c>
      <c r="C11" s="10" t="s">
        <v>82</v>
      </c>
      <c r="D11" s="10" t="s">
        <v>7</v>
      </c>
      <c r="E11" s="10" t="s">
        <v>6</v>
      </c>
      <c r="F11" s="11" t="s">
        <v>8</v>
      </c>
      <c r="H11" s="13"/>
    </row>
    <row r="12" spans="1:8" s="19" customForma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H12" s="20"/>
    </row>
    <row r="13" spans="1:8" s="19" customFormat="1" ht="49.5" customHeight="1" x14ac:dyDescent="0.2">
      <c r="A13" s="136" t="s">
        <v>9</v>
      </c>
      <c r="B13" s="137"/>
      <c r="C13" s="137"/>
      <c r="D13" s="137"/>
      <c r="E13" s="138"/>
      <c r="F13" s="139"/>
      <c r="H13" s="20"/>
    </row>
    <row r="14" spans="1:8" s="12" customFormat="1" ht="18" customHeight="1" x14ac:dyDescent="0.2">
      <c r="A14" s="77" t="s">
        <v>67</v>
      </c>
      <c r="B14" s="85" t="s">
        <v>25</v>
      </c>
      <c r="C14" s="102" t="s">
        <v>142</v>
      </c>
      <c r="D14" s="21">
        <f>E14*G14</f>
        <v>154675.57999999999</v>
      </c>
      <c r="E14" s="22">
        <f>F14*12</f>
        <v>40.32</v>
      </c>
      <c r="F14" s="23">
        <f>F27+F29</f>
        <v>3.36</v>
      </c>
      <c r="G14" s="12">
        <v>3836.2</v>
      </c>
      <c r="H14" s="13">
        <v>2.2400000000000002</v>
      </c>
    </row>
    <row r="15" spans="1:8" s="12" customFormat="1" ht="30.75" customHeight="1" x14ac:dyDescent="0.2">
      <c r="A15" s="106" t="s">
        <v>10</v>
      </c>
      <c r="B15" s="107" t="s">
        <v>11</v>
      </c>
      <c r="C15" s="102"/>
      <c r="D15" s="21"/>
      <c r="E15" s="22"/>
      <c r="F15" s="23"/>
      <c r="G15" s="12">
        <v>3836.2</v>
      </c>
      <c r="H15" s="13"/>
    </row>
    <row r="16" spans="1:8" s="12" customFormat="1" ht="15" x14ac:dyDescent="0.2">
      <c r="A16" s="106" t="s">
        <v>12</v>
      </c>
      <c r="B16" s="107" t="s">
        <v>11</v>
      </c>
      <c r="C16" s="102"/>
      <c r="D16" s="21"/>
      <c r="E16" s="22"/>
      <c r="F16" s="23"/>
      <c r="G16" s="12">
        <v>3836.2</v>
      </c>
      <c r="H16" s="13"/>
    </row>
    <row r="17" spans="1:8" s="12" customFormat="1" ht="120" customHeight="1" x14ac:dyDescent="0.2">
      <c r="A17" s="106" t="s">
        <v>75</v>
      </c>
      <c r="B17" s="107" t="s">
        <v>36</v>
      </c>
      <c r="C17" s="102"/>
      <c r="D17" s="21"/>
      <c r="E17" s="22"/>
      <c r="F17" s="23"/>
      <c r="G17" s="12">
        <v>3836.2</v>
      </c>
      <c r="H17" s="13"/>
    </row>
    <row r="18" spans="1:8" s="12" customFormat="1" ht="15" x14ac:dyDescent="0.2">
      <c r="A18" s="106" t="s">
        <v>76</v>
      </c>
      <c r="B18" s="107" t="s">
        <v>11</v>
      </c>
      <c r="C18" s="102"/>
      <c r="D18" s="21"/>
      <c r="E18" s="22"/>
      <c r="F18" s="23"/>
      <c r="G18" s="12">
        <v>3836.2</v>
      </c>
      <c r="H18" s="13"/>
    </row>
    <row r="19" spans="1:8" s="12" customFormat="1" ht="15" x14ac:dyDescent="0.2">
      <c r="A19" s="106" t="s">
        <v>77</v>
      </c>
      <c r="B19" s="107" t="s">
        <v>11</v>
      </c>
      <c r="C19" s="102"/>
      <c r="D19" s="21"/>
      <c r="E19" s="22"/>
      <c r="F19" s="23"/>
      <c r="G19" s="12">
        <v>3836.2</v>
      </c>
      <c r="H19" s="13"/>
    </row>
    <row r="20" spans="1:8" s="12" customFormat="1" ht="25.5" x14ac:dyDescent="0.2">
      <c r="A20" s="106" t="s">
        <v>78</v>
      </c>
      <c r="B20" s="107" t="s">
        <v>19</v>
      </c>
      <c r="C20" s="102"/>
      <c r="D20" s="21"/>
      <c r="E20" s="22"/>
      <c r="F20" s="23"/>
      <c r="G20" s="12">
        <v>3836.2</v>
      </c>
      <c r="H20" s="13"/>
    </row>
    <row r="21" spans="1:8" s="12" customFormat="1" ht="15" x14ac:dyDescent="0.2">
      <c r="A21" s="106" t="s">
        <v>79</v>
      </c>
      <c r="B21" s="107" t="s">
        <v>22</v>
      </c>
      <c r="C21" s="102"/>
      <c r="D21" s="21"/>
      <c r="E21" s="22"/>
      <c r="F21" s="23"/>
      <c r="G21" s="12">
        <v>3836.2</v>
      </c>
      <c r="H21" s="13"/>
    </row>
    <row r="22" spans="1:8" s="12" customFormat="1" ht="15" x14ac:dyDescent="0.2">
      <c r="A22" s="106" t="s">
        <v>80</v>
      </c>
      <c r="B22" s="107" t="s">
        <v>11</v>
      </c>
      <c r="C22" s="102"/>
      <c r="D22" s="21"/>
      <c r="E22" s="22"/>
      <c r="F22" s="23"/>
      <c r="G22" s="12">
        <v>3836.2</v>
      </c>
      <c r="H22" s="13"/>
    </row>
    <row r="23" spans="1:8" s="12" customFormat="1" ht="20.25" customHeight="1" x14ac:dyDescent="0.2">
      <c r="A23" s="106" t="s">
        <v>81</v>
      </c>
      <c r="B23" s="107" t="s">
        <v>34</v>
      </c>
      <c r="C23" s="103"/>
      <c r="D23" s="24"/>
      <c r="E23" s="25"/>
      <c r="F23" s="26"/>
      <c r="G23" s="12">
        <v>3836.2</v>
      </c>
      <c r="H23" s="13"/>
    </row>
    <row r="24" spans="1:8" s="12" customFormat="1" ht="15" x14ac:dyDescent="0.2">
      <c r="A24" s="80" t="s">
        <v>12</v>
      </c>
      <c r="B24" s="76" t="s">
        <v>11</v>
      </c>
      <c r="C24" s="103"/>
      <c r="D24" s="24"/>
      <c r="E24" s="25"/>
      <c r="F24" s="26"/>
      <c r="G24" s="12">
        <v>3836.2</v>
      </c>
      <c r="H24" s="13"/>
    </row>
    <row r="25" spans="1:8" s="12" customFormat="1" ht="15" x14ac:dyDescent="0.2">
      <c r="A25" s="80" t="s">
        <v>13</v>
      </c>
      <c r="B25" s="76" t="s">
        <v>14</v>
      </c>
      <c r="C25" s="103"/>
      <c r="D25" s="24"/>
      <c r="E25" s="25"/>
      <c r="F25" s="26"/>
      <c r="G25" s="12">
        <v>3836.2</v>
      </c>
      <c r="H25" s="13"/>
    </row>
    <row r="26" spans="1:8" s="12" customFormat="1" ht="15" x14ac:dyDescent="0.2">
      <c r="A26" s="80" t="s">
        <v>15</v>
      </c>
      <c r="B26" s="76" t="s">
        <v>11</v>
      </c>
      <c r="C26" s="103"/>
      <c r="D26" s="24"/>
      <c r="E26" s="25"/>
      <c r="F26" s="26"/>
      <c r="G26" s="12">
        <v>3836.2</v>
      </c>
      <c r="H26" s="13"/>
    </row>
    <row r="27" spans="1:8" s="12" customFormat="1" ht="15" x14ac:dyDescent="0.2">
      <c r="A27" s="77" t="s">
        <v>66</v>
      </c>
      <c r="B27" s="76"/>
      <c r="C27" s="24"/>
      <c r="D27" s="24"/>
      <c r="E27" s="25"/>
      <c r="F27" s="23">
        <v>3.24</v>
      </c>
      <c r="G27" s="12">
        <v>3836.2</v>
      </c>
      <c r="H27" s="13"/>
    </row>
    <row r="28" spans="1:8" s="12" customFormat="1" ht="15" x14ac:dyDescent="0.2">
      <c r="A28" s="80" t="s">
        <v>62</v>
      </c>
      <c r="B28" s="76" t="s">
        <v>11</v>
      </c>
      <c r="C28" s="24"/>
      <c r="D28" s="24"/>
      <c r="E28" s="25"/>
      <c r="F28" s="26">
        <v>0.12</v>
      </c>
      <c r="G28" s="12">
        <v>3836.2</v>
      </c>
      <c r="H28" s="13"/>
    </row>
    <row r="29" spans="1:8" s="12" customFormat="1" ht="15" x14ac:dyDescent="0.2">
      <c r="A29" s="77" t="s">
        <v>66</v>
      </c>
      <c r="B29" s="76"/>
      <c r="C29" s="24"/>
      <c r="D29" s="24"/>
      <c r="E29" s="25"/>
      <c r="F29" s="23">
        <f>F28</f>
        <v>0.12</v>
      </c>
      <c r="G29" s="12">
        <v>3836.2</v>
      </c>
      <c r="H29" s="13"/>
    </row>
    <row r="30" spans="1:8" s="12" customFormat="1" ht="30" x14ac:dyDescent="0.2">
      <c r="A30" s="77" t="s">
        <v>16</v>
      </c>
      <c r="B30" s="81" t="s">
        <v>17</v>
      </c>
      <c r="C30" s="21" t="s">
        <v>143</v>
      </c>
      <c r="D30" s="21">
        <f>E30*G30</f>
        <v>150072.14000000001</v>
      </c>
      <c r="E30" s="22">
        <f>F30*12</f>
        <v>39.119999999999997</v>
      </c>
      <c r="F30" s="23">
        <v>3.26</v>
      </c>
      <c r="G30" s="12">
        <v>3836.2</v>
      </c>
      <c r="H30" s="13">
        <v>2.35</v>
      </c>
    </row>
    <row r="31" spans="1:8" s="12" customFormat="1" ht="15" x14ac:dyDescent="0.2">
      <c r="A31" s="106" t="s">
        <v>83</v>
      </c>
      <c r="B31" s="107" t="s">
        <v>17</v>
      </c>
      <c r="C31" s="21"/>
      <c r="D31" s="21"/>
      <c r="E31" s="22"/>
      <c r="F31" s="23"/>
      <c r="G31" s="12">
        <v>3836.2</v>
      </c>
      <c r="H31" s="13"/>
    </row>
    <row r="32" spans="1:8" s="12" customFormat="1" ht="15" x14ac:dyDescent="0.2">
      <c r="A32" s="106" t="s">
        <v>84</v>
      </c>
      <c r="B32" s="107" t="s">
        <v>85</v>
      </c>
      <c r="C32" s="21"/>
      <c r="D32" s="21"/>
      <c r="E32" s="22"/>
      <c r="F32" s="23"/>
      <c r="G32" s="12">
        <v>3836.2</v>
      </c>
      <c r="H32" s="13"/>
    </row>
    <row r="33" spans="1:8" s="12" customFormat="1" ht="15" x14ac:dyDescent="0.2">
      <c r="A33" s="106" t="s">
        <v>86</v>
      </c>
      <c r="B33" s="107" t="s">
        <v>87</v>
      </c>
      <c r="C33" s="21"/>
      <c r="D33" s="21"/>
      <c r="E33" s="22"/>
      <c r="F33" s="23"/>
      <c r="G33" s="12">
        <v>3836.2</v>
      </c>
      <c r="H33" s="13"/>
    </row>
    <row r="34" spans="1:8" s="12" customFormat="1" ht="15" x14ac:dyDescent="0.2">
      <c r="A34" s="106" t="s">
        <v>88</v>
      </c>
      <c r="B34" s="107" t="s">
        <v>17</v>
      </c>
      <c r="C34" s="21"/>
      <c r="D34" s="21"/>
      <c r="E34" s="22"/>
      <c r="F34" s="23"/>
      <c r="G34" s="12">
        <v>3836.2</v>
      </c>
      <c r="H34" s="13"/>
    </row>
    <row r="35" spans="1:8" s="12" customFormat="1" ht="25.5" x14ac:dyDescent="0.2">
      <c r="A35" s="106" t="s">
        <v>18</v>
      </c>
      <c r="B35" s="107" t="s">
        <v>19</v>
      </c>
      <c r="C35" s="21"/>
      <c r="D35" s="21"/>
      <c r="E35" s="22"/>
      <c r="F35" s="23"/>
      <c r="G35" s="12">
        <v>3836.2</v>
      </c>
      <c r="H35" s="13"/>
    </row>
    <row r="36" spans="1:8" s="12" customFormat="1" ht="15" x14ac:dyDescent="0.2">
      <c r="A36" s="106" t="s">
        <v>89</v>
      </c>
      <c r="B36" s="107" t="s">
        <v>17</v>
      </c>
      <c r="C36" s="21"/>
      <c r="D36" s="21"/>
      <c r="E36" s="22"/>
      <c r="F36" s="23"/>
      <c r="G36" s="12">
        <v>3836.2</v>
      </c>
      <c r="H36" s="13"/>
    </row>
    <row r="37" spans="1:8" s="12" customFormat="1" ht="15" x14ac:dyDescent="0.2">
      <c r="A37" s="106" t="s">
        <v>90</v>
      </c>
      <c r="B37" s="107" t="s">
        <v>17</v>
      </c>
      <c r="C37" s="21"/>
      <c r="D37" s="21"/>
      <c r="E37" s="22"/>
      <c r="F37" s="23"/>
      <c r="G37" s="12">
        <v>3836.2</v>
      </c>
      <c r="H37" s="13"/>
    </row>
    <row r="38" spans="1:8" s="12" customFormat="1" ht="25.5" x14ac:dyDescent="0.2">
      <c r="A38" s="106" t="s">
        <v>91</v>
      </c>
      <c r="B38" s="107" t="s">
        <v>20</v>
      </c>
      <c r="C38" s="21"/>
      <c r="D38" s="21"/>
      <c r="E38" s="22"/>
      <c r="F38" s="23"/>
      <c r="G38" s="12">
        <v>3836.2</v>
      </c>
      <c r="H38" s="13"/>
    </row>
    <row r="39" spans="1:8" s="12" customFormat="1" ht="25.5" x14ac:dyDescent="0.2">
      <c r="A39" s="106" t="s">
        <v>92</v>
      </c>
      <c r="B39" s="107" t="s">
        <v>19</v>
      </c>
      <c r="C39" s="21"/>
      <c r="D39" s="21"/>
      <c r="E39" s="22"/>
      <c r="F39" s="23"/>
      <c r="G39" s="12">
        <v>3836.2</v>
      </c>
      <c r="H39" s="13"/>
    </row>
    <row r="40" spans="1:8" s="12" customFormat="1" ht="31.5" customHeight="1" x14ac:dyDescent="0.2">
      <c r="A40" s="106" t="s">
        <v>93</v>
      </c>
      <c r="B40" s="107" t="s">
        <v>17</v>
      </c>
      <c r="C40" s="21"/>
      <c r="D40" s="21"/>
      <c r="E40" s="22"/>
      <c r="F40" s="23"/>
      <c r="G40" s="12">
        <v>3836.2</v>
      </c>
      <c r="H40" s="13"/>
    </row>
    <row r="41" spans="1:8" s="27" customFormat="1" ht="15" x14ac:dyDescent="0.2">
      <c r="A41" s="84" t="s">
        <v>21</v>
      </c>
      <c r="B41" s="85" t="s">
        <v>22</v>
      </c>
      <c r="C41" s="21" t="s">
        <v>142</v>
      </c>
      <c r="D41" s="21">
        <f>F41*G41*12</f>
        <v>38208.550000000003</v>
      </c>
      <c r="E41" s="22">
        <f t="shared" ref="E41:E53" si="0">F41*12</f>
        <v>9.9600000000000009</v>
      </c>
      <c r="F41" s="23">
        <v>0.83</v>
      </c>
      <c r="G41" s="12">
        <v>3836.2</v>
      </c>
      <c r="H41" s="13">
        <v>0.6</v>
      </c>
    </row>
    <row r="42" spans="1:8" s="12" customFormat="1" ht="15" x14ac:dyDescent="0.2">
      <c r="A42" s="84" t="s">
        <v>23</v>
      </c>
      <c r="B42" s="85" t="s">
        <v>24</v>
      </c>
      <c r="C42" s="21" t="s">
        <v>142</v>
      </c>
      <c r="D42" s="21">
        <f t="shared" ref="D42:D53" si="1">E42*G42</f>
        <v>124292.88</v>
      </c>
      <c r="E42" s="22">
        <f t="shared" si="0"/>
        <v>32.4</v>
      </c>
      <c r="F42" s="23">
        <v>2.7</v>
      </c>
      <c r="G42" s="12">
        <v>3836.2</v>
      </c>
      <c r="H42" s="13">
        <v>1.94</v>
      </c>
    </row>
    <row r="43" spans="1:8" s="12" customFormat="1" ht="15" x14ac:dyDescent="0.2">
      <c r="A43" s="84" t="s">
        <v>94</v>
      </c>
      <c r="B43" s="85" t="s">
        <v>17</v>
      </c>
      <c r="C43" s="21" t="s">
        <v>155</v>
      </c>
      <c r="D43" s="21">
        <v>161295.07999999999</v>
      </c>
      <c r="E43" s="22">
        <f>D43/G43</f>
        <v>42.05</v>
      </c>
      <c r="F43" s="23">
        <f>E43/12</f>
        <v>3.5</v>
      </c>
      <c r="G43" s="12">
        <v>3836.2</v>
      </c>
      <c r="H43" s="13"/>
    </row>
    <row r="44" spans="1:8" s="12" customFormat="1" ht="15" x14ac:dyDescent="0.2">
      <c r="A44" s="106" t="s">
        <v>95</v>
      </c>
      <c r="B44" s="107" t="s">
        <v>36</v>
      </c>
      <c r="C44" s="21"/>
      <c r="D44" s="21"/>
      <c r="E44" s="22"/>
      <c r="F44" s="23"/>
      <c r="G44" s="12">
        <v>3836.2</v>
      </c>
      <c r="H44" s="13"/>
    </row>
    <row r="45" spans="1:8" s="12" customFormat="1" ht="15" x14ac:dyDescent="0.2">
      <c r="A45" s="106" t="s">
        <v>96</v>
      </c>
      <c r="B45" s="107" t="s">
        <v>34</v>
      </c>
      <c r="C45" s="21"/>
      <c r="D45" s="21"/>
      <c r="E45" s="22"/>
      <c r="F45" s="23"/>
      <c r="G45" s="12">
        <v>3836.2</v>
      </c>
      <c r="H45" s="13"/>
    </row>
    <row r="46" spans="1:8" s="12" customFormat="1" ht="15" x14ac:dyDescent="0.2">
      <c r="A46" s="106" t="s">
        <v>97</v>
      </c>
      <c r="B46" s="107" t="s">
        <v>98</v>
      </c>
      <c r="C46" s="21"/>
      <c r="D46" s="21"/>
      <c r="E46" s="22"/>
      <c r="F46" s="23"/>
      <c r="G46" s="12">
        <v>3836.2</v>
      </c>
      <c r="H46" s="13"/>
    </row>
    <row r="47" spans="1:8" s="12" customFormat="1" ht="15" x14ac:dyDescent="0.2">
      <c r="A47" s="106" t="s">
        <v>99</v>
      </c>
      <c r="B47" s="107" t="s">
        <v>100</v>
      </c>
      <c r="C47" s="21"/>
      <c r="D47" s="21"/>
      <c r="E47" s="22"/>
      <c r="F47" s="23"/>
      <c r="G47" s="12">
        <v>3836.2</v>
      </c>
      <c r="H47" s="13"/>
    </row>
    <row r="48" spans="1:8" s="12" customFormat="1" ht="15" x14ac:dyDescent="0.2">
      <c r="A48" s="106" t="s">
        <v>101</v>
      </c>
      <c r="B48" s="107" t="s">
        <v>98</v>
      </c>
      <c r="C48" s="21"/>
      <c r="D48" s="21"/>
      <c r="E48" s="22"/>
      <c r="F48" s="23"/>
      <c r="G48" s="12">
        <v>3836.2</v>
      </c>
      <c r="H48" s="13"/>
    </row>
    <row r="49" spans="1:8" s="19" customFormat="1" ht="30" x14ac:dyDescent="0.2">
      <c r="A49" s="84" t="s">
        <v>102</v>
      </c>
      <c r="B49" s="85" t="s">
        <v>25</v>
      </c>
      <c r="C49" s="21" t="s">
        <v>144</v>
      </c>
      <c r="D49" s="21">
        <v>4493.5600000000004</v>
      </c>
      <c r="E49" s="22">
        <f>D49/G49</f>
        <v>1.17</v>
      </c>
      <c r="F49" s="23">
        <f>E49/12</f>
        <v>0.1</v>
      </c>
      <c r="G49" s="12">
        <v>3836.2</v>
      </c>
      <c r="H49" s="13">
        <v>0.06</v>
      </c>
    </row>
    <row r="50" spans="1:8" s="19" customFormat="1" ht="30" x14ac:dyDescent="0.2">
      <c r="A50" s="84" t="s">
        <v>103</v>
      </c>
      <c r="B50" s="85" t="s">
        <v>25</v>
      </c>
      <c r="C50" s="21" t="s">
        <v>144</v>
      </c>
      <c r="D50" s="21">
        <v>4493.5600000000004</v>
      </c>
      <c r="E50" s="22">
        <f>D50/G50</f>
        <v>1.17</v>
      </c>
      <c r="F50" s="23">
        <f>E50/12</f>
        <v>0.1</v>
      </c>
      <c r="G50" s="12">
        <v>3836.2</v>
      </c>
      <c r="H50" s="13">
        <v>0.06</v>
      </c>
    </row>
    <row r="51" spans="1:8" s="19" customFormat="1" ht="33.75" customHeight="1" x14ac:dyDescent="0.2">
      <c r="A51" s="84" t="s">
        <v>104</v>
      </c>
      <c r="B51" s="85" t="s">
        <v>25</v>
      </c>
      <c r="C51" s="21" t="s">
        <v>144</v>
      </c>
      <c r="D51" s="21">
        <v>28371.45</v>
      </c>
      <c r="E51" s="22">
        <f>D51/G51</f>
        <v>7.4</v>
      </c>
      <c r="F51" s="23">
        <f>E51/12</f>
        <v>0.62</v>
      </c>
      <c r="G51" s="12">
        <v>3836.2</v>
      </c>
      <c r="H51" s="13">
        <v>0.21</v>
      </c>
    </row>
    <row r="52" spans="1:8" s="19" customFormat="1" ht="33.75" customHeight="1" x14ac:dyDescent="0.2">
      <c r="A52" s="84" t="s">
        <v>145</v>
      </c>
      <c r="B52" s="85" t="s">
        <v>115</v>
      </c>
      <c r="C52" s="21" t="s">
        <v>146</v>
      </c>
      <c r="D52" s="21">
        <v>14185.72</v>
      </c>
      <c r="E52" s="22">
        <f>D52/G52</f>
        <v>3.7</v>
      </c>
      <c r="F52" s="23">
        <f>E52/12</f>
        <v>0.31</v>
      </c>
      <c r="G52" s="12">
        <v>3836.2</v>
      </c>
      <c r="H52" s="13"/>
    </row>
    <row r="53" spans="1:8" s="19" customFormat="1" ht="30" x14ac:dyDescent="0.2">
      <c r="A53" s="84" t="s">
        <v>26</v>
      </c>
      <c r="B53" s="85"/>
      <c r="C53" s="21" t="s">
        <v>156</v>
      </c>
      <c r="D53" s="21">
        <f t="shared" si="1"/>
        <v>9206.8799999999992</v>
      </c>
      <c r="E53" s="22">
        <f t="shared" si="0"/>
        <v>2.4</v>
      </c>
      <c r="F53" s="23">
        <v>0.2</v>
      </c>
      <c r="G53" s="12">
        <v>3836.2</v>
      </c>
      <c r="H53" s="13">
        <v>0.14000000000000001</v>
      </c>
    </row>
    <row r="54" spans="1:8" s="19" customFormat="1" ht="25.5" x14ac:dyDescent="0.2">
      <c r="A54" s="49" t="s">
        <v>105</v>
      </c>
      <c r="B54" s="50" t="s">
        <v>65</v>
      </c>
      <c r="C54" s="21"/>
      <c r="D54" s="21"/>
      <c r="E54" s="22"/>
      <c r="F54" s="23"/>
      <c r="G54" s="12">
        <v>3836.2</v>
      </c>
      <c r="H54" s="13"/>
    </row>
    <row r="55" spans="1:8" s="19" customFormat="1" ht="27.75" customHeight="1" x14ac:dyDescent="0.2">
      <c r="A55" s="49" t="s">
        <v>106</v>
      </c>
      <c r="B55" s="50" t="s">
        <v>65</v>
      </c>
      <c r="C55" s="21"/>
      <c r="D55" s="21"/>
      <c r="E55" s="22"/>
      <c r="F55" s="23"/>
      <c r="G55" s="12">
        <v>3836.2</v>
      </c>
      <c r="H55" s="13"/>
    </row>
    <row r="56" spans="1:8" s="19" customFormat="1" ht="15" x14ac:dyDescent="0.2">
      <c r="A56" s="49" t="s">
        <v>107</v>
      </c>
      <c r="B56" s="50" t="s">
        <v>11</v>
      </c>
      <c r="C56" s="21"/>
      <c r="D56" s="21"/>
      <c r="E56" s="22"/>
      <c r="F56" s="23"/>
      <c r="G56" s="12">
        <v>3836.2</v>
      </c>
      <c r="H56" s="13"/>
    </row>
    <row r="57" spans="1:8" s="19" customFormat="1" ht="21.75" customHeight="1" x14ac:dyDescent="0.2">
      <c r="A57" s="49" t="s">
        <v>108</v>
      </c>
      <c r="B57" s="50" t="s">
        <v>65</v>
      </c>
      <c r="C57" s="21"/>
      <c r="D57" s="21"/>
      <c r="E57" s="22"/>
      <c r="F57" s="23"/>
      <c r="G57" s="12">
        <v>3836.2</v>
      </c>
      <c r="H57" s="13"/>
    </row>
    <row r="58" spans="1:8" s="19" customFormat="1" ht="25.5" x14ac:dyDescent="0.2">
      <c r="A58" s="49" t="s">
        <v>109</v>
      </c>
      <c r="B58" s="50" t="s">
        <v>65</v>
      </c>
      <c r="C58" s="21"/>
      <c r="D58" s="21"/>
      <c r="E58" s="22"/>
      <c r="F58" s="23"/>
      <c r="G58" s="12">
        <v>3836.2</v>
      </c>
      <c r="H58" s="13"/>
    </row>
    <row r="59" spans="1:8" s="19" customFormat="1" ht="15" x14ac:dyDescent="0.2">
      <c r="A59" s="49" t="s">
        <v>110</v>
      </c>
      <c r="B59" s="50" t="s">
        <v>65</v>
      </c>
      <c r="C59" s="21"/>
      <c r="D59" s="21"/>
      <c r="E59" s="22"/>
      <c r="F59" s="23"/>
      <c r="G59" s="12">
        <v>3836.2</v>
      </c>
      <c r="H59" s="13"/>
    </row>
    <row r="60" spans="1:8" s="19" customFormat="1" ht="25.5" x14ac:dyDescent="0.2">
      <c r="A60" s="49" t="s">
        <v>111</v>
      </c>
      <c r="B60" s="50" t="s">
        <v>65</v>
      </c>
      <c r="C60" s="21"/>
      <c r="D60" s="21"/>
      <c r="E60" s="22"/>
      <c r="F60" s="23"/>
      <c r="G60" s="12">
        <v>3836.2</v>
      </c>
      <c r="H60" s="13"/>
    </row>
    <row r="61" spans="1:8" s="19" customFormat="1" ht="15" x14ac:dyDescent="0.2">
      <c r="A61" s="49" t="s">
        <v>112</v>
      </c>
      <c r="B61" s="50" t="s">
        <v>65</v>
      </c>
      <c r="C61" s="21"/>
      <c r="D61" s="21"/>
      <c r="E61" s="22"/>
      <c r="F61" s="23"/>
      <c r="G61" s="12">
        <v>3836.2</v>
      </c>
      <c r="H61" s="13"/>
    </row>
    <row r="62" spans="1:8" s="19" customFormat="1" ht="15" x14ac:dyDescent="0.2">
      <c r="A62" s="49" t="s">
        <v>113</v>
      </c>
      <c r="B62" s="50" t="s">
        <v>65</v>
      </c>
      <c r="C62" s="21"/>
      <c r="D62" s="21"/>
      <c r="E62" s="22"/>
      <c r="F62" s="23"/>
      <c r="G62" s="12">
        <v>3836.2</v>
      </c>
      <c r="H62" s="13"/>
    </row>
    <row r="63" spans="1:8" s="12" customFormat="1" ht="18.75" customHeight="1" x14ac:dyDescent="0.2">
      <c r="A63" s="84" t="s">
        <v>27</v>
      </c>
      <c r="B63" s="85" t="s">
        <v>28</v>
      </c>
      <c r="C63" s="21" t="s">
        <v>157</v>
      </c>
      <c r="D63" s="21">
        <f>E63*G63</f>
        <v>3222.41</v>
      </c>
      <c r="E63" s="22">
        <f>F63*12</f>
        <v>0.84</v>
      </c>
      <c r="F63" s="23">
        <v>7.0000000000000007E-2</v>
      </c>
      <c r="G63" s="12">
        <v>3836.2</v>
      </c>
      <c r="H63" s="13">
        <v>0.03</v>
      </c>
    </row>
    <row r="64" spans="1:8" s="12" customFormat="1" ht="20.25" customHeight="1" x14ac:dyDescent="0.2">
      <c r="A64" s="84" t="s">
        <v>29</v>
      </c>
      <c r="B64" s="86" t="s">
        <v>30</v>
      </c>
      <c r="C64" s="28" t="s">
        <v>157</v>
      </c>
      <c r="D64" s="21">
        <v>2025.52</v>
      </c>
      <c r="E64" s="22">
        <f>D64/G64</f>
        <v>0.53</v>
      </c>
      <c r="F64" s="23">
        <f>E64/12</f>
        <v>0.04</v>
      </c>
      <c r="G64" s="12">
        <v>3836.2</v>
      </c>
      <c r="H64" s="13">
        <v>0.02</v>
      </c>
    </row>
    <row r="65" spans="1:8" s="27" customFormat="1" ht="30" x14ac:dyDescent="0.2">
      <c r="A65" s="84" t="s">
        <v>31</v>
      </c>
      <c r="B65" s="85"/>
      <c r="C65" s="28" t="s">
        <v>147</v>
      </c>
      <c r="D65" s="21">
        <v>2849.1</v>
      </c>
      <c r="E65" s="22">
        <f>D65/G65</f>
        <v>0.74</v>
      </c>
      <c r="F65" s="23">
        <f>E65/12</f>
        <v>0.06</v>
      </c>
      <c r="G65" s="12">
        <v>3836.2</v>
      </c>
      <c r="H65" s="13">
        <v>0.03</v>
      </c>
    </row>
    <row r="66" spans="1:8" s="27" customFormat="1" ht="20.25" customHeight="1" x14ac:dyDescent="0.2">
      <c r="A66" s="84" t="s">
        <v>32</v>
      </c>
      <c r="B66" s="85"/>
      <c r="C66" s="22" t="s">
        <v>158</v>
      </c>
      <c r="D66" s="22">
        <f>D67+D68+D69+D70+D71+D72+D73+D74+D75+D76+D77++D78+D79</f>
        <v>31155.47</v>
      </c>
      <c r="E66" s="22">
        <f>D66/G66</f>
        <v>8.1199999999999992</v>
      </c>
      <c r="F66" s="23">
        <f>E66/12</f>
        <v>0.68</v>
      </c>
      <c r="G66" s="12">
        <v>3836.2</v>
      </c>
      <c r="H66" s="13">
        <v>0.71</v>
      </c>
    </row>
    <row r="67" spans="1:8" s="19" customFormat="1" ht="15" x14ac:dyDescent="0.2">
      <c r="A67" s="87" t="s">
        <v>33</v>
      </c>
      <c r="B67" s="82" t="s">
        <v>34</v>
      </c>
      <c r="C67" s="29"/>
      <c r="D67" s="29">
        <v>358.41</v>
      </c>
      <c r="E67" s="30"/>
      <c r="F67" s="31"/>
      <c r="G67" s="12">
        <v>3836.2</v>
      </c>
      <c r="H67" s="13">
        <v>0.01</v>
      </c>
    </row>
    <row r="68" spans="1:8" s="19" customFormat="1" ht="15" x14ac:dyDescent="0.2">
      <c r="A68" s="87" t="s">
        <v>35</v>
      </c>
      <c r="B68" s="82" t="s">
        <v>36</v>
      </c>
      <c r="C68" s="29"/>
      <c r="D68" s="29">
        <v>1010.84</v>
      </c>
      <c r="E68" s="30"/>
      <c r="F68" s="31"/>
      <c r="G68" s="12">
        <v>3836.2</v>
      </c>
      <c r="H68" s="13">
        <v>0.01</v>
      </c>
    </row>
    <row r="69" spans="1:8" s="19" customFormat="1" ht="15" x14ac:dyDescent="0.2">
      <c r="A69" s="87" t="s">
        <v>63</v>
      </c>
      <c r="B69" s="83" t="s">
        <v>34</v>
      </c>
      <c r="C69" s="29"/>
      <c r="D69" s="29">
        <v>1801.23</v>
      </c>
      <c r="E69" s="30"/>
      <c r="F69" s="31"/>
      <c r="G69" s="12">
        <v>3836.2</v>
      </c>
      <c r="H69" s="13"/>
    </row>
    <row r="70" spans="1:8" s="19" customFormat="1" ht="15" x14ac:dyDescent="0.2">
      <c r="A70" s="87" t="s">
        <v>37</v>
      </c>
      <c r="B70" s="82" t="s">
        <v>34</v>
      </c>
      <c r="C70" s="29"/>
      <c r="D70" s="29">
        <v>1926.34</v>
      </c>
      <c r="E70" s="30"/>
      <c r="F70" s="31"/>
      <c r="G70" s="12">
        <v>3836.2</v>
      </c>
      <c r="H70" s="13">
        <v>0.03</v>
      </c>
    </row>
    <row r="71" spans="1:8" s="19" customFormat="1" ht="15" x14ac:dyDescent="0.2">
      <c r="A71" s="87" t="s">
        <v>38</v>
      </c>
      <c r="B71" s="82" t="s">
        <v>34</v>
      </c>
      <c r="C71" s="29"/>
      <c r="D71" s="29">
        <v>6441.14</v>
      </c>
      <c r="E71" s="30"/>
      <c r="F71" s="31"/>
      <c r="G71" s="12">
        <v>3836.2</v>
      </c>
      <c r="H71" s="13">
        <v>0.1</v>
      </c>
    </row>
    <row r="72" spans="1:8" s="19" customFormat="1" ht="15" x14ac:dyDescent="0.2">
      <c r="A72" s="87" t="s">
        <v>39</v>
      </c>
      <c r="B72" s="82" t="s">
        <v>34</v>
      </c>
      <c r="C72" s="29"/>
      <c r="D72" s="29">
        <v>1010.85</v>
      </c>
      <c r="E72" s="30"/>
      <c r="F72" s="31"/>
      <c r="G72" s="12">
        <v>3836.2</v>
      </c>
      <c r="H72" s="13">
        <v>0.01</v>
      </c>
    </row>
    <row r="73" spans="1:8" s="19" customFormat="1" ht="15" x14ac:dyDescent="0.2">
      <c r="A73" s="87" t="s">
        <v>40</v>
      </c>
      <c r="B73" s="82" t="s">
        <v>34</v>
      </c>
      <c r="C73" s="29"/>
      <c r="D73" s="29">
        <v>963.14</v>
      </c>
      <c r="E73" s="30"/>
      <c r="F73" s="31"/>
      <c r="G73" s="12">
        <v>3836.2</v>
      </c>
      <c r="H73" s="13">
        <v>0.01</v>
      </c>
    </row>
    <row r="74" spans="1:8" s="19" customFormat="1" ht="15" x14ac:dyDescent="0.2">
      <c r="A74" s="87" t="s">
        <v>41</v>
      </c>
      <c r="B74" s="82" t="s">
        <v>36</v>
      </c>
      <c r="C74" s="29"/>
      <c r="D74" s="29">
        <v>3852.7</v>
      </c>
      <c r="E74" s="30"/>
      <c r="F74" s="31"/>
      <c r="G74" s="12">
        <v>3836.2</v>
      </c>
      <c r="H74" s="13">
        <v>0.06</v>
      </c>
    </row>
    <row r="75" spans="1:8" s="19" customFormat="1" ht="25.5" x14ac:dyDescent="0.2">
      <c r="A75" s="87" t="s">
        <v>42</v>
      </c>
      <c r="B75" s="82" t="s">
        <v>34</v>
      </c>
      <c r="C75" s="29"/>
      <c r="D75" s="29">
        <v>3799.86</v>
      </c>
      <c r="E75" s="30"/>
      <c r="F75" s="31"/>
      <c r="G75" s="12">
        <v>3836.2</v>
      </c>
      <c r="H75" s="13">
        <v>0.05</v>
      </c>
    </row>
    <row r="76" spans="1:8" s="19" customFormat="1" ht="15" x14ac:dyDescent="0.2">
      <c r="A76" s="87" t="s">
        <v>43</v>
      </c>
      <c r="B76" s="82" t="s">
        <v>34</v>
      </c>
      <c r="C76" s="29"/>
      <c r="D76" s="29">
        <v>6663.12</v>
      </c>
      <c r="E76" s="30"/>
      <c r="F76" s="31"/>
      <c r="G76" s="12">
        <v>3836.2</v>
      </c>
      <c r="H76" s="13">
        <v>0.01</v>
      </c>
    </row>
    <row r="77" spans="1:8" s="19" customFormat="1" ht="25.5" x14ac:dyDescent="0.2">
      <c r="A77" s="87" t="s">
        <v>114</v>
      </c>
      <c r="B77" s="83" t="s">
        <v>115</v>
      </c>
      <c r="C77" s="88"/>
      <c r="D77" s="47">
        <v>3327.84</v>
      </c>
      <c r="E77" s="30"/>
      <c r="F77" s="31"/>
      <c r="G77" s="12">
        <v>3836.2</v>
      </c>
      <c r="H77" s="13"/>
    </row>
    <row r="78" spans="1:8" s="19" customFormat="1" ht="18.75" customHeight="1" x14ac:dyDescent="0.2">
      <c r="A78" s="87" t="s">
        <v>116</v>
      </c>
      <c r="B78" s="50" t="s">
        <v>34</v>
      </c>
      <c r="C78" s="29"/>
      <c r="D78" s="29">
        <v>0</v>
      </c>
      <c r="E78" s="30"/>
      <c r="F78" s="31"/>
      <c r="G78" s="12">
        <v>3836.2</v>
      </c>
      <c r="H78" s="13"/>
    </row>
    <row r="79" spans="1:8" s="19" customFormat="1" ht="20.25" customHeight="1" x14ac:dyDescent="0.2">
      <c r="A79" s="87" t="s">
        <v>117</v>
      </c>
      <c r="B79" s="83" t="s">
        <v>115</v>
      </c>
      <c r="C79" s="29"/>
      <c r="D79" s="29">
        <v>0</v>
      </c>
      <c r="E79" s="30"/>
      <c r="F79" s="31"/>
      <c r="G79" s="12">
        <v>3836.2</v>
      </c>
      <c r="H79" s="13"/>
    </row>
    <row r="80" spans="1:8" s="33" customFormat="1" ht="30" x14ac:dyDescent="0.2">
      <c r="A80" s="84" t="s">
        <v>44</v>
      </c>
      <c r="B80" s="85"/>
      <c r="C80" s="22" t="s">
        <v>159</v>
      </c>
      <c r="D80" s="22">
        <f>D82+D83+D84+D85+D86+D87+D81</f>
        <v>55371.72</v>
      </c>
      <c r="E80" s="22">
        <f>D80/G80</f>
        <v>14.43</v>
      </c>
      <c r="F80" s="23">
        <f>E80/12</f>
        <v>1.2</v>
      </c>
      <c r="G80" s="12">
        <v>3836.2</v>
      </c>
      <c r="H80" s="13">
        <v>0.26</v>
      </c>
    </row>
    <row r="81" spans="1:8" s="33" customFormat="1" ht="29.25" customHeight="1" x14ac:dyDescent="0.2">
      <c r="A81" s="49" t="s">
        <v>148</v>
      </c>
      <c r="B81" s="50" t="s">
        <v>149</v>
      </c>
      <c r="C81" s="24"/>
      <c r="D81" s="24">
        <v>1926.35</v>
      </c>
      <c r="E81" s="25"/>
      <c r="F81" s="26"/>
      <c r="G81" s="12"/>
      <c r="H81" s="13"/>
    </row>
    <row r="82" spans="1:8" s="19" customFormat="1" ht="18.75" customHeight="1" x14ac:dyDescent="0.2">
      <c r="A82" s="87" t="s">
        <v>45</v>
      </c>
      <c r="B82" s="83" t="s">
        <v>115</v>
      </c>
      <c r="C82" s="29"/>
      <c r="D82" s="29">
        <v>26848.45</v>
      </c>
      <c r="E82" s="30"/>
      <c r="F82" s="31"/>
      <c r="G82" s="12">
        <v>3836.2</v>
      </c>
      <c r="H82" s="13">
        <v>0.2</v>
      </c>
    </row>
    <row r="83" spans="1:8" s="19" customFormat="1" ht="24.75" customHeight="1" x14ac:dyDescent="0.2">
      <c r="A83" s="87" t="s">
        <v>64</v>
      </c>
      <c r="B83" s="83" t="s">
        <v>25</v>
      </c>
      <c r="C83" s="34"/>
      <c r="D83" s="34">
        <v>13702.56</v>
      </c>
      <c r="E83" s="32"/>
      <c r="F83" s="75"/>
      <c r="G83" s="12">
        <v>3836.2</v>
      </c>
      <c r="H83" s="13"/>
    </row>
    <row r="84" spans="1:8" s="19" customFormat="1" ht="20.25" customHeight="1" x14ac:dyDescent="0.2">
      <c r="A84" s="87" t="s">
        <v>150</v>
      </c>
      <c r="B84" s="83" t="s">
        <v>34</v>
      </c>
      <c r="C84" s="34"/>
      <c r="D84" s="34">
        <v>0</v>
      </c>
      <c r="E84" s="32"/>
      <c r="F84" s="75"/>
      <c r="G84" s="12">
        <v>3836.2</v>
      </c>
      <c r="H84" s="13"/>
    </row>
    <row r="85" spans="1:8" s="19" customFormat="1" ht="25.5" x14ac:dyDescent="0.2">
      <c r="A85" s="87" t="s">
        <v>118</v>
      </c>
      <c r="B85" s="83" t="s">
        <v>36</v>
      </c>
      <c r="C85" s="34"/>
      <c r="D85" s="34">
        <v>12894.36</v>
      </c>
      <c r="E85" s="32"/>
      <c r="F85" s="75"/>
      <c r="G85" s="12">
        <v>3836.2</v>
      </c>
      <c r="H85" s="13"/>
    </row>
    <row r="86" spans="1:8" s="19" customFormat="1" ht="29.25" customHeight="1" x14ac:dyDescent="0.2">
      <c r="A86" s="87" t="s">
        <v>114</v>
      </c>
      <c r="B86" s="83" t="s">
        <v>119</v>
      </c>
      <c r="C86" s="48"/>
      <c r="D86" s="48">
        <v>0</v>
      </c>
      <c r="E86" s="32"/>
      <c r="F86" s="75"/>
      <c r="G86" s="12">
        <v>3836.2</v>
      </c>
      <c r="H86" s="13"/>
    </row>
    <row r="87" spans="1:8" s="19" customFormat="1" ht="22.5" customHeight="1" x14ac:dyDescent="0.2">
      <c r="A87" s="49" t="s">
        <v>120</v>
      </c>
      <c r="B87" s="83" t="s">
        <v>115</v>
      </c>
      <c r="C87" s="48"/>
      <c r="D87" s="48">
        <v>0</v>
      </c>
      <c r="E87" s="32"/>
      <c r="F87" s="75"/>
      <c r="G87" s="12">
        <v>3836.2</v>
      </c>
      <c r="H87" s="13"/>
    </row>
    <row r="88" spans="1:8" s="19" customFormat="1" ht="30" x14ac:dyDescent="0.2">
      <c r="A88" s="84" t="s">
        <v>46</v>
      </c>
      <c r="B88" s="82"/>
      <c r="C88" s="22" t="s">
        <v>160</v>
      </c>
      <c r="D88" s="22">
        <f>D90+D91</f>
        <v>5746.31</v>
      </c>
      <c r="E88" s="22">
        <f>D88/G88</f>
        <v>1.5</v>
      </c>
      <c r="F88" s="23">
        <f>E88/12</f>
        <v>0.13</v>
      </c>
      <c r="G88" s="12">
        <v>3836.2</v>
      </c>
      <c r="H88" s="13">
        <v>0.09</v>
      </c>
    </row>
    <row r="89" spans="1:8" s="19" customFormat="1" ht="15" x14ac:dyDescent="0.2">
      <c r="A89" s="87" t="s">
        <v>121</v>
      </c>
      <c r="B89" s="82" t="s">
        <v>34</v>
      </c>
      <c r="C89" s="34"/>
      <c r="D89" s="24">
        <v>0</v>
      </c>
      <c r="E89" s="22"/>
      <c r="F89" s="23"/>
      <c r="G89" s="12">
        <v>3836.2</v>
      </c>
      <c r="H89" s="13"/>
    </row>
    <row r="90" spans="1:8" s="19" customFormat="1" ht="15" x14ac:dyDescent="0.2">
      <c r="A90" s="49" t="s">
        <v>139</v>
      </c>
      <c r="B90" s="108" t="s">
        <v>115</v>
      </c>
      <c r="C90" s="105"/>
      <c r="D90" s="48">
        <v>5746.31</v>
      </c>
      <c r="E90" s="30"/>
      <c r="F90" s="31"/>
      <c r="G90" s="12">
        <v>3836.2</v>
      </c>
      <c r="H90" s="13"/>
    </row>
    <row r="91" spans="1:8" s="19" customFormat="1" ht="15" x14ac:dyDescent="0.2">
      <c r="A91" s="87" t="s">
        <v>122</v>
      </c>
      <c r="B91" s="83" t="s">
        <v>119</v>
      </c>
      <c r="C91" s="48"/>
      <c r="D91" s="48">
        <v>0</v>
      </c>
      <c r="E91" s="30"/>
      <c r="F91" s="31"/>
      <c r="G91" s="12">
        <v>3836.2</v>
      </c>
      <c r="H91" s="13">
        <v>0.06</v>
      </c>
    </row>
    <row r="92" spans="1:8" s="19" customFormat="1" ht="25.5" x14ac:dyDescent="0.2">
      <c r="A92" s="87" t="s">
        <v>123</v>
      </c>
      <c r="B92" s="83" t="s">
        <v>115</v>
      </c>
      <c r="C92" s="29"/>
      <c r="D92" s="29">
        <f>E92*G92</f>
        <v>0</v>
      </c>
      <c r="E92" s="30"/>
      <c r="F92" s="31"/>
      <c r="G92" s="12">
        <v>3836.2</v>
      </c>
      <c r="H92" s="13">
        <v>0</v>
      </c>
    </row>
    <row r="93" spans="1:8" s="19" customFormat="1" ht="18.75" customHeight="1" x14ac:dyDescent="0.2">
      <c r="A93" s="84" t="s">
        <v>124</v>
      </c>
      <c r="B93" s="82"/>
      <c r="C93" s="22" t="s">
        <v>161</v>
      </c>
      <c r="D93" s="22">
        <f>D94+D95+D98+D99+D96+D97</f>
        <v>12081.54</v>
      </c>
      <c r="E93" s="22">
        <f>D93/G93</f>
        <v>3.15</v>
      </c>
      <c r="F93" s="23">
        <f>E93/12</f>
        <v>0.26</v>
      </c>
      <c r="G93" s="12">
        <v>3836.2</v>
      </c>
      <c r="H93" s="13">
        <v>0.33</v>
      </c>
    </row>
    <row r="94" spans="1:8" s="19" customFormat="1" ht="15" x14ac:dyDescent="0.2">
      <c r="A94" s="87" t="s">
        <v>47</v>
      </c>
      <c r="B94" s="82" t="s">
        <v>25</v>
      </c>
      <c r="C94" s="29"/>
      <c r="D94" s="29">
        <v>0</v>
      </c>
      <c r="E94" s="30"/>
      <c r="F94" s="31"/>
      <c r="G94" s="12">
        <v>3836.2</v>
      </c>
      <c r="H94" s="13">
        <v>0.04</v>
      </c>
    </row>
    <row r="95" spans="1:8" s="19" customFormat="1" ht="39" customHeight="1" x14ac:dyDescent="0.2">
      <c r="A95" s="87" t="s">
        <v>125</v>
      </c>
      <c r="B95" s="82" t="s">
        <v>34</v>
      </c>
      <c r="C95" s="29"/>
      <c r="D95" s="29">
        <v>10067.92</v>
      </c>
      <c r="E95" s="30"/>
      <c r="F95" s="31"/>
      <c r="G95" s="12">
        <v>3836.2</v>
      </c>
      <c r="H95" s="13">
        <v>0.15</v>
      </c>
    </row>
    <row r="96" spans="1:8" s="19" customFormat="1" ht="44.25" customHeight="1" x14ac:dyDescent="0.2">
      <c r="A96" s="87" t="s">
        <v>126</v>
      </c>
      <c r="B96" s="82" t="s">
        <v>34</v>
      </c>
      <c r="C96" s="29"/>
      <c r="D96" s="29">
        <v>2013.62</v>
      </c>
      <c r="E96" s="30"/>
      <c r="F96" s="31"/>
      <c r="G96" s="12">
        <v>3836.2</v>
      </c>
      <c r="H96" s="13"/>
    </row>
    <row r="97" spans="1:9" s="19" customFormat="1" ht="25.5" x14ac:dyDescent="0.2">
      <c r="A97" s="87" t="s">
        <v>48</v>
      </c>
      <c r="B97" s="82" t="s">
        <v>19</v>
      </c>
      <c r="C97" s="29"/>
      <c r="D97" s="29">
        <v>0</v>
      </c>
      <c r="E97" s="30"/>
      <c r="F97" s="31"/>
      <c r="G97" s="12">
        <v>3836.2</v>
      </c>
      <c r="H97" s="13"/>
    </row>
    <row r="98" spans="1:9" s="19" customFormat="1" ht="21" customHeight="1" x14ac:dyDescent="0.2">
      <c r="A98" s="87" t="s">
        <v>127</v>
      </c>
      <c r="B98" s="83" t="s">
        <v>128</v>
      </c>
      <c r="C98" s="29"/>
      <c r="D98" s="29">
        <v>0</v>
      </c>
      <c r="E98" s="30"/>
      <c r="F98" s="31"/>
      <c r="G98" s="12">
        <v>3836.2</v>
      </c>
      <c r="H98" s="13">
        <v>0.03</v>
      </c>
    </row>
    <row r="99" spans="1:9" s="19" customFormat="1" ht="56.25" customHeight="1" x14ac:dyDescent="0.2">
      <c r="A99" s="87" t="s">
        <v>129</v>
      </c>
      <c r="B99" s="83" t="s">
        <v>65</v>
      </c>
      <c r="C99" s="29"/>
      <c r="D99" s="29">
        <v>0</v>
      </c>
      <c r="E99" s="30"/>
      <c r="F99" s="31"/>
      <c r="G99" s="12">
        <v>3836.2</v>
      </c>
      <c r="H99" s="13">
        <v>0.11</v>
      </c>
    </row>
    <row r="100" spans="1:9" s="19" customFormat="1" ht="15" x14ac:dyDescent="0.2">
      <c r="A100" s="84" t="s">
        <v>49</v>
      </c>
      <c r="B100" s="82"/>
      <c r="C100" s="22" t="s">
        <v>162</v>
      </c>
      <c r="D100" s="22">
        <f>D101</f>
        <v>1208.01</v>
      </c>
      <c r="E100" s="22">
        <f>D100/G100</f>
        <v>0.31</v>
      </c>
      <c r="F100" s="23">
        <f>E100/12</f>
        <v>0.03</v>
      </c>
      <c r="G100" s="12">
        <v>3836.2</v>
      </c>
      <c r="H100" s="13">
        <v>0.1</v>
      </c>
    </row>
    <row r="101" spans="1:9" s="19" customFormat="1" ht="20.25" customHeight="1" x14ac:dyDescent="0.2">
      <c r="A101" s="87" t="s">
        <v>50</v>
      </c>
      <c r="B101" s="82" t="s">
        <v>34</v>
      </c>
      <c r="C101" s="29"/>
      <c r="D101" s="29">
        <v>1208.01</v>
      </c>
      <c r="E101" s="30"/>
      <c r="F101" s="31"/>
      <c r="G101" s="12">
        <v>3836.2</v>
      </c>
      <c r="H101" s="13">
        <v>0.02</v>
      </c>
    </row>
    <row r="102" spans="1:9" s="12" customFormat="1" ht="15" x14ac:dyDescent="0.2">
      <c r="A102" s="84" t="s">
        <v>51</v>
      </c>
      <c r="B102" s="85"/>
      <c r="C102" s="22" t="s">
        <v>163</v>
      </c>
      <c r="D102" s="22">
        <f>D103+D104</f>
        <v>27220.53</v>
      </c>
      <c r="E102" s="22">
        <f>D102/G102</f>
        <v>7.1</v>
      </c>
      <c r="F102" s="23">
        <f>E102/12</f>
        <v>0.59</v>
      </c>
      <c r="G102" s="12">
        <v>3836.2</v>
      </c>
      <c r="H102" s="13">
        <v>0.27</v>
      </c>
    </row>
    <row r="103" spans="1:9" s="19" customFormat="1" ht="48" customHeight="1" x14ac:dyDescent="0.2">
      <c r="A103" s="49" t="s">
        <v>130</v>
      </c>
      <c r="B103" s="83" t="s">
        <v>36</v>
      </c>
      <c r="C103" s="29"/>
      <c r="D103" s="29">
        <v>15527.42</v>
      </c>
      <c r="E103" s="30"/>
      <c r="F103" s="31"/>
      <c r="G103" s="12">
        <v>3836.2</v>
      </c>
      <c r="H103" s="13">
        <v>0.03</v>
      </c>
    </row>
    <row r="104" spans="1:9" s="19" customFormat="1" ht="35.25" customHeight="1" x14ac:dyDescent="0.2">
      <c r="A104" s="49" t="s">
        <v>154</v>
      </c>
      <c r="B104" s="83" t="s">
        <v>65</v>
      </c>
      <c r="C104" s="29"/>
      <c r="D104" s="29">
        <v>11693.11</v>
      </c>
      <c r="E104" s="30"/>
      <c r="F104" s="31"/>
      <c r="G104" s="12">
        <v>3836.2</v>
      </c>
      <c r="H104" s="13">
        <v>0.24</v>
      </c>
    </row>
    <row r="105" spans="1:9" s="12" customFormat="1" ht="15" x14ac:dyDescent="0.2">
      <c r="A105" s="84" t="s">
        <v>52</v>
      </c>
      <c r="B105" s="85"/>
      <c r="C105" s="22" t="s">
        <v>164</v>
      </c>
      <c r="D105" s="22">
        <f>D106+D107</f>
        <v>26440.18</v>
      </c>
      <c r="E105" s="22">
        <f>D105/G105</f>
        <v>6.89</v>
      </c>
      <c r="F105" s="23">
        <f>E105/12</f>
        <v>0.56999999999999995</v>
      </c>
      <c r="G105" s="12">
        <v>3836.2</v>
      </c>
      <c r="H105" s="13">
        <v>0.28999999999999998</v>
      </c>
    </row>
    <row r="106" spans="1:9" s="19" customFormat="1" ht="15" x14ac:dyDescent="0.2">
      <c r="A106" s="87" t="s">
        <v>53</v>
      </c>
      <c r="B106" s="82" t="s">
        <v>54</v>
      </c>
      <c r="C106" s="29"/>
      <c r="D106" s="29">
        <v>19086.96</v>
      </c>
      <c r="E106" s="30"/>
      <c r="F106" s="31"/>
      <c r="G106" s="12">
        <v>3836.2</v>
      </c>
      <c r="H106" s="13">
        <v>0.28999999999999998</v>
      </c>
    </row>
    <row r="107" spans="1:9" s="19" customFormat="1" ht="15" x14ac:dyDescent="0.2">
      <c r="A107" s="89" t="s">
        <v>55</v>
      </c>
      <c r="B107" s="90" t="s">
        <v>54</v>
      </c>
      <c r="C107" s="72"/>
      <c r="D107" s="72">
        <v>7353.22</v>
      </c>
      <c r="E107" s="73"/>
      <c r="F107" s="74"/>
      <c r="G107" s="12">
        <v>3836.2</v>
      </c>
      <c r="H107" s="13">
        <v>0</v>
      </c>
    </row>
    <row r="108" spans="1:9" s="19" customFormat="1" ht="21.75" customHeight="1" x14ac:dyDescent="0.2">
      <c r="A108" s="91" t="s">
        <v>70</v>
      </c>
      <c r="B108" s="85" t="s">
        <v>71</v>
      </c>
      <c r="C108" s="28"/>
      <c r="D108" s="28">
        <v>0</v>
      </c>
      <c r="E108" s="28">
        <f>D108/G108</f>
        <v>0</v>
      </c>
      <c r="F108" s="28">
        <f>E108/12</f>
        <v>0</v>
      </c>
      <c r="G108" s="12">
        <v>3836.2</v>
      </c>
      <c r="H108" s="13"/>
    </row>
    <row r="109" spans="1:9" s="12" customFormat="1" ht="120" customHeight="1" thickBot="1" x14ac:dyDescent="0.25">
      <c r="A109" s="113" t="s">
        <v>153</v>
      </c>
      <c r="B109" s="85" t="s">
        <v>19</v>
      </c>
      <c r="C109" s="78"/>
      <c r="D109" s="78">
        <v>50000</v>
      </c>
      <c r="E109" s="78">
        <f>D109/G109</f>
        <v>13.03</v>
      </c>
      <c r="F109" s="79">
        <f>E109/12</f>
        <v>1.0900000000000001</v>
      </c>
      <c r="G109" s="12">
        <v>3836.2</v>
      </c>
      <c r="H109" s="13">
        <v>0.37</v>
      </c>
    </row>
    <row r="110" spans="1:9" s="12" customFormat="1" ht="19.5" thickBot="1" x14ac:dyDescent="0.45">
      <c r="A110" s="35" t="s">
        <v>56</v>
      </c>
      <c r="B110" s="36" t="s">
        <v>17</v>
      </c>
      <c r="C110" s="67"/>
      <c r="D110" s="115">
        <f>E110*G110</f>
        <v>87465.36</v>
      </c>
      <c r="E110" s="67">
        <f>F110*12</f>
        <v>22.8</v>
      </c>
      <c r="F110" s="116">
        <v>1.9</v>
      </c>
      <c r="G110" s="12">
        <v>3836.2</v>
      </c>
      <c r="I110" s="114"/>
    </row>
    <row r="111" spans="1:9" s="38" customFormat="1" ht="20.25" thickBot="1" x14ac:dyDescent="0.45">
      <c r="A111" s="68" t="s">
        <v>57</v>
      </c>
      <c r="B111" s="69"/>
      <c r="C111" s="70"/>
      <c r="D111" s="71">
        <f>D109+D108+D105+D102+D100+D93+D88+D80+D66+D65+D64+D63+D53+D51+D50+D49+D42+D41+D30+D14+D110+D52+D43</f>
        <v>994081.55</v>
      </c>
      <c r="E111" s="71">
        <f>E109+E108+E105+E102+E100+E93+E88+E80+E66+E65+E64+E63+E53+E51+E50+E49+E42+E41+E30+E14+E110+E52+E43</f>
        <v>259.13</v>
      </c>
      <c r="F111" s="71">
        <f>F109+F108+F105+F102+F100+F93+F88+F80+F66+F65+F64+F63+F53+F51+F50+F49+F42+F41+F30+F14+F110+F52+F43</f>
        <v>21.6</v>
      </c>
      <c r="G111" s="12">
        <v>3836.2</v>
      </c>
      <c r="H111" s="37"/>
    </row>
    <row r="112" spans="1:9" s="42" customFormat="1" ht="21" customHeight="1" x14ac:dyDescent="0.2">
      <c r="A112" s="41"/>
      <c r="F112" s="43"/>
      <c r="G112" s="12">
        <v>3836.2</v>
      </c>
      <c r="H112" s="44"/>
    </row>
    <row r="113" spans="1:9" s="42" customFormat="1" ht="15" x14ac:dyDescent="0.2">
      <c r="A113" s="41"/>
      <c r="F113" s="43"/>
      <c r="G113" s="12">
        <v>3836.2</v>
      </c>
      <c r="H113" s="44"/>
    </row>
    <row r="114" spans="1:9" s="42" customFormat="1" ht="15.75" thickBot="1" x14ac:dyDescent="0.25">
      <c r="A114" s="41"/>
      <c r="F114" s="43"/>
      <c r="G114" s="12">
        <v>3836.2</v>
      </c>
      <c r="H114" s="44"/>
    </row>
    <row r="115" spans="1:9" s="46" customFormat="1" ht="30.75" thickBot="1" x14ac:dyDescent="0.25">
      <c r="A115" s="66" t="s">
        <v>58</v>
      </c>
      <c r="B115" s="69"/>
      <c r="C115" s="70"/>
      <c r="D115" s="70">
        <f>D116+D117+D118+D119+D120+D121+D122+D123+D124+D125+D126+D127+D128+D129</f>
        <v>1871668.9</v>
      </c>
      <c r="E115" s="70">
        <f t="shared" ref="E115:F115" si="2">E116+E117+E118+E119+E120+E121+E122+E123+E124+E125+E126+E127+E128+E129</f>
        <v>487.89</v>
      </c>
      <c r="F115" s="70">
        <f t="shared" si="2"/>
        <v>40.67</v>
      </c>
      <c r="G115" s="12">
        <v>3836.2</v>
      </c>
      <c r="H115" s="45"/>
    </row>
    <row r="116" spans="1:9" s="96" customFormat="1" ht="18" customHeight="1" x14ac:dyDescent="0.2">
      <c r="A116" s="80" t="s">
        <v>132</v>
      </c>
      <c r="B116" s="92"/>
      <c r="C116" s="93"/>
      <c r="D116" s="25">
        <v>3587.4</v>
      </c>
      <c r="E116" s="25">
        <f>D116/G116</f>
        <v>0.94</v>
      </c>
      <c r="F116" s="26">
        <f>E116/12</f>
        <v>0.08</v>
      </c>
      <c r="G116" s="12">
        <v>3836.2</v>
      </c>
      <c r="H116" s="94"/>
      <c r="I116" s="95"/>
    </row>
    <row r="117" spans="1:9" s="96" customFormat="1" ht="15" x14ac:dyDescent="0.2">
      <c r="A117" s="49" t="s">
        <v>68</v>
      </c>
      <c r="B117" s="97"/>
      <c r="C117" s="88"/>
      <c r="D117" s="47">
        <v>148521.14000000001</v>
      </c>
      <c r="E117" s="25">
        <f t="shared" ref="E117:E129" si="3">D117/G117</f>
        <v>38.72</v>
      </c>
      <c r="F117" s="26">
        <f t="shared" ref="F117:F129" si="4">E117/12</f>
        <v>3.23</v>
      </c>
      <c r="G117" s="12">
        <v>3836.2</v>
      </c>
      <c r="H117" s="94"/>
      <c r="I117" s="95"/>
    </row>
    <row r="118" spans="1:9" s="96" customFormat="1" ht="15" x14ac:dyDescent="0.2">
      <c r="A118" s="49" t="s">
        <v>133</v>
      </c>
      <c r="B118" s="97"/>
      <c r="C118" s="105"/>
      <c r="D118" s="48">
        <v>2720.07</v>
      </c>
      <c r="E118" s="25">
        <f t="shared" si="3"/>
        <v>0.71</v>
      </c>
      <c r="F118" s="26">
        <f t="shared" si="4"/>
        <v>0.06</v>
      </c>
      <c r="G118" s="12">
        <v>3836.2</v>
      </c>
      <c r="H118" s="94"/>
      <c r="I118" s="95"/>
    </row>
    <row r="119" spans="1:9" s="96" customFormat="1" ht="15" x14ac:dyDescent="0.2">
      <c r="A119" s="49" t="s">
        <v>134</v>
      </c>
      <c r="B119" s="97"/>
      <c r="C119" s="105"/>
      <c r="D119" s="48">
        <v>5159</v>
      </c>
      <c r="E119" s="25">
        <f t="shared" si="3"/>
        <v>1.34</v>
      </c>
      <c r="F119" s="26">
        <f t="shared" si="4"/>
        <v>0.11</v>
      </c>
      <c r="G119" s="12">
        <v>3836.2</v>
      </c>
      <c r="H119" s="94"/>
      <c r="I119" s="95"/>
    </row>
    <row r="120" spans="1:9" s="96" customFormat="1" ht="15" x14ac:dyDescent="0.2">
      <c r="A120" s="49" t="s">
        <v>135</v>
      </c>
      <c r="B120" s="97"/>
      <c r="C120" s="105"/>
      <c r="D120" s="48">
        <v>859.31</v>
      </c>
      <c r="E120" s="25">
        <f t="shared" si="3"/>
        <v>0.22</v>
      </c>
      <c r="F120" s="26">
        <f t="shared" si="4"/>
        <v>0.02</v>
      </c>
      <c r="G120" s="12">
        <v>3836.2</v>
      </c>
      <c r="H120" s="94"/>
      <c r="I120" s="95"/>
    </row>
    <row r="121" spans="1:9" s="96" customFormat="1" ht="27" customHeight="1" x14ac:dyDescent="0.2">
      <c r="A121" s="49" t="s">
        <v>136</v>
      </c>
      <c r="B121" s="97"/>
      <c r="C121" s="105"/>
      <c r="D121" s="48">
        <v>33755.08</v>
      </c>
      <c r="E121" s="25">
        <f t="shared" si="3"/>
        <v>8.8000000000000007</v>
      </c>
      <c r="F121" s="26">
        <f t="shared" si="4"/>
        <v>0.73</v>
      </c>
      <c r="G121" s="12">
        <v>3836.2</v>
      </c>
      <c r="H121" s="94"/>
      <c r="I121" s="95"/>
    </row>
    <row r="122" spans="1:9" s="96" customFormat="1" ht="20.25" customHeight="1" x14ac:dyDescent="0.2">
      <c r="A122" s="49" t="s">
        <v>137</v>
      </c>
      <c r="B122" s="97"/>
      <c r="C122" s="105"/>
      <c r="D122" s="48">
        <v>5523.99</v>
      </c>
      <c r="E122" s="25">
        <f t="shared" si="3"/>
        <v>1.44</v>
      </c>
      <c r="F122" s="26">
        <f t="shared" si="4"/>
        <v>0.12</v>
      </c>
      <c r="G122" s="12">
        <v>3836.2</v>
      </c>
      <c r="H122" s="94"/>
      <c r="I122" s="95"/>
    </row>
    <row r="123" spans="1:9" s="96" customFormat="1" ht="32.25" customHeight="1" x14ac:dyDescent="0.2">
      <c r="A123" s="49" t="s">
        <v>138</v>
      </c>
      <c r="B123" s="97"/>
      <c r="C123" s="105"/>
      <c r="D123" s="48">
        <v>17687.560000000001</v>
      </c>
      <c r="E123" s="25">
        <f t="shared" si="3"/>
        <v>4.6100000000000003</v>
      </c>
      <c r="F123" s="26">
        <f t="shared" si="4"/>
        <v>0.38</v>
      </c>
      <c r="G123" s="12">
        <v>3836.2</v>
      </c>
      <c r="H123" s="94"/>
      <c r="I123" s="95"/>
    </row>
    <row r="124" spans="1:9" s="96" customFormat="1" ht="22.5" customHeight="1" x14ac:dyDescent="0.2">
      <c r="A124" s="49" t="s">
        <v>139</v>
      </c>
      <c r="B124" s="97"/>
      <c r="C124" s="105"/>
      <c r="D124" s="48">
        <v>0</v>
      </c>
      <c r="E124" s="25">
        <f t="shared" si="3"/>
        <v>0</v>
      </c>
      <c r="F124" s="26">
        <f t="shared" si="4"/>
        <v>0</v>
      </c>
      <c r="G124" s="12">
        <v>3836.2</v>
      </c>
      <c r="H124" s="94"/>
      <c r="I124" s="95"/>
    </row>
    <row r="125" spans="1:9" s="99" customFormat="1" ht="15" x14ac:dyDescent="0.2">
      <c r="A125" s="49" t="s">
        <v>140</v>
      </c>
      <c r="B125" s="50"/>
      <c r="C125" s="47"/>
      <c r="D125" s="47">
        <v>67950.649999999994</v>
      </c>
      <c r="E125" s="25">
        <f t="shared" si="3"/>
        <v>17.71</v>
      </c>
      <c r="F125" s="26">
        <f t="shared" si="4"/>
        <v>1.48</v>
      </c>
      <c r="G125" s="12">
        <v>3836.2</v>
      </c>
      <c r="H125" s="98"/>
      <c r="I125" s="95"/>
    </row>
    <row r="126" spans="1:9" s="99" customFormat="1" ht="15" x14ac:dyDescent="0.2">
      <c r="A126" s="51" t="s">
        <v>141</v>
      </c>
      <c r="B126" s="50"/>
      <c r="C126" s="47"/>
      <c r="D126" s="47">
        <v>12703.14</v>
      </c>
      <c r="E126" s="25">
        <f t="shared" si="3"/>
        <v>3.31</v>
      </c>
      <c r="F126" s="26">
        <f t="shared" si="4"/>
        <v>0.28000000000000003</v>
      </c>
      <c r="G126" s="12">
        <v>3836.2</v>
      </c>
      <c r="H126" s="98"/>
      <c r="I126" s="95"/>
    </row>
    <row r="127" spans="1:9" s="99" customFormat="1" ht="18.75" customHeight="1" x14ac:dyDescent="0.2">
      <c r="A127" s="100" t="s">
        <v>69</v>
      </c>
      <c r="B127" s="101"/>
      <c r="C127" s="101"/>
      <c r="D127" s="112">
        <v>85885</v>
      </c>
      <c r="E127" s="25">
        <f t="shared" si="3"/>
        <v>22.39</v>
      </c>
      <c r="F127" s="26">
        <f t="shared" si="4"/>
        <v>1.87</v>
      </c>
      <c r="G127" s="12">
        <v>3836.2</v>
      </c>
      <c r="H127" s="98"/>
      <c r="I127" s="95"/>
    </row>
    <row r="128" spans="1:9" s="99" customFormat="1" ht="18.75" customHeight="1" x14ac:dyDescent="0.2">
      <c r="A128" s="100" t="s">
        <v>151</v>
      </c>
      <c r="B128" s="101"/>
      <c r="C128" s="101"/>
      <c r="D128" s="112">
        <v>1288824</v>
      </c>
      <c r="E128" s="25">
        <f t="shared" si="3"/>
        <v>335.96</v>
      </c>
      <c r="F128" s="26">
        <f t="shared" si="4"/>
        <v>28</v>
      </c>
      <c r="G128" s="12">
        <v>3836.2</v>
      </c>
      <c r="H128" s="98"/>
      <c r="I128" s="95"/>
    </row>
    <row r="129" spans="1:9" s="99" customFormat="1" ht="18.75" customHeight="1" x14ac:dyDescent="0.2">
      <c r="A129" s="100" t="s">
        <v>152</v>
      </c>
      <c r="B129" s="101"/>
      <c r="C129" s="101"/>
      <c r="D129" s="112">
        <v>198492.56</v>
      </c>
      <c r="E129" s="25">
        <f t="shared" si="3"/>
        <v>51.74</v>
      </c>
      <c r="F129" s="26">
        <f t="shared" si="4"/>
        <v>4.3099999999999996</v>
      </c>
      <c r="G129" s="12">
        <v>3836.2</v>
      </c>
      <c r="H129" s="98"/>
      <c r="I129" s="95"/>
    </row>
    <row r="130" spans="1:9" s="99" customFormat="1" ht="18.75" customHeight="1" x14ac:dyDescent="0.2">
      <c r="A130" s="109"/>
      <c r="B130" s="110"/>
      <c r="C130" s="110"/>
      <c r="D130" s="110"/>
      <c r="E130" s="111"/>
      <c r="F130" s="111"/>
      <c r="G130" s="12"/>
      <c r="H130" s="98"/>
      <c r="I130" s="95"/>
    </row>
    <row r="131" spans="1:9" s="42" customFormat="1" ht="13.5" thickBot="1" x14ac:dyDescent="0.25">
      <c r="A131" s="41"/>
      <c r="F131" s="43"/>
      <c r="H131" s="44"/>
    </row>
    <row r="132" spans="1:9" s="42" customFormat="1" ht="20.25" thickBot="1" x14ac:dyDescent="0.25">
      <c r="A132" s="52" t="s">
        <v>59</v>
      </c>
      <c r="B132" s="53"/>
      <c r="C132" s="104"/>
      <c r="D132" s="54">
        <f>D111+D115</f>
        <v>2865750.45</v>
      </c>
      <c r="E132" s="54">
        <f>E111+E115</f>
        <v>747.02</v>
      </c>
      <c r="F132" s="54">
        <f>F111+F115</f>
        <v>62.27</v>
      </c>
      <c r="H132" s="44"/>
    </row>
    <row r="133" spans="1:9" s="42" customFormat="1" x14ac:dyDescent="0.2">
      <c r="A133" s="41"/>
      <c r="F133" s="43"/>
      <c r="H133" s="44"/>
    </row>
    <row r="134" spans="1:9" s="42" customFormat="1" x14ac:dyDescent="0.2">
      <c r="A134" s="41"/>
      <c r="F134" s="43"/>
      <c r="H134" s="44"/>
    </row>
    <row r="135" spans="1:9" s="42" customFormat="1" x14ac:dyDescent="0.2">
      <c r="A135" s="41"/>
      <c r="F135" s="43"/>
      <c r="H135" s="44"/>
    </row>
    <row r="136" spans="1:9" s="42" customFormat="1" x14ac:dyDescent="0.2">
      <c r="A136" s="41"/>
      <c r="F136" s="43"/>
      <c r="H136" s="44"/>
    </row>
    <row r="137" spans="1:9" s="42" customFormat="1" x14ac:dyDescent="0.2">
      <c r="A137" s="41"/>
      <c r="F137" s="43"/>
      <c r="H137" s="44"/>
    </row>
    <row r="138" spans="1:9" s="42" customFormat="1" x14ac:dyDescent="0.2">
      <c r="A138" s="41"/>
      <c r="F138" s="43"/>
      <c r="H138" s="44"/>
    </row>
    <row r="139" spans="1:9" s="59" customFormat="1" ht="18.75" x14ac:dyDescent="0.4">
      <c r="A139" s="55"/>
      <c r="B139" s="56"/>
      <c r="C139" s="57"/>
      <c r="D139" s="57"/>
      <c r="E139" s="57"/>
      <c r="F139" s="58"/>
      <c r="H139" s="60"/>
    </row>
    <row r="140" spans="1:9" s="40" customFormat="1" ht="19.5" x14ac:dyDescent="0.2">
      <c r="A140" s="61"/>
      <c r="B140" s="62"/>
      <c r="C140" s="63"/>
      <c r="D140" s="63"/>
      <c r="E140" s="63"/>
      <c r="F140" s="64"/>
      <c r="H140" s="39"/>
    </row>
    <row r="141" spans="1:9" s="42" customFormat="1" ht="14.25" x14ac:dyDescent="0.2">
      <c r="A141" s="140" t="s">
        <v>60</v>
      </c>
      <c r="B141" s="140"/>
      <c r="C141" s="140"/>
      <c r="D141" s="140"/>
      <c r="H141" s="44"/>
    </row>
    <row r="142" spans="1:9" s="42" customFormat="1" x14ac:dyDescent="0.2">
      <c r="F142" s="43"/>
      <c r="H142" s="44"/>
    </row>
    <row r="143" spans="1:9" s="42" customFormat="1" x14ac:dyDescent="0.2">
      <c r="A143" s="41" t="s">
        <v>61</v>
      </c>
      <c r="F143" s="43"/>
      <c r="H143" s="44"/>
    </row>
    <row r="144" spans="1:9" s="42" customFormat="1" x14ac:dyDescent="0.2">
      <c r="F144" s="43"/>
      <c r="H144" s="44"/>
    </row>
    <row r="145" spans="6:8" s="42" customFormat="1" x14ac:dyDescent="0.2">
      <c r="F145" s="43"/>
      <c r="H145" s="44"/>
    </row>
    <row r="146" spans="6:8" s="42" customFormat="1" x14ac:dyDescent="0.2">
      <c r="F146" s="43"/>
      <c r="H146" s="44"/>
    </row>
    <row r="147" spans="6:8" s="42" customFormat="1" x14ac:dyDescent="0.2">
      <c r="F147" s="43"/>
      <c r="H147" s="44"/>
    </row>
    <row r="148" spans="6:8" s="42" customFormat="1" x14ac:dyDescent="0.2">
      <c r="F148" s="43"/>
      <c r="H148" s="44"/>
    </row>
    <row r="149" spans="6:8" s="42" customFormat="1" x14ac:dyDescent="0.2">
      <c r="F149" s="43"/>
      <c r="H149" s="44"/>
    </row>
    <row r="150" spans="6:8" s="42" customFormat="1" x14ac:dyDescent="0.2">
      <c r="F150" s="43"/>
      <c r="H150" s="44"/>
    </row>
    <row r="151" spans="6:8" s="42" customFormat="1" x14ac:dyDescent="0.2">
      <c r="F151" s="43"/>
      <c r="H151" s="44"/>
    </row>
    <row r="152" spans="6:8" s="42" customFormat="1" x14ac:dyDescent="0.2">
      <c r="F152" s="43"/>
      <c r="H152" s="44"/>
    </row>
    <row r="153" spans="6:8" s="42" customFormat="1" x14ac:dyDescent="0.2">
      <c r="F153" s="43"/>
      <c r="H153" s="44"/>
    </row>
    <row r="154" spans="6:8" s="42" customFormat="1" x14ac:dyDescent="0.2">
      <c r="F154" s="43"/>
      <c r="H154" s="44"/>
    </row>
    <row r="155" spans="6:8" s="42" customFormat="1" x14ac:dyDescent="0.2">
      <c r="F155" s="43"/>
      <c r="H155" s="44"/>
    </row>
    <row r="156" spans="6:8" s="42" customFormat="1" x14ac:dyDescent="0.2">
      <c r="F156" s="43"/>
      <c r="H156" s="44"/>
    </row>
    <row r="157" spans="6:8" s="42" customFormat="1" x14ac:dyDescent="0.2">
      <c r="F157" s="43"/>
      <c r="H157" s="44"/>
    </row>
    <row r="158" spans="6:8" s="42" customFormat="1" x14ac:dyDescent="0.2">
      <c r="F158" s="43"/>
      <c r="H158" s="44"/>
    </row>
    <row r="159" spans="6:8" s="42" customFormat="1" x14ac:dyDescent="0.2">
      <c r="F159" s="43"/>
      <c r="H159" s="44"/>
    </row>
    <row r="160" spans="6:8" s="42" customFormat="1" x14ac:dyDescent="0.2">
      <c r="F160" s="43"/>
      <c r="H160" s="44"/>
    </row>
    <row r="161" spans="6:8" s="42" customFormat="1" x14ac:dyDescent="0.2">
      <c r="F161" s="43"/>
      <c r="H161" s="44"/>
    </row>
  </sheetData>
  <mergeCells count="12">
    <mergeCell ref="A8:F8"/>
    <mergeCell ref="A9:F9"/>
    <mergeCell ref="A10:F10"/>
    <mergeCell ref="A13:F13"/>
    <mergeCell ref="A141:D141"/>
    <mergeCell ref="A7:F7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10" zoomScale="75" zoomScaleNormal="75" workbookViewId="0">
      <selection sqref="A1:F135"/>
    </sheetView>
  </sheetViews>
  <sheetFormatPr defaultRowHeight="12.75" x14ac:dyDescent="0.2"/>
  <cols>
    <col min="1" max="1" width="73.85546875" style="1" customWidth="1"/>
    <col min="2" max="2" width="19.140625" style="1" customWidth="1"/>
    <col min="3" max="3" width="13.85546875" style="1" customWidth="1"/>
    <col min="4" max="4" width="20.5703125" style="1" customWidth="1"/>
    <col min="5" max="5" width="13.85546875" style="1" customWidth="1"/>
    <col min="6" max="6" width="20.85546875" style="65" customWidth="1"/>
    <col min="7" max="7" width="15.42578125" style="1" customWidth="1"/>
    <col min="8" max="8" width="15.42578125" style="2" hidden="1" customWidth="1"/>
    <col min="9" max="12" width="15.42578125" style="1" customWidth="1"/>
    <col min="13" max="16384" width="9.140625" style="1"/>
  </cols>
  <sheetData>
    <row r="1" spans="1:8" ht="16.5" customHeight="1" x14ac:dyDescent="0.2">
      <c r="A1" s="126" t="s">
        <v>166</v>
      </c>
      <c r="B1" s="127"/>
      <c r="C1" s="127"/>
      <c r="D1" s="127"/>
      <c r="E1" s="127"/>
      <c r="F1" s="127"/>
    </row>
    <row r="2" spans="1:8" ht="12.75" customHeight="1" x14ac:dyDescent="0.3">
      <c r="B2" s="128"/>
      <c r="C2" s="128"/>
      <c r="D2" s="128"/>
      <c r="E2" s="127"/>
      <c r="F2" s="127"/>
    </row>
    <row r="3" spans="1:8" ht="19.5" customHeight="1" x14ac:dyDescent="0.3">
      <c r="A3" s="3" t="s">
        <v>73</v>
      </c>
      <c r="B3" s="128" t="s">
        <v>0</v>
      </c>
      <c r="C3" s="128"/>
      <c r="D3" s="128"/>
      <c r="E3" s="127"/>
      <c r="F3" s="127"/>
    </row>
    <row r="4" spans="1:8" ht="14.25" customHeight="1" x14ac:dyDescent="0.3">
      <c r="B4" s="128" t="s">
        <v>167</v>
      </c>
      <c r="C4" s="128"/>
      <c r="D4" s="128"/>
      <c r="E4" s="127"/>
      <c r="F4" s="127"/>
    </row>
    <row r="5" spans="1:8" ht="33" customHeight="1" x14ac:dyDescent="0.4">
      <c r="A5" s="129"/>
      <c r="B5" s="130"/>
      <c r="C5" s="130"/>
      <c r="D5" s="130"/>
      <c r="E5" s="130"/>
      <c r="F5" s="130"/>
      <c r="H5" s="1"/>
    </row>
    <row r="6" spans="1:8" ht="23.25" customHeight="1" x14ac:dyDescent="0.2">
      <c r="A6" s="131" t="s">
        <v>74</v>
      </c>
      <c r="B6" s="131"/>
      <c r="C6" s="131"/>
      <c r="D6" s="131"/>
      <c r="E6" s="131"/>
      <c r="F6" s="131"/>
      <c r="H6" s="1"/>
    </row>
    <row r="7" spans="1:8" s="4" customFormat="1" ht="22.5" customHeight="1" x14ac:dyDescent="0.4">
      <c r="A7" s="124" t="s">
        <v>1</v>
      </c>
      <c r="B7" s="124"/>
      <c r="C7" s="124"/>
      <c r="D7" s="124"/>
      <c r="E7" s="125"/>
      <c r="F7" s="125"/>
      <c r="H7" s="5"/>
    </row>
    <row r="8" spans="1:8" s="6" customFormat="1" ht="18.75" customHeight="1" x14ac:dyDescent="0.4">
      <c r="A8" s="124" t="s">
        <v>72</v>
      </c>
      <c r="B8" s="124"/>
      <c r="C8" s="124"/>
      <c r="D8" s="124"/>
      <c r="E8" s="125"/>
      <c r="F8" s="125"/>
    </row>
    <row r="9" spans="1:8" s="7" customFormat="1" ht="17.25" customHeight="1" x14ac:dyDescent="0.2">
      <c r="A9" s="132" t="s">
        <v>2</v>
      </c>
      <c r="B9" s="132"/>
      <c r="C9" s="132"/>
      <c r="D9" s="132"/>
      <c r="E9" s="133"/>
      <c r="F9" s="133"/>
    </row>
    <row r="10" spans="1:8" s="6" customFormat="1" ht="30" customHeight="1" thickBot="1" x14ac:dyDescent="0.25">
      <c r="A10" s="134" t="s">
        <v>3</v>
      </c>
      <c r="B10" s="134"/>
      <c r="C10" s="134"/>
      <c r="D10" s="134"/>
      <c r="E10" s="135"/>
      <c r="F10" s="135"/>
    </row>
    <row r="11" spans="1:8" s="12" customFormat="1" ht="139.5" customHeight="1" thickBot="1" x14ac:dyDescent="0.25">
      <c r="A11" s="8" t="s">
        <v>4</v>
      </c>
      <c r="B11" s="9" t="s">
        <v>5</v>
      </c>
      <c r="C11" s="10" t="s">
        <v>82</v>
      </c>
      <c r="D11" s="10" t="s">
        <v>7</v>
      </c>
      <c r="E11" s="10" t="s">
        <v>6</v>
      </c>
      <c r="F11" s="11" t="s">
        <v>8</v>
      </c>
      <c r="H11" s="13"/>
    </row>
    <row r="12" spans="1:8" s="19" customForma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H12" s="20"/>
    </row>
    <row r="13" spans="1:8" s="19" customFormat="1" ht="49.5" customHeight="1" x14ac:dyDescent="0.2">
      <c r="A13" s="136" t="s">
        <v>9</v>
      </c>
      <c r="B13" s="137"/>
      <c r="C13" s="137"/>
      <c r="D13" s="137"/>
      <c r="E13" s="138"/>
      <c r="F13" s="139"/>
      <c r="H13" s="20"/>
    </row>
    <row r="14" spans="1:8" s="12" customFormat="1" ht="18" customHeight="1" x14ac:dyDescent="0.2">
      <c r="A14" s="77" t="s">
        <v>67</v>
      </c>
      <c r="B14" s="85" t="s">
        <v>25</v>
      </c>
      <c r="C14" s="102" t="s">
        <v>142</v>
      </c>
      <c r="D14" s="21">
        <f>E14*G14</f>
        <v>149151.46</v>
      </c>
      <c r="E14" s="22">
        <f>F14*12</f>
        <v>38.880000000000003</v>
      </c>
      <c r="F14" s="23">
        <f>F27+F29</f>
        <v>3.24</v>
      </c>
      <c r="G14" s="12">
        <v>3836.2</v>
      </c>
      <c r="H14" s="13">
        <v>2.2400000000000002</v>
      </c>
    </row>
    <row r="15" spans="1:8" s="12" customFormat="1" ht="30.75" customHeight="1" x14ac:dyDescent="0.2">
      <c r="A15" s="106" t="s">
        <v>10</v>
      </c>
      <c r="B15" s="107" t="s">
        <v>11</v>
      </c>
      <c r="C15" s="102"/>
      <c r="D15" s="21"/>
      <c r="E15" s="22"/>
      <c r="F15" s="23"/>
      <c r="G15" s="12">
        <v>3836.2</v>
      </c>
      <c r="H15" s="13"/>
    </row>
    <row r="16" spans="1:8" s="12" customFormat="1" ht="15" x14ac:dyDescent="0.2">
      <c r="A16" s="106" t="s">
        <v>12</v>
      </c>
      <c r="B16" s="107" t="s">
        <v>11</v>
      </c>
      <c r="C16" s="102"/>
      <c r="D16" s="21"/>
      <c r="E16" s="22"/>
      <c r="F16" s="23"/>
      <c r="G16" s="12">
        <v>3836.2</v>
      </c>
      <c r="H16" s="13"/>
    </row>
    <row r="17" spans="1:8" s="12" customFormat="1" ht="120" customHeight="1" x14ac:dyDescent="0.2">
      <c r="A17" s="106" t="s">
        <v>75</v>
      </c>
      <c r="B17" s="107" t="s">
        <v>36</v>
      </c>
      <c r="C17" s="102"/>
      <c r="D17" s="21"/>
      <c r="E17" s="22"/>
      <c r="F17" s="23"/>
      <c r="G17" s="12">
        <v>3836.2</v>
      </c>
      <c r="H17" s="13"/>
    </row>
    <row r="18" spans="1:8" s="12" customFormat="1" ht="20.25" customHeight="1" x14ac:dyDescent="0.2">
      <c r="A18" s="106" t="s">
        <v>76</v>
      </c>
      <c r="B18" s="107" t="s">
        <v>11</v>
      </c>
      <c r="C18" s="102"/>
      <c r="D18" s="21"/>
      <c r="E18" s="22"/>
      <c r="F18" s="23"/>
      <c r="G18" s="12">
        <v>3836.2</v>
      </c>
      <c r="H18" s="13"/>
    </row>
    <row r="19" spans="1:8" s="12" customFormat="1" ht="17.25" customHeight="1" x14ac:dyDescent="0.2">
      <c r="A19" s="106" t="s">
        <v>77</v>
      </c>
      <c r="B19" s="107" t="s">
        <v>11</v>
      </c>
      <c r="C19" s="102"/>
      <c r="D19" s="21"/>
      <c r="E19" s="22"/>
      <c r="F19" s="23"/>
      <c r="G19" s="12">
        <v>3836.2</v>
      </c>
      <c r="H19" s="13"/>
    </row>
    <row r="20" spans="1:8" s="12" customFormat="1" ht="25.5" x14ac:dyDescent="0.2">
      <c r="A20" s="106" t="s">
        <v>78</v>
      </c>
      <c r="B20" s="107" t="s">
        <v>19</v>
      </c>
      <c r="C20" s="102"/>
      <c r="D20" s="21"/>
      <c r="E20" s="22"/>
      <c r="F20" s="23"/>
      <c r="G20" s="12">
        <v>3836.2</v>
      </c>
      <c r="H20" s="13"/>
    </row>
    <row r="21" spans="1:8" s="12" customFormat="1" ht="15" x14ac:dyDescent="0.2">
      <c r="A21" s="106" t="s">
        <v>79</v>
      </c>
      <c r="B21" s="107" t="s">
        <v>22</v>
      </c>
      <c r="C21" s="102"/>
      <c r="D21" s="21"/>
      <c r="E21" s="22"/>
      <c r="F21" s="23"/>
      <c r="G21" s="12">
        <v>3836.2</v>
      </c>
      <c r="H21" s="13"/>
    </row>
    <row r="22" spans="1:8" s="12" customFormat="1" ht="15" x14ac:dyDescent="0.2">
      <c r="A22" s="106" t="s">
        <v>80</v>
      </c>
      <c r="B22" s="107" t="s">
        <v>11</v>
      </c>
      <c r="C22" s="102"/>
      <c r="D22" s="21"/>
      <c r="E22" s="22"/>
      <c r="F22" s="23"/>
      <c r="G22" s="12">
        <v>3836.2</v>
      </c>
      <c r="H22" s="13"/>
    </row>
    <row r="23" spans="1:8" s="12" customFormat="1" ht="20.25" customHeight="1" x14ac:dyDescent="0.2">
      <c r="A23" s="106" t="s">
        <v>81</v>
      </c>
      <c r="B23" s="107" t="s">
        <v>34</v>
      </c>
      <c r="C23" s="103"/>
      <c r="D23" s="24"/>
      <c r="E23" s="25"/>
      <c r="F23" s="26"/>
      <c r="G23" s="12">
        <v>3836.2</v>
      </c>
      <c r="H23" s="13"/>
    </row>
    <row r="24" spans="1:8" s="12" customFormat="1" ht="15" x14ac:dyDescent="0.2">
      <c r="A24" s="80" t="s">
        <v>12</v>
      </c>
      <c r="B24" s="76" t="s">
        <v>11</v>
      </c>
      <c r="C24" s="103"/>
      <c r="D24" s="24"/>
      <c r="E24" s="25"/>
      <c r="F24" s="26"/>
      <c r="G24" s="12">
        <v>3836.2</v>
      </c>
      <c r="H24" s="13"/>
    </row>
    <row r="25" spans="1:8" s="12" customFormat="1" ht="15" x14ac:dyDescent="0.2">
      <c r="A25" s="80" t="s">
        <v>13</v>
      </c>
      <c r="B25" s="76" t="s">
        <v>14</v>
      </c>
      <c r="C25" s="103"/>
      <c r="D25" s="24"/>
      <c r="E25" s="25"/>
      <c r="F25" s="26"/>
      <c r="G25" s="12">
        <v>3836.2</v>
      </c>
      <c r="H25" s="13"/>
    </row>
    <row r="26" spans="1:8" s="12" customFormat="1" ht="15" x14ac:dyDescent="0.2">
      <c r="A26" s="80" t="s">
        <v>15</v>
      </c>
      <c r="B26" s="76" t="s">
        <v>11</v>
      </c>
      <c r="C26" s="103"/>
      <c r="D26" s="24"/>
      <c r="E26" s="25"/>
      <c r="F26" s="26"/>
      <c r="G26" s="12">
        <v>3836.2</v>
      </c>
      <c r="H26" s="13"/>
    </row>
    <row r="27" spans="1:8" s="12" customFormat="1" ht="15" x14ac:dyDescent="0.2">
      <c r="A27" s="77" t="s">
        <v>66</v>
      </c>
      <c r="B27" s="76"/>
      <c r="C27" s="24"/>
      <c r="D27" s="24"/>
      <c r="E27" s="25"/>
      <c r="F27" s="23">
        <v>3.24</v>
      </c>
      <c r="G27" s="12">
        <v>3836.2</v>
      </c>
      <c r="H27" s="13"/>
    </row>
    <row r="28" spans="1:8" s="12" customFormat="1" ht="15" x14ac:dyDescent="0.2">
      <c r="A28" s="80" t="s">
        <v>62</v>
      </c>
      <c r="B28" s="76" t="s">
        <v>11</v>
      </c>
      <c r="C28" s="24"/>
      <c r="D28" s="24"/>
      <c r="E28" s="25"/>
      <c r="F28" s="26">
        <v>0</v>
      </c>
      <c r="G28" s="12">
        <v>3836.2</v>
      </c>
      <c r="H28" s="13"/>
    </row>
    <row r="29" spans="1:8" s="12" customFormat="1" ht="15" x14ac:dyDescent="0.2">
      <c r="A29" s="77" t="s">
        <v>66</v>
      </c>
      <c r="B29" s="76"/>
      <c r="C29" s="24"/>
      <c r="D29" s="24"/>
      <c r="E29" s="25"/>
      <c r="F29" s="23">
        <f>F28</f>
        <v>0</v>
      </c>
      <c r="G29" s="12">
        <v>3836.2</v>
      </c>
      <c r="H29" s="13"/>
    </row>
    <row r="30" spans="1:8" s="12" customFormat="1" ht="30" x14ac:dyDescent="0.2">
      <c r="A30" s="77" t="s">
        <v>16</v>
      </c>
      <c r="B30" s="81" t="s">
        <v>17</v>
      </c>
      <c r="C30" s="21" t="s">
        <v>143</v>
      </c>
      <c r="D30" s="21">
        <f>E30*G30</f>
        <v>150072.14000000001</v>
      </c>
      <c r="E30" s="22">
        <f>F30*12</f>
        <v>39.119999999999997</v>
      </c>
      <c r="F30" s="23">
        <v>3.26</v>
      </c>
      <c r="G30" s="12">
        <v>3836.2</v>
      </c>
      <c r="H30" s="13">
        <v>2.35</v>
      </c>
    </row>
    <row r="31" spans="1:8" s="12" customFormat="1" ht="15" x14ac:dyDescent="0.2">
      <c r="A31" s="106" t="s">
        <v>83</v>
      </c>
      <c r="B31" s="107" t="s">
        <v>17</v>
      </c>
      <c r="C31" s="21"/>
      <c r="D31" s="21"/>
      <c r="E31" s="22"/>
      <c r="F31" s="23"/>
      <c r="G31" s="12">
        <v>3836.2</v>
      </c>
      <c r="H31" s="13"/>
    </row>
    <row r="32" spans="1:8" s="12" customFormat="1" ht="15" x14ac:dyDescent="0.2">
      <c r="A32" s="106" t="s">
        <v>84</v>
      </c>
      <c r="B32" s="107" t="s">
        <v>85</v>
      </c>
      <c r="C32" s="21"/>
      <c r="D32" s="21"/>
      <c r="E32" s="22"/>
      <c r="F32" s="23"/>
      <c r="G32" s="12">
        <v>3836.2</v>
      </c>
      <c r="H32" s="13"/>
    </row>
    <row r="33" spans="1:8" s="12" customFormat="1" ht="15" x14ac:dyDescent="0.2">
      <c r="A33" s="106" t="s">
        <v>86</v>
      </c>
      <c r="B33" s="107" t="s">
        <v>87</v>
      </c>
      <c r="C33" s="21"/>
      <c r="D33" s="21"/>
      <c r="E33" s="22"/>
      <c r="F33" s="23"/>
      <c r="G33" s="12">
        <v>3836.2</v>
      </c>
      <c r="H33" s="13"/>
    </row>
    <row r="34" spans="1:8" s="12" customFormat="1" ht="15" x14ac:dyDescent="0.2">
      <c r="A34" s="106" t="s">
        <v>88</v>
      </c>
      <c r="B34" s="107" t="s">
        <v>17</v>
      </c>
      <c r="C34" s="21"/>
      <c r="D34" s="21"/>
      <c r="E34" s="22"/>
      <c r="F34" s="23"/>
      <c r="G34" s="12">
        <v>3836.2</v>
      </c>
      <c r="H34" s="13"/>
    </row>
    <row r="35" spans="1:8" s="12" customFormat="1" ht="25.5" x14ac:dyDescent="0.2">
      <c r="A35" s="106" t="s">
        <v>18</v>
      </c>
      <c r="B35" s="107" t="s">
        <v>19</v>
      </c>
      <c r="C35" s="21"/>
      <c r="D35" s="21"/>
      <c r="E35" s="22"/>
      <c r="F35" s="23"/>
      <c r="G35" s="12">
        <v>3836.2</v>
      </c>
      <c r="H35" s="13"/>
    </row>
    <row r="36" spans="1:8" s="12" customFormat="1" ht="15" x14ac:dyDescent="0.2">
      <c r="A36" s="106" t="s">
        <v>89</v>
      </c>
      <c r="B36" s="107" t="s">
        <v>17</v>
      </c>
      <c r="C36" s="21"/>
      <c r="D36" s="21"/>
      <c r="E36" s="22"/>
      <c r="F36" s="23"/>
      <c r="G36" s="12">
        <v>3836.2</v>
      </c>
      <c r="H36" s="13"/>
    </row>
    <row r="37" spans="1:8" s="12" customFormat="1" ht="15" x14ac:dyDescent="0.2">
      <c r="A37" s="106" t="s">
        <v>90</v>
      </c>
      <c r="B37" s="107" t="s">
        <v>17</v>
      </c>
      <c r="C37" s="21"/>
      <c r="D37" s="21"/>
      <c r="E37" s="22"/>
      <c r="F37" s="23"/>
      <c r="G37" s="12">
        <v>3836.2</v>
      </c>
      <c r="H37" s="13"/>
    </row>
    <row r="38" spans="1:8" s="12" customFormat="1" ht="25.5" x14ac:dyDescent="0.2">
      <c r="A38" s="106" t="s">
        <v>91</v>
      </c>
      <c r="B38" s="107" t="s">
        <v>20</v>
      </c>
      <c r="C38" s="21"/>
      <c r="D38" s="21"/>
      <c r="E38" s="22"/>
      <c r="F38" s="23"/>
      <c r="G38" s="12">
        <v>3836.2</v>
      </c>
      <c r="H38" s="13"/>
    </row>
    <row r="39" spans="1:8" s="12" customFormat="1" ht="25.5" x14ac:dyDescent="0.2">
      <c r="A39" s="106" t="s">
        <v>92</v>
      </c>
      <c r="B39" s="107" t="s">
        <v>19</v>
      </c>
      <c r="C39" s="21"/>
      <c r="D39" s="21"/>
      <c r="E39" s="22"/>
      <c r="F39" s="23"/>
      <c r="G39" s="12">
        <v>3836.2</v>
      </c>
      <c r="H39" s="13"/>
    </row>
    <row r="40" spans="1:8" s="12" customFormat="1" ht="31.5" customHeight="1" x14ac:dyDescent="0.2">
      <c r="A40" s="106" t="s">
        <v>93</v>
      </c>
      <c r="B40" s="107" t="s">
        <v>17</v>
      </c>
      <c r="C40" s="21"/>
      <c r="D40" s="21"/>
      <c r="E40" s="22"/>
      <c r="F40" s="23"/>
      <c r="G40" s="12">
        <v>3836.2</v>
      </c>
      <c r="H40" s="13"/>
    </row>
    <row r="41" spans="1:8" s="27" customFormat="1" ht="15" x14ac:dyDescent="0.2">
      <c r="A41" s="84" t="s">
        <v>21</v>
      </c>
      <c r="B41" s="85" t="s">
        <v>22</v>
      </c>
      <c r="C41" s="21" t="s">
        <v>142</v>
      </c>
      <c r="D41" s="21">
        <f>F41*G41*12</f>
        <v>38208.550000000003</v>
      </c>
      <c r="E41" s="22">
        <f t="shared" ref="E41:E53" si="0">F41*12</f>
        <v>9.9600000000000009</v>
      </c>
      <c r="F41" s="23">
        <v>0.83</v>
      </c>
      <c r="G41" s="12">
        <v>3836.2</v>
      </c>
      <c r="H41" s="13">
        <v>0.6</v>
      </c>
    </row>
    <row r="42" spans="1:8" s="12" customFormat="1" ht="15" x14ac:dyDescent="0.2">
      <c r="A42" s="84" t="s">
        <v>23</v>
      </c>
      <c r="B42" s="85" t="s">
        <v>24</v>
      </c>
      <c r="C42" s="21" t="s">
        <v>142</v>
      </c>
      <c r="D42" s="21">
        <f t="shared" ref="D42:D53" si="1">E42*G42</f>
        <v>124292.88</v>
      </c>
      <c r="E42" s="22">
        <f t="shared" si="0"/>
        <v>32.4</v>
      </c>
      <c r="F42" s="23">
        <v>2.7</v>
      </c>
      <c r="G42" s="12">
        <v>3836.2</v>
      </c>
      <c r="H42" s="13">
        <v>1.94</v>
      </c>
    </row>
    <row r="43" spans="1:8" s="12" customFormat="1" ht="15" x14ac:dyDescent="0.2">
      <c r="A43" s="84" t="s">
        <v>94</v>
      </c>
      <c r="B43" s="85" t="s">
        <v>17</v>
      </c>
      <c r="C43" s="21" t="s">
        <v>155</v>
      </c>
      <c r="D43" s="21">
        <v>0</v>
      </c>
      <c r="E43" s="22">
        <f>D43/G43</f>
        <v>0</v>
      </c>
      <c r="F43" s="23">
        <f>E43/12</f>
        <v>0</v>
      </c>
      <c r="G43" s="12">
        <v>3836.2</v>
      </c>
      <c r="H43" s="13"/>
    </row>
    <row r="44" spans="1:8" s="12" customFormat="1" ht="15" x14ac:dyDescent="0.2">
      <c r="A44" s="106" t="s">
        <v>95</v>
      </c>
      <c r="B44" s="107" t="s">
        <v>36</v>
      </c>
      <c r="C44" s="21"/>
      <c r="D44" s="21"/>
      <c r="E44" s="22"/>
      <c r="F44" s="23"/>
      <c r="G44" s="12">
        <v>3836.2</v>
      </c>
      <c r="H44" s="13"/>
    </row>
    <row r="45" spans="1:8" s="12" customFormat="1" ht="15" x14ac:dyDescent="0.2">
      <c r="A45" s="106" t="s">
        <v>96</v>
      </c>
      <c r="B45" s="107" t="s">
        <v>34</v>
      </c>
      <c r="C45" s="21"/>
      <c r="D45" s="21"/>
      <c r="E45" s="22"/>
      <c r="F45" s="23"/>
      <c r="G45" s="12">
        <v>3836.2</v>
      </c>
      <c r="H45" s="13"/>
    </row>
    <row r="46" spans="1:8" s="12" customFormat="1" ht="15" x14ac:dyDescent="0.2">
      <c r="A46" s="106" t="s">
        <v>97</v>
      </c>
      <c r="B46" s="107" t="s">
        <v>98</v>
      </c>
      <c r="C46" s="21"/>
      <c r="D46" s="21"/>
      <c r="E46" s="22"/>
      <c r="F46" s="23"/>
      <c r="G46" s="12">
        <v>3836.2</v>
      </c>
      <c r="H46" s="13"/>
    </row>
    <row r="47" spans="1:8" s="12" customFormat="1" ht="15" x14ac:dyDescent="0.2">
      <c r="A47" s="106" t="s">
        <v>99</v>
      </c>
      <c r="B47" s="107" t="s">
        <v>100</v>
      </c>
      <c r="C47" s="21"/>
      <c r="D47" s="21"/>
      <c r="E47" s="22"/>
      <c r="F47" s="23"/>
      <c r="G47" s="12">
        <v>3836.2</v>
      </c>
      <c r="H47" s="13"/>
    </row>
    <row r="48" spans="1:8" s="12" customFormat="1" ht="15" x14ac:dyDescent="0.2">
      <c r="A48" s="106" t="s">
        <v>101</v>
      </c>
      <c r="B48" s="107" t="s">
        <v>98</v>
      </c>
      <c r="C48" s="21"/>
      <c r="D48" s="21"/>
      <c r="E48" s="22"/>
      <c r="F48" s="23"/>
      <c r="G48" s="12">
        <v>3836.2</v>
      </c>
      <c r="H48" s="13"/>
    </row>
    <row r="49" spans="1:8" s="19" customFormat="1" ht="30" x14ac:dyDescent="0.2">
      <c r="A49" s="84" t="s">
        <v>102</v>
      </c>
      <c r="B49" s="85" t="s">
        <v>25</v>
      </c>
      <c r="C49" s="21" t="s">
        <v>144</v>
      </c>
      <c r="D49" s="21">
        <v>4493.5600000000004</v>
      </c>
      <c r="E49" s="22">
        <f>D49/G49</f>
        <v>1.17</v>
      </c>
      <c r="F49" s="23">
        <f>E49/12</f>
        <v>0.1</v>
      </c>
      <c r="G49" s="12">
        <v>3836.2</v>
      </c>
      <c r="H49" s="13">
        <v>0.06</v>
      </c>
    </row>
    <row r="50" spans="1:8" s="19" customFormat="1" ht="30" x14ac:dyDescent="0.2">
      <c r="A50" s="84" t="s">
        <v>103</v>
      </c>
      <c r="B50" s="85" t="s">
        <v>25</v>
      </c>
      <c r="C50" s="21" t="s">
        <v>144</v>
      </c>
      <c r="D50" s="21">
        <v>4493.5600000000004</v>
      </c>
      <c r="E50" s="22">
        <f>D50/G50</f>
        <v>1.17</v>
      </c>
      <c r="F50" s="23">
        <f>E50/12</f>
        <v>0.1</v>
      </c>
      <c r="G50" s="12">
        <v>3836.2</v>
      </c>
      <c r="H50" s="13">
        <v>0.06</v>
      </c>
    </row>
    <row r="51" spans="1:8" s="19" customFormat="1" ht="33.75" customHeight="1" x14ac:dyDescent="0.2">
      <c r="A51" s="84" t="s">
        <v>104</v>
      </c>
      <c r="B51" s="85" t="s">
        <v>25</v>
      </c>
      <c r="C51" s="21" t="s">
        <v>144</v>
      </c>
      <c r="D51" s="21">
        <v>28371.45</v>
      </c>
      <c r="E51" s="22">
        <f>D51/G51</f>
        <v>7.4</v>
      </c>
      <c r="F51" s="23">
        <f>E51/12</f>
        <v>0.62</v>
      </c>
      <c r="G51" s="12">
        <v>3836.2</v>
      </c>
      <c r="H51" s="13">
        <v>0.21</v>
      </c>
    </row>
    <row r="52" spans="1:8" s="19" customFormat="1" ht="33.75" customHeight="1" x14ac:dyDescent="0.2">
      <c r="A52" s="84" t="s">
        <v>145</v>
      </c>
      <c r="B52" s="85" t="s">
        <v>115</v>
      </c>
      <c r="C52" s="21" t="s">
        <v>146</v>
      </c>
      <c r="D52" s="21">
        <v>14185.72</v>
      </c>
      <c r="E52" s="22">
        <f>D52/G52</f>
        <v>3.7</v>
      </c>
      <c r="F52" s="23">
        <f>E52/12</f>
        <v>0.31</v>
      </c>
      <c r="G52" s="12">
        <v>3836.2</v>
      </c>
      <c r="H52" s="13"/>
    </row>
    <row r="53" spans="1:8" s="19" customFormat="1" ht="30" x14ac:dyDescent="0.2">
      <c r="A53" s="84" t="s">
        <v>26</v>
      </c>
      <c r="B53" s="85"/>
      <c r="C53" s="21" t="s">
        <v>156</v>
      </c>
      <c r="D53" s="21">
        <f t="shared" si="1"/>
        <v>9206.8799999999992</v>
      </c>
      <c r="E53" s="22">
        <f t="shared" si="0"/>
        <v>2.4</v>
      </c>
      <c r="F53" s="23">
        <v>0.2</v>
      </c>
      <c r="G53" s="12">
        <v>3836.2</v>
      </c>
      <c r="H53" s="13">
        <v>0.14000000000000001</v>
      </c>
    </row>
    <row r="54" spans="1:8" s="19" customFormat="1" ht="25.5" x14ac:dyDescent="0.2">
      <c r="A54" s="49" t="s">
        <v>105</v>
      </c>
      <c r="B54" s="50" t="s">
        <v>65</v>
      </c>
      <c r="C54" s="21"/>
      <c r="D54" s="21"/>
      <c r="E54" s="22"/>
      <c r="F54" s="23"/>
      <c r="G54" s="12">
        <v>3836.2</v>
      </c>
      <c r="H54" s="13"/>
    </row>
    <row r="55" spans="1:8" s="19" customFormat="1" ht="27.75" customHeight="1" x14ac:dyDescent="0.2">
      <c r="A55" s="49" t="s">
        <v>106</v>
      </c>
      <c r="B55" s="50" t="s">
        <v>65</v>
      </c>
      <c r="C55" s="21"/>
      <c r="D55" s="21"/>
      <c r="E55" s="22"/>
      <c r="F55" s="23"/>
      <c r="G55" s="12">
        <v>3836.2</v>
      </c>
      <c r="H55" s="13"/>
    </row>
    <row r="56" spans="1:8" s="19" customFormat="1" ht="15" x14ac:dyDescent="0.2">
      <c r="A56" s="49" t="s">
        <v>107</v>
      </c>
      <c r="B56" s="50" t="s">
        <v>11</v>
      </c>
      <c r="C56" s="21"/>
      <c r="D56" s="21"/>
      <c r="E56" s="22"/>
      <c r="F56" s="23"/>
      <c r="G56" s="12">
        <v>3836.2</v>
      </c>
      <c r="H56" s="13"/>
    </row>
    <row r="57" spans="1:8" s="19" customFormat="1" ht="21.75" customHeight="1" x14ac:dyDescent="0.2">
      <c r="A57" s="49" t="s">
        <v>108</v>
      </c>
      <c r="B57" s="50" t="s">
        <v>65</v>
      </c>
      <c r="C57" s="21"/>
      <c r="D57" s="21"/>
      <c r="E57" s="22"/>
      <c r="F57" s="23"/>
      <c r="G57" s="12">
        <v>3836.2</v>
      </c>
      <c r="H57" s="13"/>
    </row>
    <row r="58" spans="1:8" s="19" customFormat="1" ht="25.5" x14ac:dyDescent="0.2">
      <c r="A58" s="49" t="s">
        <v>109</v>
      </c>
      <c r="B58" s="50" t="s">
        <v>65</v>
      </c>
      <c r="C58" s="21"/>
      <c r="D58" s="21"/>
      <c r="E58" s="22"/>
      <c r="F58" s="23"/>
      <c r="G58" s="12">
        <v>3836.2</v>
      </c>
      <c r="H58" s="13"/>
    </row>
    <row r="59" spans="1:8" s="19" customFormat="1" ht="24" customHeight="1" x14ac:dyDescent="0.2">
      <c r="A59" s="49" t="s">
        <v>110</v>
      </c>
      <c r="B59" s="50" t="s">
        <v>65</v>
      </c>
      <c r="C59" s="21"/>
      <c r="D59" s="21"/>
      <c r="E59" s="22"/>
      <c r="F59" s="23"/>
      <c r="G59" s="12">
        <v>3836.2</v>
      </c>
      <c r="H59" s="13"/>
    </row>
    <row r="60" spans="1:8" s="19" customFormat="1" ht="33" customHeight="1" x14ac:dyDescent="0.2">
      <c r="A60" s="49" t="s">
        <v>111</v>
      </c>
      <c r="B60" s="50" t="s">
        <v>65</v>
      </c>
      <c r="C60" s="21"/>
      <c r="D60" s="21"/>
      <c r="E60" s="22"/>
      <c r="F60" s="23"/>
      <c r="G60" s="12">
        <v>3836.2</v>
      </c>
      <c r="H60" s="13"/>
    </row>
    <row r="61" spans="1:8" s="19" customFormat="1" ht="20.25" customHeight="1" x14ac:dyDescent="0.2">
      <c r="A61" s="49" t="s">
        <v>112</v>
      </c>
      <c r="B61" s="50" t="s">
        <v>65</v>
      </c>
      <c r="C61" s="21"/>
      <c r="D61" s="21"/>
      <c r="E61" s="22"/>
      <c r="F61" s="23"/>
      <c r="G61" s="12">
        <v>3836.2</v>
      </c>
      <c r="H61" s="13"/>
    </row>
    <row r="62" spans="1:8" s="19" customFormat="1" ht="20.25" customHeight="1" x14ac:dyDescent="0.2">
      <c r="A62" s="49" t="s">
        <v>113</v>
      </c>
      <c r="B62" s="50" t="s">
        <v>65</v>
      </c>
      <c r="C62" s="21"/>
      <c r="D62" s="21"/>
      <c r="E62" s="22"/>
      <c r="F62" s="23"/>
      <c r="G62" s="12">
        <v>3836.2</v>
      </c>
      <c r="H62" s="13"/>
    </row>
    <row r="63" spans="1:8" s="12" customFormat="1" ht="18.75" customHeight="1" x14ac:dyDescent="0.2">
      <c r="A63" s="84" t="s">
        <v>27</v>
      </c>
      <c r="B63" s="85" t="s">
        <v>28</v>
      </c>
      <c r="C63" s="21" t="s">
        <v>157</v>
      </c>
      <c r="D63" s="21">
        <f>E63*G63</f>
        <v>3222.41</v>
      </c>
      <c r="E63" s="22">
        <f>F63*12</f>
        <v>0.84</v>
      </c>
      <c r="F63" s="23">
        <v>7.0000000000000007E-2</v>
      </c>
      <c r="G63" s="12">
        <v>3836.2</v>
      </c>
      <c r="H63" s="13">
        <v>0.03</v>
      </c>
    </row>
    <row r="64" spans="1:8" s="12" customFormat="1" ht="20.25" customHeight="1" x14ac:dyDescent="0.2">
      <c r="A64" s="84" t="s">
        <v>29</v>
      </c>
      <c r="B64" s="86" t="s">
        <v>30</v>
      </c>
      <c r="C64" s="28" t="s">
        <v>157</v>
      </c>
      <c r="D64" s="21">
        <v>2025.52</v>
      </c>
      <c r="E64" s="22">
        <f>D64/G64</f>
        <v>0.53</v>
      </c>
      <c r="F64" s="23">
        <f>E64/12</f>
        <v>0.04</v>
      </c>
      <c r="G64" s="12">
        <v>3836.2</v>
      </c>
      <c r="H64" s="13">
        <v>0.02</v>
      </c>
    </row>
    <row r="65" spans="1:8" s="27" customFormat="1" ht="30" x14ac:dyDescent="0.2">
      <c r="A65" s="84" t="s">
        <v>31</v>
      </c>
      <c r="B65" s="85"/>
      <c r="C65" s="28" t="s">
        <v>147</v>
      </c>
      <c r="D65" s="21">
        <v>2849.1</v>
      </c>
      <c r="E65" s="22">
        <f>D65/G65</f>
        <v>0.74</v>
      </c>
      <c r="F65" s="23">
        <f>E65/12</f>
        <v>0.06</v>
      </c>
      <c r="G65" s="12">
        <v>3836.2</v>
      </c>
      <c r="H65" s="13">
        <v>0.03</v>
      </c>
    </row>
    <row r="66" spans="1:8" s="27" customFormat="1" ht="20.25" customHeight="1" x14ac:dyDescent="0.2">
      <c r="A66" s="84" t="s">
        <v>32</v>
      </c>
      <c r="B66" s="85"/>
      <c r="C66" s="22" t="s">
        <v>158</v>
      </c>
      <c r="D66" s="22">
        <f>D67+D68+D69+D70+D71+D72+D73+D74+D75+D76+D77++D78+D79</f>
        <v>31155.47</v>
      </c>
      <c r="E66" s="22">
        <f>D66/G66</f>
        <v>8.1199999999999992</v>
      </c>
      <c r="F66" s="23">
        <f>E66/12</f>
        <v>0.68</v>
      </c>
      <c r="G66" s="12">
        <v>3836.2</v>
      </c>
      <c r="H66" s="13">
        <v>0.71</v>
      </c>
    </row>
    <row r="67" spans="1:8" s="19" customFormat="1" ht="15" x14ac:dyDescent="0.2">
      <c r="A67" s="87" t="s">
        <v>33</v>
      </c>
      <c r="B67" s="82" t="s">
        <v>34</v>
      </c>
      <c r="C67" s="29"/>
      <c r="D67" s="29">
        <v>358.41</v>
      </c>
      <c r="E67" s="30"/>
      <c r="F67" s="31"/>
      <c r="G67" s="12">
        <v>3836.2</v>
      </c>
      <c r="H67" s="13">
        <v>0.01</v>
      </c>
    </row>
    <row r="68" spans="1:8" s="19" customFormat="1" ht="15" x14ac:dyDescent="0.2">
      <c r="A68" s="87" t="s">
        <v>35</v>
      </c>
      <c r="B68" s="82" t="s">
        <v>36</v>
      </c>
      <c r="C68" s="29"/>
      <c r="D68" s="29">
        <v>1010.84</v>
      </c>
      <c r="E68" s="30"/>
      <c r="F68" s="31"/>
      <c r="G68" s="12">
        <v>3836.2</v>
      </c>
      <c r="H68" s="13">
        <v>0.01</v>
      </c>
    </row>
    <row r="69" spans="1:8" s="19" customFormat="1" ht="15" x14ac:dyDescent="0.2">
      <c r="A69" s="87" t="s">
        <v>63</v>
      </c>
      <c r="B69" s="83" t="s">
        <v>34</v>
      </c>
      <c r="C69" s="29"/>
      <c r="D69" s="29">
        <v>1801.23</v>
      </c>
      <c r="E69" s="30"/>
      <c r="F69" s="31"/>
      <c r="G69" s="12">
        <v>3836.2</v>
      </c>
      <c r="H69" s="13"/>
    </row>
    <row r="70" spans="1:8" s="19" customFormat="1" ht="15" x14ac:dyDescent="0.2">
      <c r="A70" s="87" t="s">
        <v>37</v>
      </c>
      <c r="B70" s="82" t="s">
        <v>34</v>
      </c>
      <c r="C70" s="29"/>
      <c r="D70" s="29">
        <v>1926.34</v>
      </c>
      <c r="E70" s="30"/>
      <c r="F70" s="31"/>
      <c r="G70" s="12">
        <v>3836.2</v>
      </c>
      <c r="H70" s="13">
        <v>0.03</v>
      </c>
    </row>
    <row r="71" spans="1:8" s="19" customFormat="1" ht="15" x14ac:dyDescent="0.2">
      <c r="A71" s="87" t="s">
        <v>38</v>
      </c>
      <c r="B71" s="82" t="s">
        <v>34</v>
      </c>
      <c r="C71" s="29"/>
      <c r="D71" s="29">
        <v>6441.14</v>
      </c>
      <c r="E71" s="30"/>
      <c r="F71" s="31"/>
      <c r="G71" s="12">
        <v>3836.2</v>
      </c>
      <c r="H71" s="13">
        <v>0.1</v>
      </c>
    </row>
    <row r="72" spans="1:8" s="19" customFormat="1" ht="15" x14ac:dyDescent="0.2">
      <c r="A72" s="87" t="s">
        <v>39</v>
      </c>
      <c r="B72" s="82" t="s">
        <v>34</v>
      </c>
      <c r="C72" s="29"/>
      <c r="D72" s="29">
        <v>1010.85</v>
      </c>
      <c r="E72" s="30"/>
      <c r="F72" s="31"/>
      <c r="G72" s="12">
        <v>3836.2</v>
      </c>
      <c r="H72" s="13">
        <v>0.01</v>
      </c>
    </row>
    <row r="73" spans="1:8" s="19" customFormat="1" ht="15" x14ac:dyDescent="0.2">
      <c r="A73" s="87" t="s">
        <v>40</v>
      </c>
      <c r="B73" s="82" t="s">
        <v>34</v>
      </c>
      <c r="C73" s="29"/>
      <c r="D73" s="29">
        <v>963.14</v>
      </c>
      <c r="E73" s="30"/>
      <c r="F73" s="31"/>
      <c r="G73" s="12">
        <v>3836.2</v>
      </c>
      <c r="H73" s="13">
        <v>0.01</v>
      </c>
    </row>
    <row r="74" spans="1:8" s="19" customFormat="1" ht="15" x14ac:dyDescent="0.2">
      <c r="A74" s="87" t="s">
        <v>41</v>
      </c>
      <c r="B74" s="82" t="s">
        <v>36</v>
      </c>
      <c r="C74" s="29"/>
      <c r="D74" s="29">
        <v>3852.7</v>
      </c>
      <c r="E74" s="30"/>
      <c r="F74" s="31"/>
      <c r="G74" s="12">
        <v>3836.2</v>
      </c>
      <c r="H74" s="13">
        <v>0.06</v>
      </c>
    </row>
    <row r="75" spans="1:8" s="19" customFormat="1" ht="25.5" x14ac:dyDescent="0.2">
      <c r="A75" s="87" t="s">
        <v>42</v>
      </c>
      <c r="B75" s="82" t="s">
        <v>34</v>
      </c>
      <c r="C75" s="29"/>
      <c r="D75" s="29">
        <v>3799.86</v>
      </c>
      <c r="E75" s="30"/>
      <c r="F75" s="31"/>
      <c r="G75" s="12">
        <v>3836.2</v>
      </c>
      <c r="H75" s="13">
        <v>0.05</v>
      </c>
    </row>
    <row r="76" spans="1:8" s="19" customFormat="1" ht="15" x14ac:dyDescent="0.2">
      <c r="A76" s="87" t="s">
        <v>43</v>
      </c>
      <c r="B76" s="82" t="s">
        <v>34</v>
      </c>
      <c r="C76" s="29"/>
      <c r="D76" s="29">
        <v>6663.12</v>
      </c>
      <c r="E76" s="30"/>
      <c r="F76" s="31"/>
      <c r="G76" s="12">
        <v>3836.2</v>
      </c>
      <c r="H76" s="13">
        <v>0.01</v>
      </c>
    </row>
    <row r="77" spans="1:8" s="19" customFormat="1" ht="25.5" x14ac:dyDescent="0.2">
      <c r="A77" s="87" t="s">
        <v>114</v>
      </c>
      <c r="B77" s="83" t="s">
        <v>115</v>
      </c>
      <c r="C77" s="88"/>
      <c r="D77" s="47">
        <v>3327.84</v>
      </c>
      <c r="E77" s="30"/>
      <c r="F77" s="31"/>
      <c r="G77" s="12">
        <v>3836.2</v>
      </c>
      <c r="H77" s="13"/>
    </row>
    <row r="78" spans="1:8" s="19" customFormat="1" ht="18.75" customHeight="1" x14ac:dyDescent="0.2">
      <c r="A78" s="87" t="s">
        <v>116</v>
      </c>
      <c r="B78" s="50" t="s">
        <v>34</v>
      </c>
      <c r="C78" s="29"/>
      <c r="D78" s="29">
        <v>0</v>
      </c>
      <c r="E78" s="30"/>
      <c r="F78" s="31"/>
      <c r="G78" s="12">
        <v>3836.2</v>
      </c>
      <c r="H78" s="13"/>
    </row>
    <row r="79" spans="1:8" s="19" customFormat="1" ht="20.25" customHeight="1" x14ac:dyDescent="0.2">
      <c r="A79" s="87" t="s">
        <v>117</v>
      </c>
      <c r="B79" s="83" t="s">
        <v>115</v>
      </c>
      <c r="C79" s="29"/>
      <c r="D79" s="29">
        <v>0</v>
      </c>
      <c r="E79" s="30"/>
      <c r="F79" s="31"/>
      <c r="G79" s="12">
        <v>3836.2</v>
      </c>
      <c r="H79" s="13"/>
    </row>
    <row r="80" spans="1:8" s="33" customFormat="1" ht="30" x14ac:dyDescent="0.2">
      <c r="A80" s="84" t="s">
        <v>44</v>
      </c>
      <c r="B80" s="85"/>
      <c r="C80" s="22" t="s">
        <v>159</v>
      </c>
      <c r="D80" s="22">
        <f>D82+D83+D84+D85+D86+D87+D81</f>
        <v>41947.5</v>
      </c>
      <c r="E80" s="22">
        <f>D80/G80</f>
        <v>10.93</v>
      </c>
      <c r="F80" s="23">
        <f>E80/12</f>
        <v>0.91</v>
      </c>
      <c r="G80" s="12">
        <v>3836.2</v>
      </c>
      <c r="H80" s="13">
        <v>0.26</v>
      </c>
    </row>
    <row r="81" spans="1:8" s="33" customFormat="1" ht="29.25" customHeight="1" x14ac:dyDescent="0.2">
      <c r="A81" s="49" t="s">
        <v>148</v>
      </c>
      <c r="B81" s="50" t="s">
        <v>149</v>
      </c>
      <c r="C81" s="24"/>
      <c r="D81" s="24">
        <v>1926.35</v>
      </c>
      <c r="E81" s="25"/>
      <c r="F81" s="26"/>
      <c r="G81" s="12"/>
      <c r="H81" s="13"/>
    </row>
    <row r="82" spans="1:8" s="19" customFormat="1" ht="18.75" customHeight="1" x14ac:dyDescent="0.2">
      <c r="A82" s="87" t="s">
        <v>45</v>
      </c>
      <c r="B82" s="83" t="s">
        <v>115</v>
      </c>
      <c r="C82" s="29"/>
      <c r="D82" s="29">
        <f>26848.45/2</f>
        <v>13424.23</v>
      </c>
      <c r="E82" s="30"/>
      <c r="F82" s="31"/>
      <c r="G82" s="12">
        <v>3836.2</v>
      </c>
      <c r="H82" s="13">
        <v>0.2</v>
      </c>
    </row>
    <row r="83" spans="1:8" s="19" customFormat="1" ht="24.75" customHeight="1" x14ac:dyDescent="0.2">
      <c r="A83" s="87" t="s">
        <v>64</v>
      </c>
      <c r="B83" s="83" t="s">
        <v>25</v>
      </c>
      <c r="C83" s="34"/>
      <c r="D83" s="34">
        <v>13702.56</v>
      </c>
      <c r="E83" s="32"/>
      <c r="F83" s="75"/>
      <c r="G83" s="12">
        <v>3836.2</v>
      </c>
      <c r="H83" s="13"/>
    </row>
    <row r="84" spans="1:8" s="19" customFormat="1" ht="20.25" customHeight="1" x14ac:dyDescent="0.2">
      <c r="A84" s="87" t="s">
        <v>150</v>
      </c>
      <c r="B84" s="83" t="s">
        <v>34</v>
      </c>
      <c r="C84" s="34"/>
      <c r="D84" s="34">
        <v>0</v>
      </c>
      <c r="E84" s="32"/>
      <c r="F84" s="75"/>
      <c r="G84" s="12">
        <v>3836.2</v>
      </c>
      <c r="H84" s="13"/>
    </row>
    <row r="85" spans="1:8" s="19" customFormat="1" ht="25.5" x14ac:dyDescent="0.2">
      <c r="A85" s="87" t="s">
        <v>118</v>
      </c>
      <c r="B85" s="83" t="s">
        <v>36</v>
      </c>
      <c r="C85" s="34"/>
      <c r="D85" s="34">
        <v>12894.36</v>
      </c>
      <c r="E85" s="32"/>
      <c r="F85" s="75"/>
      <c r="G85" s="12">
        <v>3836.2</v>
      </c>
      <c r="H85" s="13"/>
    </row>
    <row r="86" spans="1:8" s="19" customFormat="1" ht="29.25" customHeight="1" x14ac:dyDescent="0.2">
      <c r="A86" s="87" t="s">
        <v>114</v>
      </c>
      <c r="B86" s="83" t="s">
        <v>119</v>
      </c>
      <c r="C86" s="48"/>
      <c r="D86" s="48">
        <v>0</v>
      </c>
      <c r="E86" s="32"/>
      <c r="F86" s="75"/>
      <c r="G86" s="12">
        <v>3836.2</v>
      </c>
      <c r="H86" s="13"/>
    </row>
    <row r="87" spans="1:8" s="19" customFormat="1" ht="22.5" customHeight="1" x14ac:dyDescent="0.2">
      <c r="A87" s="49" t="s">
        <v>120</v>
      </c>
      <c r="B87" s="83" t="s">
        <v>115</v>
      </c>
      <c r="C87" s="48"/>
      <c r="D87" s="48">
        <v>0</v>
      </c>
      <c r="E87" s="32"/>
      <c r="F87" s="75"/>
      <c r="G87" s="12">
        <v>3836.2</v>
      </c>
      <c r="H87" s="13"/>
    </row>
    <row r="88" spans="1:8" s="19" customFormat="1" ht="30" x14ac:dyDescent="0.2">
      <c r="A88" s="84" t="s">
        <v>46</v>
      </c>
      <c r="B88" s="82"/>
      <c r="C88" s="22" t="s">
        <v>160</v>
      </c>
      <c r="D88" s="22">
        <f>D90+D91</f>
        <v>5746.31</v>
      </c>
      <c r="E88" s="22">
        <f>D88/G88</f>
        <v>1.5</v>
      </c>
      <c r="F88" s="23">
        <f>E88/12</f>
        <v>0.13</v>
      </c>
      <c r="G88" s="12">
        <v>3836.2</v>
      </c>
      <c r="H88" s="13">
        <v>0.09</v>
      </c>
    </row>
    <row r="89" spans="1:8" s="19" customFormat="1" ht="15" x14ac:dyDescent="0.2">
      <c r="A89" s="87" t="s">
        <v>121</v>
      </c>
      <c r="B89" s="82" t="s">
        <v>34</v>
      </c>
      <c r="C89" s="34"/>
      <c r="D89" s="24">
        <v>0</v>
      </c>
      <c r="E89" s="22"/>
      <c r="F89" s="23"/>
      <c r="G89" s="12">
        <v>3836.2</v>
      </c>
      <c r="H89" s="13"/>
    </row>
    <row r="90" spans="1:8" s="19" customFormat="1" ht="15" x14ac:dyDescent="0.2">
      <c r="A90" s="49" t="s">
        <v>139</v>
      </c>
      <c r="B90" s="108" t="s">
        <v>115</v>
      </c>
      <c r="C90" s="105"/>
      <c r="D90" s="48">
        <v>5746.31</v>
      </c>
      <c r="E90" s="30"/>
      <c r="F90" s="31"/>
      <c r="G90" s="12">
        <v>3836.2</v>
      </c>
      <c r="H90" s="13"/>
    </row>
    <row r="91" spans="1:8" s="19" customFormat="1" ht="15" x14ac:dyDescent="0.2">
      <c r="A91" s="87" t="s">
        <v>122</v>
      </c>
      <c r="B91" s="83" t="s">
        <v>119</v>
      </c>
      <c r="C91" s="48"/>
      <c r="D91" s="48">
        <v>0</v>
      </c>
      <c r="E91" s="30"/>
      <c r="F91" s="31"/>
      <c r="G91" s="12">
        <v>3836.2</v>
      </c>
      <c r="H91" s="13">
        <v>0.06</v>
      </c>
    </row>
    <row r="92" spans="1:8" s="19" customFormat="1" ht="25.5" x14ac:dyDescent="0.2">
      <c r="A92" s="87" t="s">
        <v>123</v>
      </c>
      <c r="B92" s="83" t="s">
        <v>115</v>
      </c>
      <c r="C92" s="29"/>
      <c r="D92" s="29">
        <f>E92*G92</f>
        <v>0</v>
      </c>
      <c r="E92" s="30"/>
      <c r="F92" s="31"/>
      <c r="G92" s="12">
        <v>3836.2</v>
      </c>
      <c r="H92" s="13">
        <v>0</v>
      </c>
    </row>
    <row r="93" spans="1:8" s="19" customFormat="1" ht="18.75" customHeight="1" x14ac:dyDescent="0.2">
      <c r="A93" s="84" t="s">
        <v>124</v>
      </c>
      <c r="B93" s="82"/>
      <c r="C93" s="22" t="s">
        <v>161</v>
      </c>
      <c r="D93" s="22">
        <f>D94+D95+D98+D99+D96+D97</f>
        <v>12081.54</v>
      </c>
      <c r="E93" s="22">
        <f>D93/G93</f>
        <v>3.15</v>
      </c>
      <c r="F93" s="23">
        <f>E93/12</f>
        <v>0.26</v>
      </c>
      <c r="G93" s="12">
        <v>3836.2</v>
      </c>
      <c r="H93" s="13">
        <v>0.33</v>
      </c>
    </row>
    <row r="94" spans="1:8" s="19" customFormat="1" ht="15" x14ac:dyDescent="0.2">
      <c r="A94" s="87" t="s">
        <v>47</v>
      </c>
      <c r="B94" s="82" t="s">
        <v>25</v>
      </c>
      <c r="C94" s="29"/>
      <c r="D94" s="29">
        <v>0</v>
      </c>
      <c r="E94" s="30"/>
      <c r="F94" s="31"/>
      <c r="G94" s="12">
        <v>3836.2</v>
      </c>
      <c r="H94" s="13">
        <v>0.04</v>
      </c>
    </row>
    <row r="95" spans="1:8" s="19" customFormat="1" ht="39" customHeight="1" x14ac:dyDescent="0.2">
      <c r="A95" s="87" t="s">
        <v>125</v>
      </c>
      <c r="B95" s="82" t="s">
        <v>34</v>
      </c>
      <c r="C95" s="29"/>
      <c r="D95" s="29">
        <v>10067.92</v>
      </c>
      <c r="E95" s="30"/>
      <c r="F95" s="31"/>
      <c r="G95" s="12">
        <v>3836.2</v>
      </c>
      <c r="H95" s="13">
        <v>0.15</v>
      </c>
    </row>
    <row r="96" spans="1:8" s="19" customFormat="1" ht="44.25" customHeight="1" x14ac:dyDescent="0.2">
      <c r="A96" s="87" t="s">
        <v>126</v>
      </c>
      <c r="B96" s="82" t="s">
        <v>34</v>
      </c>
      <c r="C96" s="29"/>
      <c r="D96" s="29">
        <v>2013.62</v>
      </c>
      <c r="E96" s="30"/>
      <c r="F96" s="31"/>
      <c r="G96" s="12">
        <v>3836.2</v>
      </c>
      <c r="H96" s="13"/>
    </row>
    <row r="97" spans="1:9" s="19" customFormat="1" ht="25.5" x14ac:dyDescent="0.2">
      <c r="A97" s="87" t="s">
        <v>48</v>
      </c>
      <c r="B97" s="82" t="s">
        <v>19</v>
      </c>
      <c r="C97" s="29"/>
      <c r="D97" s="29">
        <v>0</v>
      </c>
      <c r="E97" s="30"/>
      <c r="F97" s="31"/>
      <c r="G97" s="12">
        <v>3836.2</v>
      </c>
      <c r="H97" s="13"/>
    </row>
    <row r="98" spans="1:9" s="19" customFormat="1" ht="21" customHeight="1" x14ac:dyDescent="0.2">
      <c r="A98" s="87" t="s">
        <v>127</v>
      </c>
      <c r="B98" s="83" t="s">
        <v>128</v>
      </c>
      <c r="C98" s="29"/>
      <c r="D98" s="29">
        <v>0</v>
      </c>
      <c r="E98" s="30"/>
      <c r="F98" s="31"/>
      <c r="G98" s="12">
        <v>3836.2</v>
      </c>
      <c r="H98" s="13">
        <v>0.03</v>
      </c>
    </row>
    <row r="99" spans="1:9" s="19" customFormat="1" ht="56.25" customHeight="1" x14ac:dyDescent="0.2">
      <c r="A99" s="87" t="s">
        <v>129</v>
      </c>
      <c r="B99" s="83" t="s">
        <v>65</v>
      </c>
      <c r="C99" s="29"/>
      <c r="D99" s="29">
        <v>0</v>
      </c>
      <c r="E99" s="30"/>
      <c r="F99" s="31"/>
      <c r="G99" s="12">
        <v>3836.2</v>
      </c>
      <c r="H99" s="13">
        <v>0.11</v>
      </c>
    </row>
    <row r="100" spans="1:9" s="19" customFormat="1" ht="15" x14ac:dyDescent="0.2">
      <c r="A100" s="84" t="s">
        <v>49</v>
      </c>
      <c r="B100" s="82"/>
      <c r="C100" s="22" t="s">
        <v>162</v>
      </c>
      <c r="D100" s="22">
        <f>D101</f>
        <v>0</v>
      </c>
      <c r="E100" s="22">
        <f>D100/G100</f>
        <v>0</v>
      </c>
      <c r="F100" s="23">
        <f>E100/12</f>
        <v>0</v>
      </c>
      <c r="G100" s="12">
        <v>3836.2</v>
      </c>
      <c r="H100" s="13">
        <v>0.1</v>
      </c>
    </row>
    <row r="101" spans="1:9" s="19" customFormat="1" ht="20.25" customHeight="1" x14ac:dyDescent="0.2">
      <c r="A101" s="87" t="s">
        <v>50</v>
      </c>
      <c r="B101" s="82" t="s">
        <v>34</v>
      </c>
      <c r="C101" s="29"/>
      <c r="D101" s="29">
        <v>0</v>
      </c>
      <c r="E101" s="30"/>
      <c r="F101" s="31"/>
      <c r="G101" s="12">
        <v>3836.2</v>
      </c>
      <c r="H101" s="13">
        <v>0.02</v>
      </c>
    </row>
    <row r="102" spans="1:9" s="12" customFormat="1" ht="15" x14ac:dyDescent="0.2">
      <c r="A102" s="84" t="s">
        <v>51</v>
      </c>
      <c r="B102" s="85"/>
      <c r="C102" s="22" t="s">
        <v>163</v>
      </c>
      <c r="D102" s="22">
        <f>D103+D104</f>
        <v>27220.53</v>
      </c>
      <c r="E102" s="22">
        <f>D102/G102</f>
        <v>7.1</v>
      </c>
      <c r="F102" s="23">
        <f>E102/12</f>
        <v>0.59</v>
      </c>
      <c r="G102" s="12">
        <v>3836.2</v>
      </c>
      <c r="H102" s="13">
        <v>0.27</v>
      </c>
    </row>
    <row r="103" spans="1:9" s="19" customFormat="1" ht="48" customHeight="1" x14ac:dyDescent="0.2">
      <c r="A103" s="49" t="s">
        <v>130</v>
      </c>
      <c r="B103" s="83" t="s">
        <v>36</v>
      </c>
      <c r="C103" s="29"/>
      <c r="D103" s="29">
        <v>15527.42</v>
      </c>
      <c r="E103" s="30"/>
      <c r="F103" s="31"/>
      <c r="G103" s="12">
        <v>3836.2</v>
      </c>
      <c r="H103" s="13">
        <v>0.03</v>
      </c>
    </row>
    <row r="104" spans="1:9" s="19" customFormat="1" ht="35.25" customHeight="1" x14ac:dyDescent="0.2">
      <c r="A104" s="49" t="s">
        <v>154</v>
      </c>
      <c r="B104" s="83" t="s">
        <v>65</v>
      </c>
      <c r="C104" s="29"/>
      <c r="D104" s="29">
        <v>11693.11</v>
      </c>
      <c r="E104" s="30"/>
      <c r="F104" s="31"/>
      <c r="G104" s="12">
        <v>3836.2</v>
      </c>
      <c r="H104" s="13">
        <v>0.24</v>
      </c>
    </row>
    <row r="105" spans="1:9" s="12" customFormat="1" ht="15" x14ac:dyDescent="0.2">
      <c r="A105" s="84" t="s">
        <v>52</v>
      </c>
      <c r="B105" s="85"/>
      <c r="C105" s="22" t="s">
        <v>164</v>
      </c>
      <c r="D105" s="22">
        <f>D106+D107</f>
        <v>19086.96</v>
      </c>
      <c r="E105" s="22">
        <f>D105/G105</f>
        <v>4.9800000000000004</v>
      </c>
      <c r="F105" s="23">
        <f>E105/12</f>
        <v>0.42</v>
      </c>
      <c r="G105" s="12">
        <v>3836.2</v>
      </c>
      <c r="H105" s="13">
        <v>0.28999999999999998</v>
      </c>
    </row>
    <row r="106" spans="1:9" s="19" customFormat="1" ht="15" x14ac:dyDescent="0.2">
      <c r="A106" s="87" t="s">
        <v>53</v>
      </c>
      <c r="B106" s="82" t="s">
        <v>54</v>
      </c>
      <c r="C106" s="29"/>
      <c r="D106" s="29">
        <v>19086.96</v>
      </c>
      <c r="E106" s="30"/>
      <c r="F106" s="31"/>
      <c r="G106" s="12">
        <v>3836.2</v>
      </c>
      <c r="H106" s="13">
        <v>0.28999999999999998</v>
      </c>
    </row>
    <row r="107" spans="1:9" s="19" customFormat="1" ht="15" x14ac:dyDescent="0.2">
      <c r="A107" s="89" t="s">
        <v>55</v>
      </c>
      <c r="B107" s="90" t="s">
        <v>54</v>
      </c>
      <c r="C107" s="72"/>
      <c r="D107" s="72">
        <v>0</v>
      </c>
      <c r="E107" s="73"/>
      <c r="F107" s="74"/>
      <c r="G107" s="12">
        <v>3836.2</v>
      </c>
      <c r="H107" s="13">
        <v>0</v>
      </c>
    </row>
    <row r="108" spans="1:9" s="19" customFormat="1" ht="21.75" customHeight="1" x14ac:dyDescent="0.2">
      <c r="A108" s="91" t="s">
        <v>70</v>
      </c>
      <c r="B108" s="85" t="s">
        <v>71</v>
      </c>
      <c r="C108" s="28"/>
      <c r="D108" s="28">
        <v>0</v>
      </c>
      <c r="E108" s="28">
        <f>D108/G108</f>
        <v>0</v>
      </c>
      <c r="F108" s="28">
        <f>E108/12</f>
        <v>0</v>
      </c>
      <c r="G108" s="12">
        <v>3836.2</v>
      </c>
      <c r="H108" s="13"/>
    </row>
    <row r="109" spans="1:9" s="12" customFormat="1" ht="150" customHeight="1" thickBot="1" x14ac:dyDescent="0.25">
      <c r="A109" s="113" t="s">
        <v>165</v>
      </c>
      <c r="B109" s="85" t="s">
        <v>19</v>
      </c>
      <c r="C109" s="78"/>
      <c r="D109" s="78">
        <v>25000</v>
      </c>
      <c r="E109" s="78">
        <f>D109/G109</f>
        <v>6.52</v>
      </c>
      <c r="F109" s="79">
        <f>E109/12</f>
        <v>0.54</v>
      </c>
      <c r="G109" s="12">
        <v>3836.2</v>
      </c>
      <c r="H109" s="13">
        <v>0.37</v>
      </c>
    </row>
    <row r="110" spans="1:9" s="12" customFormat="1" ht="19.5" thickBot="1" x14ac:dyDescent="0.45">
      <c r="A110" s="35" t="s">
        <v>56</v>
      </c>
      <c r="B110" s="36" t="s">
        <v>17</v>
      </c>
      <c r="C110" s="67"/>
      <c r="D110" s="115">
        <f>E110*G110</f>
        <v>87465.36</v>
      </c>
      <c r="E110" s="67">
        <f>F110*12</f>
        <v>22.8</v>
      </c>
      <c r="F110" s="116">
        <v>1.9</v>
      </c>
      <c r="G110" s="12">
        <v>3836.2</v>
      </c>
      <c r="I110" s="114"/>
    </row>
    <row r="111" spans="1:9" s="38" customFormat="1" ht="20.25" thickBot="1" x14ac:dyDescent="0.45">
      <c r="A111" s="68" t="s">
        <v>57</v>
      </c>
      <c r="B111" s="69"/>
      <c r="C111" s="70"/>
      <c r="D111" s="71">
        <f>D109+D108+D105+D102+D100+D93+D88+D80+D66+D65+D64+D63+D53+D51+D50+D49+D42+D41+D30+D14+D110+D52+D43</f>
        <v>780276.9</v>
      </c>
      <c r="E111" s="71">
        <f>E109+E108+E105+E102+E100+E93+E88+E80+E66+E65+E64+E63+E53+E51+E50+E49+E42+E41+E30+E14+E110+E52+E43</f>
        <v>203.41</v>
      </c>
      <c r="F111" s="71">
        <f>F109+F108+F105+F102+F100+F93+F88+F80+F66+F65+F64+F63+F53+F51+F50+F49+F42+F41+F30+F14+F110+F52+F43</f>
        <v>16.96</v>
      </c>
      <c r="G111" s="12">
        <v>3836.2</v>
      </c>
      <c r="H111" s="37"/>
    </row>
    <row r="112" spans="1:9" s="42" customFormat="1" ht="21" customHeight="1" x14ac:dyDescent="0.2">
      <c r="A112" s="41"/>
      <c r="F112" s="43"/>
      <c r="G112" s="12">
        <v>3836.2</v>
      </c>
      <c r="H112" s="44"/>
    </row>
    <row r="113" spans="1:9" s="42" customFormat="1" ht="15" x14ac:dyDescent="0.2">
      <c r="A113" s="41"/>
      <c r="F113" s="43"/>
      <c r="G113" s="12">
        <v>3836.2</v>
      </c>
      <c r="H113" s="44"/>
    </row>
    <row r="114" spans="1:9" s="42" customFormat="1" ht="15.75" thickBot="1" x14ac:dyDescent="0.25">
      <c r="A114" s="41"/>
      <c r="F114" s="43"/>
      <c r="G114" s="12">
        <v>3836.2</v>
      </c>
      <c r="H114" s="44"/>
    </row>
    <row r="115" spans="1:9" s="46" customFormat="1" ht="30.75" thickBot="1" x14ac:dyDescent="0.25">
      <c r="A115" s="66" t="s">
        <v>58</v>
      </c>
      <c r="B115" s="69"/>
      <c r="C115" s="70"/>
      <c r="D115" s="70">
        <f>D116+D117</f>
        <v>8746.4</v>
      </c>
      <c r="E115" s="70">
        <f t="shared" ref="E115:F115" si="2">E116+E117</f>
        <v>2.2799999999999998</v>
      </c>
      <c r="F115" s="70">
        <f t="shared" si="2"/>
        <v>0.19</v>
      </c>
      <c r="G115" s="12">
        <v>3836.2</v>
      </c>
      <c r="H115" s="45"/>
    </row>
    <row r="116" spans="1:9" s="96" customFormat="1" ht="18" customHeight="1" x14ac:dyDescent="0.2">
      <c r="A116" s="80" t="s">
        <v>132</v>
      </c>
      <c r="B116" s="92"/>
      <c r="C116" s="93"/>
      <c r="D116" s="25">
        <v>3587.4</v>
      </c>
      <c r="E116" s="25">
        <f>D116/G116</f>
        <v>0.94</v>
      </c>
      <c r="F116" s="26">
        <f>E116/12</f>
        <v>0.08</v>
      </c>
      <c r="G116" s="12">
        <v>3836.2</v>
      </c>
      <c r="H116" s="94"/>
      <c r="I116" s="95"/>
    </row>
    <row r="117" spans="1:9" s="96" customFormat="1" ht="15" x14ac:dyDescent="0.2">
      <c r="A117" s="49" t="s">
        <v>134</v>
      </c>
      <c r="B117" s="97"/>
      <c r="C117" s="105"/>
      <c r="D117" s="48">
        <v>5159</v>
      </c>
      <c r="E117" s="25">
        <f t="shared" ref="E117" si="3">D117/G117</f>
        <v>1.34</v>
      </c>
      <c r="F117" s="26">
        <f t="shared" ref="F117" si="4">E117/12</f>
        <v>0.11</v>
      </c>
      <c r="G117" s="12">
        <v>3836.2</v>
      </c>
      <c r="H117" s="94"/>
      <c r="I117" s="95"/>
    </row>
    <row r="118" spans="1:9" s="99" customFormat="1" ht="18.75" customHeight="1" x14ac:dyDescent="0.2">
      <c r="A118" s="109"/>
      <c r="B118" s="110"/>
      <c r="C118" s="110"/>
      <c r="D118" s="110"/>
      <c r="E118" s="111"/>
      <c r="F118" s="111"/>
      <c r="G118" s="12"/>
      <c r="H118" s="98"/>
      <c r="I118" s="95"/>
    </row>
    <row r="119" spans="1:9" s="42" customFormat="1" ht="13.5" thickBot="1" x14ac:dyDescent="0.25">
      <c r="A119" s="41"/>
      <c r="F119" s="43"/>
      <c r="H119" s="44"/>
    </row>
    <row r="120" spans="1:9" s="42" customFormat="1" ht="20.25" thickBot="1" x14ac:dyDescent="0.25">
      <c r="A120" s="52" t="s">
        <v>168</v>
      </c>
      <c r="B120" s="53"/>
      <c r="C120" s="104"/>
      <c r="D120" s="54">
        <f>D111+D115</f>
        <v>789023.3</v>
      </c>
      <c r="E120" s="54">
        <f>E111+E115</f>
        <v>205.69</v>
      </c>
      <c r="F120" s="54">
        <f>F111+F115</f>
        <v>17.149999999999999</v>
      </c>
      <c r="H120" s="44"/>
    </row>
    <row r="121" spans="1:9" s="42" customFormat="1" x14ac:dyDescent="0.2">
      <c r="A121" s="41"/>
      <c r="F121" s="43"/>
      <c r="H121" s="44"/>
    </row>
    <row r="122" spans="1:9" s="42" customFormat="1" x14ac:dyDescent="0.2">
      <c r="A122" s="41"/>
      <c r="F122" s="43"/>
      <c r="H122" s="44"/>
    </row>
    <row r="123" spans="1:9" s="42" customFormat="1" ht="21" customHeight="1" x14ac:dyDescent="0.2">
      <c r="A123" s="84" t="s">
        <v>94</v>
      </c>
      <c r="B123" s="85" t="s">
        <v>17</v>
      </c>
      <c r="C123" s="28" t="s">
        <v>155</v>
      </c>
      <c r="D123" s="28">
        <v>161295.07999999999</v>
      </c>
      <c r="E123" s="28">
        <f>D123/G123</f>
        <v>42.05</v>
      </c>
      <c r="F123" s="28">
        <f>E123/12</f>
        <v>3.5</v>
      </c>
      <c r="G123" s="42">
        <v>3836.2</v>
      </c>
      <c r="H123" s="44"/>
    </row>
    <row r="124" spans="1:9" s="42" customFormat="1" ht="13.5" thickBot="1" x14ac:dyDescent="0.25">
      <c r="A124" s="41"/>
      <c r="F124" s="43"/>
      <c r="H124" s="44"/>
    </row>
    <row r="125" spans="1:9" s="42" customFormat="1" ht="20.25" thickBot="1" x14ac:dyDescent="0.25">
      <c r="A125" s="52" t="s">
        <v>169</v>
      </c>
      <c r="B125" s="117"/>
      <c r="C125" s="117"/>
      <c r="D125" s="118">
        <f>D120+D123</f>
        <v>950318.38</v>
      </c>
      <c r="E125" s="118">
        <f t="shared" ref="E125:F125" si="5">E120+E123</f>
        <v>247.74</v>
      </c>
      <c r="F125" s="118">
        <f t="shared" si="5"/>
        <v>20.65</v>
      </c>
      <c r="H125" s="44"/>
    </row>
    <row r="126" spans="1:9" s="42" customFormat="1" x14ac:dyDescent="0.2">
      <c r="A126" s="41"/>
      <c r="F126" s="43"/>
      <c r="H126" s="44"/>
    </row>
    <row r="127" spans="1:9" s="42" customFormat="1" x14ac:dyDescent="0.2">
      <c r="A127" s="41"/>
      <c r="F127" s="43"/>
      <c r="H127" s="44"/>
    </row>
    <row r="128" spans="1:9" s="42" customFormat="1" ht="37.5" x14ac:dyDescent="0.2">
      <c r="A128" s="119" t="s">
        <v>170</v>
      </c>
      <c r="B128" s="120" t="s">
        <v>25</v>
      </c>
      <c r="C128" s="121" t="s">
        <v>171</v>
      </c>
      <c r="D128" s="120"/>
      <c r="E128" s="122"/>
      <c r="F128" s="123">
        <v>50</v>
      </c>
      <c r="H128" s="44"/>
    </row>
    <row r="129" spans="1:8" s="59" customFormat="1" ht="18.75" x14ac:dyDescent="0.4">
      <c r="A129" s="55"/>
      <c r="B129" s="56"/>
      <c r="C129" s="57"/>
      <c r="D129" s="57"/>
      <c r="E129" s="57"/>
      <c r="F129" s="58"/>
      <c r="H129" s="60"/>
    </row>
    <row r="130" spans="1:8" s="40" customFormat="1" ht="19.5" x14ac:dyDescent="0.2">
      <c r="A130" s="61"/>
      <c r="B130" s="62"/>
      <c r="C130" s="63"/>
      <c r="D130" s="63"/>
      <c r="E130" s="63"/>
      <c r="F130" s="64"/>
      <c r="H130" s="39"/>
    </row>
    <row r="131" spans="1:8" s="42" customFormat="1" ht="14.25" x14ac:dyDescent="0.2">
      <c r="A131" s="140" t="s">
        <v>60</v>
      </c>
      <c r="B131" s="140"/>
      <c r="C131" s="140"/>
      <c r="D131" s="140"/>
      <c r="H131" s="44"/>
    </row>
    <row r="132" spans="1:8" s="42" customFormat="1" x14ac:dyDescent="0.2">
      <c r="F132" s="43"/>
      <c r="H132" s="44"/>
    </row>
    <row r="133" spans="1:8" s="42" customFormat="1" x14ac:dyDescent="0.2">
      <c r="A133" s="41" t="s">
        <v>61</v>
      </c>
      <c r="F133" s="43"/>
      <c r="H133" s="44"/>
    </row>
    <row r="134" spans="1:8" s="42" customFormat="1" x14ac:dyDescent="0.2">
      <c r="F134" s="43"/>
      <c r="H134" s="44"/>
    </row>
    <row r="135" spans="1:8" s="42" customFormat="1" x14ac:dyDescent="0.2">
      <c r="F135" s="43"/>
      <c r="H135" s="44"/>
    </row>
    <row r="136" spans="1:8" s="42" customFormat="1" x14ac:dyDescent="0.2">
      <c r="F136" s="43"/>
      <c r="H136" s="44"/>
    </row>
    <row r="137" spans="1:8" s="42" customFormat="1" x14ac:dyDescent="0.2">
      <c r="F137" s="43"/>
      <c r="H137" s="44"/>
    </row>
    <row r="138" spans="1:8" s="42" customFormat="1" x14ac:dyDescent="0.2">
      <c r="F138" s="43"/>
      <c r="H138" s="44"/>
    </row>
    <row r="139" spans="1:8" s="42" customFormat="1" x14ac:dyDescent="0.2">
      <c r="F139" s="43"/>
      <c r="H139" s="44"/>
    </row>
    <row r="140" spans="1:8" s="42" customFormat="1" x14ac:dyDescent="0.2">
      <c r="F140" s="43"/>
      <c r="H140" s="44"/>
    </row>
    <row r="141" spans="1:8" s="42" customFormat="1" x14ac:dyDescent="0.2">
      <c r="F141" s="43"/>
      <c r="H141" s="44"/>
    </row>
    <row r="142" spans="1:8" s="42" customFormat="1" x14ac:dyDescent="0.2">
      <c r="F142" s="43"/>
      <c r="H142" s="44"/>
    </row>
    <row r="143" spans="1:8" s="42" customFormat="1" x14ac:dyDescent="0.2">
      <c r="F143" s="43"/>
      <c r="H143" s="44"/>
    </row>
    <row r="144" spans="1:8" s="42" customFormat="1" x14ac:dyDescent="0.2">
      <c r="F144" s="43"/>
      <c r="H144" s="44"/>
    </row>
    <row r="145" spans="6:8" s="42" customFormat="1" x14ac:dyDescent="0.2">
      <c r="F145" s="43"/>
      <c r="H145" s="44"/>
    </row>
    <row r="146" spans="6:8" s="42" customFormat="1" x14ac:dyDescent="0.2">
      <c r="F146" s="43"/>
      <c r="H146" s="44"/>
    </row>
    <row r="147" spans="6:8" s="42" customFormat="1" x14ac:dyDescent="0.2">
      <c r="F147" s="43"/>
      <c r="H147" s="44"/>
    </row>
    <row r="148" spans="6:8" s="42" customFormat="1" x14ac:dyDescent="0.2">
      <c r="F148" s="43"/>
      <c r="H148" s="44"/>
    </row>
    <row r="149" spans="6:8" s="42" customFormat="1" x14ac:dyDescent="0.2">
      <c r="F149" s="43"/>
      <c r="H149" s="44"/>
    </row>
    <row r="150" spans="6:8" s="42" customFormat="1" x14ac:dyDescent="0.2">
      <c r="F150" s="43"/>
      <c r="H150" s="44"/>
    </row>
    <row r="151" spans="6:8" s="42" customFormat="1" x14ac:dyDescent="0.2">
      <c r="F151" s="43"/>
      <c r="H151" s="44"/>
    </row>
  </sheetData>
  <mergeCells count="12">
    <mergeCell ref="A131:D131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08" zoomScale="75" zoomScaleNormal="75" workbookViewId="0">
      <selection sqref="A1:F132"/>
    </sheetView>
  </sheetViews>
  <sheetFormatPr defaultRowHeight="12.75" x14ac:dyDescent="0.2"/>
  <cols>
    <col min="1" max="1" width="73.85546875" style="1" customWidth="1"/>
    <col min="2" max="2" width="19.140625" style="1" customWidth="1"/>
    <col min="3" max="3" width="13.85546875" style="1" customWidth="1"/>
    <col min="4" max="4" width="20.5703125" style="1" customWidth="1"/>
    <col min="5" max="5" width="13.85546875" style="1" customWidth="1"/>
    <col min="6" max="6" width="20.85546875" style="65" customWidth="1"/>
    <col min="7" max="7" width="15.42578125" style="1" customWidth="1"/>
    <col min="8" max="8" width="15.42578125" style="2" hidden="1" customWidth="1"/>
    <col min="9" max="12" width="15.42578125" style="1" customWidth="1"/>
    <col min="13" max="16384" width="9.140625" style="1"/>
  </cols>
  <sheetData>
    <row r="1" spans="1:8" ht="16.5" customHeight="1" x14ac:dyDescent="0.2">
      <c r="A1" s="126" t="s">
        <v>166</v>
      </c>
      <c r="B1" s="127"/>
      <c r="C1" s="127"/>
      <c r="D1" s="127"/>
      <c r="E1" s="127"/>
      <c r="F1" s="127"/>
    </row>
    <row r="2" spans="1:8" ht="12.75" customHeight="1" x14ac:dyDescent="0.3">
      <c r="B2" s="128"/>
      <c r="C2" s="128"/>
      <c r="D2" s="128"/>
      <c r="E2" s="127"/>
      <c r="F2" s="127"/>
    </row>
    <row r="3" spans="1:8" ht="19.5" customHeight="1" x14ac:dyDescent="0.3">
      <c r="A3" s="3" t="s">
        <v>73</v>
      </c>
      <c r="B3" s="128" t="s">
        <v>0</v>
      </c>
      <c r="C3" s="128"/>
      <c r="D3" s="128"/>
      <c r="E3" s="127"/>
      <c r="F3" s="127"/>
    </row>
    <row r="4" spans="1:8" ht="14.25" customHeight="1" x14ac:dyDescent="0.3">
      <c r="B4" s="128" t="s">
        <v>167</v>
      </c>
      <c r="C4" s="128"/>
      <c r="D4" s="128"/>
      <c r="E4" s="127"/>
      <c r="F4" s="127"/>
    </row>
    <row r="5" spans="1:8" ht="33" customHeight="1" x14ac:dyDescent="0.4">
      <c r="A5" s="129"/>
      <c r="B5" s="130"/>
      <c r="C5" s="130"/>
      <c r="D5" s="130"/>
      <c r="E5" s="130"/>
      <c r="F5" s="130"/>
      <c r="H5" s="1"/>
    </row>
    <row r="6" spans="1:8" ht="23.25" customHeight="1" x14ac:dyDescent="0.2">
      <c r="A6" s="131" t="s">
        <v>74</v>
      </c>
      <c r="B6" s="131"/>
      <c r="C6" s="131"/>
      <c r="D6" s="131"/>
      <c r="E6" s="131"/>
      <c r="F6" s="131"/>
      <c r="H6" s="1"/>
    </row>
    <row r="7" spans="1:8" s="4" customFormat="1" ht="22.5" customHeight="1" x14ac:dyDescent="0.4">
      <c r="A7" s="124" t="s">
        <v>1</v>
      </c>
      <c r="B7" s="124"/>
      <c r="C7" s="124"/>
      <c r="D7" s="124"/>
      <c r="E7" s="125"/>
      <c r="F7" s="125"/>
      <c r="H7" s="5"/>
    </row>
    <row r="8" spans="1:8" s="6" customFormat="1" ht="18.75" customHeight="1" x14ac:dyDescent="0.4">
      <c r="A8" s="124" t="s">
        <v>72</v>
      </c>
      <c r="B8" s="124"/>
      <c r="C8" s="124"/>
      <c r="D8" s="124"/>
      <c r="E8" s="125"/>
      <c r="F8" s="125"/>
    </row>
    <row r="9" spans="1:8" s="7" customFormat="1" ht="17.25" customHeight="1" x14ac:dyDescent="0.2">
      <c r="A9" s="132" t="s">
        <v>2</v>
      </c>
      <c r="B9" s="132"/>
      <c r="C9" s="132"/>
      <c r="D9" s="132"/>
      <c r="E9" s="133"/>
      <c r="F9" s="133"/>
    </row>
    <row r="10" spans="1:8" s="6" customFormat="1" ht="30" customHeight="1" thickBot="1" x14ac:dyDescent="0.25">
      <c r="A10" s="134" t="s">
        <v>3</v>
      </c>
      <c r="B10" s="134"/>
      <c r="C10" s="134"/>
      <c r="D10" s="134"/>
      <c r="E10" s="135"/>
      <c r="F10" s="135"/>
    </row>
    <row r="11" spans="1:8" s="12" customFormat="1" ht="139.5" customHeight="1" thickBot="1" x14ac:dyDescent="0.25">
      <c r="A11" s="8" t="s">
        <v>4</v>
      </c>
      <c r="B11" s="9" t="s">
        <v>5</v>
      </c>
      <c r="C11" s="10" t="s">
        <v>82</v>
      </c>
      <c r="D11" s="10" t="s">
        <v>7</v>
      </c>
      <c r="E11" s="10" t="s">
        <v>6</v>
      </c>
      <c r="F11" s="11" t="s">
        <v>8</v>
      </c>
      <c r="H11" s="13"/>
    </row>
    <row r="12" spans="1:8" s="19" customForma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H12" s="20"/>
    </row>
    <row r="13" spans="1:8" s="19" customFormat="1" ht="49.5" customHeight="1" x14ac:dyDescent="0.2">
      <c r="A13" s="136" t="s">
        <v>9</v>
      </c>
      <c r="B13" s="137"/>
      <c r="C13" s="137"/>
      <c r="D13" s="137"/>
      <c r="E13" s="138"/>
      <c r="F13" s="139"/>
      <c r="H13" s="20"/>
    </row>
    <row r="14" spans="1:8" s="12" customFormat="1" ht="18" customHeight="1" x14ac:dyDescent="0.2">
      <c r="A14" s="77" t="s">
        <v>67</v>
      </c>
      <c r="B14" s="85" t="s">
        <v>25</v>
      </c>
      <c r="C14" s="102" t="s">
        <v>142</v>
      </c>
      <c r="D14" s="21">
        <f>E14*G14</f>
        <v>149151.46</v>
      </c>
      <c r="E14" s="22">
        <f>F14*12</f>
        <v>38.880000000000003</v>
      </c>
      <c r="F14" s="23">
        <f>F27+F29</f>
        <v>3.24</v>
      </c>
      <c r="G14" s="12">
        <v>3836.2</v>
      </c>
      <c r="H14" s="13">
        <v>2.2400000000000002</v>
      </c>
    </row>
    <row r="15" spans="1:8" s="12" customFormat="1" ht="30.75" customHeight="1" x14ac:dyDescent="0.2">
      <c r="A15" s="106" t="s">
        <v>10</v>
      </c>
      <c r="B15" s="107" t="s">
        <v>11</v>
      </c>
      <c r="C15" s="102"/>
      <c r="D15" s="21"/>
      <c r="E15" s="22"/>
      <c r="F15" s="23"/>
      <c r="G15" s="12">
        <v>3836.2</v>
      </c>
      <c r="H15" s="13"/>
    </row>
    <row r="16" spans="1:8" s="12" customFormat="1" ht="15" x14ac:dyDescent="0.2">
      <c r="A16" s="106" t="s">
        <v>12</v>
      </c>
      <c r="B16" s="107" t="s">
        <v>11</v>
      </c>
      <c r="C16" s="102"/>
      <c r="D16" s="21"/>
      <c r="E16" s="22"/>
      <c r="F16" s="23"/>
      <c r="G16" s="12">
        <v>3836.2</v>
      </c>
      <c r="H16" s="13"/>
    </row>
    <row r="17" spans="1:8" s="12" customFormat="1" ht="120" customHeight="1" x14ac:dyDescent="0.2">
      <c r="A17" s="106" t="s">
        <v>75</v>
      </c>
      <c r="B17" s="107" t="s">
        <v>36</v>
      </c>
      <c r="C17" s="102"/>
      <c r="D17" s="21"/>
      <c r="E17" s="22"/>
      <c r="F17" s="23"/>
      <c r="G17" s="12">
        <v>3836.2</v>
      </c>
      <c r="H17" s="13"/>
    </row>
    <row r="18" spans="1:8" s="12" customFormat="1" ht="20.25" customHeight="1" x14ac:dyDescent="0.2">
      <c r="A18" s="106" t="s">
        <v>76</v>
      </c>
      <c r="B18" s="107" t="s">
        <v>11</v>
      </c>
      <c r="C18" s="102"/>
      <c r="D18" s="21"/>
      <c r="E18" s="22"/>
      <c r="F18" s="23"/>
      <c r="G18" s="12">
        <v>3836.2</v>
      </c>
      <c r="H18" s="13"/>
    </row>
    <row r="19" spans="1:8" s="12" customFormat="1" ht="17.25" customHeight="1" x14ac:dyDescent="0.2">
      <c r="A19" s="106" t="s">
        <v>77</v>
      </c>
      <c r="B19" s="107" t="s">
        <v>11</v>
      </c>
      <c r="C19" s="102"/>
      <c r="D19" s="21"/>
      <c r="E19" s="22"/>
      <c r="F19" s="23"/>
      <c r="G19" s="12">
        <v>3836.2</v>
      </c>
      <c r="H19" s="13"/>
    </row>
    <row r="20" spans="1:8" s="12" customFormat="1" ht="25.5" x14ac:dyDescent="0.2">
      <c r="A20" s="106" t="s">
        <v>78</v>
      </c>
      <c r="B20" s="107" t="s">
        <v>19</v>
      </c>
      <c r="C20" s="102"/>
      <c r="D20" s="21"/>
      <c r="E20" s="22"/>
      <c r="F20" s="23"/>
      <c r="G20" s="12">
        <v>3836.2</v>
      </c>
      <c r="H20" s="13"/>
    </row>
    <row r="21" spans="1:8" s="12" customFormat="1" ht="15" x14ac:dyDescent="0.2">
      <c r="A21" s="106" t="s">
        <v>79</v>
      </c>
      <c r="B21" s="107" t="s">
        <v>22</v>
      </c>
      <c r="C21" s="102"/>
      <c r="D21" s="21"/>
      <c r="E21" s="22"/>
      <c r="F21" s="23"/>
      <c r="G21" s="12">
        <v>3836.2</v>
      </c>
      <c r="H21" s="13"/>
    </row>
    <row r="22" spans="1:8" s="12" customFormat="1" ht="15" x14ac:dyDescent="0.2">
      <c r="A22" s="106" t="s">
        <v>80</v>
      </c>
      <c r="B22" s="107" t="s">
        <v>11</v>
      </c>
      <c r="C22" s="102"/>
      <c r="D22" s="21"/>
      <c r="E22" s="22"/>
      <c r="F22" s="23"/>
      <c r="G22" s="12">
        <v>3836.2</v>
      </c>
      <c r="H22" s="13"/>
    </row>
    <row r="23" spans="1:8" s="12" customFormat="1" ht="20.25" customHeight="1" x14ac:dyDescent="0.2">
      <c r="A23" s="106" t="s">
        <v>81</v>
      </c>
      <c r="B23" s="107" t="s">
        <v>34</v>
      </c>
      <c r="C23" s="103"/>
      <c r="D23" s="24"/>
      <c r="E23" s="25"/>
      <c r="F23" s="26"/>
      <c r="G23" s="12">
        <v>3836.2</v>
      </c>
      <c r="H23" s="13"/>
    </row>
    <row r="24" spans="1:8" s="12" customFormat="1" ht="15" x14ac:dyDescent="0.2">
      <c r="A24" s="80" t="s">
        <v>12</v>
      </c>
      <c r="B24" s="76" t="s">
        <v>11</v>
      </c>
      <c r="C24" s="103"/>
      <c r="D24" s="24"/>
      <c r="E24" s="25"/>
      <c r="F24" s="26"/>
      <c r="G24" s="12">
        <v>3836.2</v>
      </c>
      <c r="H24" s="13"/>
    </row>
    <row r="25" spans="1:8" s="12" customFormat="1" ht="15" x14ac:dyDescent="0.2">
      <c r="A25" s="80" t="s">
        <v>13</v>
      </c>
      <c r="B25" s="76" t="s">
        <v>14</v>
      </c>
      <c r="C25" s="103"/>
      <c r="D25" s="24"/>
      <c r="E25" s="25"/>
      <c r="F25" s="26"/>
      <c r="G25" s="12">
        <v>3836.2</v>
      </c>
      <c r="H25" s="13"/>
    </row>
    <row r="26" spans="1:8" s="12" customFormat="1" ht="15" x14ac:dyDescent="0.2">
      <c r="A26" s="80" t="s">
        <v>15</v>
      </c>
      <c r="B26" s="76" t="s">
        <v>11</v>
      </c>
      <c r="C26" s="103"/>
      <c r="D26" s="24"/>
      <c r="E26" s="25"/>
      <c r="F26" s="26"/>
      <c r="G26" s="12">
        <v>3836.2</v>
      </c>
      <c r="H26" s="13"/>
    </row>
    <row r="27" spans="1:8" s="12" customFormat="1" ht="15" x14ac:dyDescent="0.2">
      <c r="A27" s="77" t="s">
        <v>66</v>
      </c>
      <c r="B27" s="76"/>
      <c r="C27" s="24"/>
      <c r="D27" s="24"/>
      <c r="E27" s="25"/>
      <c r="F27" s="23">
        <v>3.24</v>
      </c>
      <c r="G27" s="12">
        <v>3836.2</v>
      </c>
      <c r="H27" s="13"/>
    </row>
    <row r="28" spans="1:8" s="12" customFormat="1" ht="15" x14ac:dyDescent="0.2">
      <c r="A28" s="80" t="s">
        <v>62</v>
      </c>
      <c r="B28" s="76" t="s">
        <v>11</v>
      </c>
      <c r="C28" s="24"/>
      <c r="D28" s="24"/>
      <c r="E28" s="25"/>
      <c r="F28" s="26">
        <v>0</v>
      </c>
      <c r="G28" s="12">
        <v>3836.2</v>
      </c>
      <c r="H28" s="13"/>
    </row>
    <row r="29" spans="1:8" s="12" customFormat="1" ht="15" x14ac:dyDescent="0.2">
      <c r="A29" s="77" t="s">
        <v>66</v>
      </c>
      <c r="B29" s="76"/>
      <c r="C29" s="24"/>
      <c r="D29" s="24"/>
      <c r="E29" s="25"/>
      <c r="F29" s="23">
        <f>F28</f>
        <v>0</v>
      </c>
      <c r="G29" s="12">
        <v>3836.2</v>
      </c>
      <c r="H29" s="13"/>
    </row>
    <row r="30" spans="1:8" s="12" customFormat="1" ht="30" x14ac:dyDescent="0.2">
      <c r="A30" s="77" t="s">
        <v>16</v>
      </c>
      <c r="B30" s="81" t="s">
        <v>17</v>
      </c>
      <c r="C30" s="21" t="s">
        <v>143</v>
      </c>
      <c r="D30" s="21">
        <f>E30*G30</f>
        <v>150072.14000000001</v>
      </c>
      <c r="E30" s="22">
        <f>F30*12</f>
        <v>39.119999999999997</v>
      </c>
      <c r="F30" s="23">
        <v>3.26</v>
      </c>
      <c r="G30" s="12">
        <v>3836.2</v>
      </c>
      <c r="H30" s="13">
        <v>2.35</v>
      </c>
    </row>
    <row r="31" spans="1:8" s="12" customFormat="1" ht="15" x14ac:dyDescent="0.2">
      <c r="A31" s="106" t="s">
        <v>83</v>
      </c>
      <c r="B31" s="107" t="s">
        <v>17</v>
      </c>
      <c r="C31" s="21"/>
      <c r="D31" s="21"/>
      <c r="E31" s="22"/>
      <c r="F31" s="23"/>
      <c r="G31" s="12">
        <v>3836.2</v>
      </c>
      <c r="H31" s="13"/>
    </row>
    <row r="32" spans="1:8" s="12" customFormat="1" ht="15" x14ac:dyDescent="0.2">
      <c r="A32" s="106" t="s">
        <v>84</v>
      </c>
      <c r="B32" s="107" t="s">
        <v>85</v>
      </c>
      <c r="C32" s="21"/>
      <c r="D32" s="21"/>
      <c r="E32" s="22"/>
      <c r="F32" s="23"/>
      <c r="G32" s="12">
        <v>3836.2</v>
      </c>
      <c r="H32" s="13"/>
    </row>
    <row r="33" spans="1:8" s="12" customFormat="1" ht="15" x14ac:dyDescent="0.2">
      <c r="A33" s="106" t="s">
        <v>86</v>
      </c>
      <c r="B33" s="107" t="s">
        <v>87</v>
      </c>
      <c r="C33" s="21"/>
      <c r="D33" s="21"/>
      <c r="E33" s="22"/>
      <c r="F33" s="23"/>
      <c r="G33" s="12">
        <v>3836.2</v>
      </c>
      <c r="H33" s="13"/>
    </row>
    <row r="34" spans="1:8" s="12" customFormat="1" ht="15" x14ac:dyDescent="0.2">
      <c r="A34" s="106" t="s">
        <v>88</v>
      </c>
      <c r="B34" s="107" t="s">
        <v>17</v>
      </c>
      <c r="C34" s="21"/>
      <c r="D34" s="21"/>
      <c r="E34" s="22"/>
      <c r="F34" s="23"/>
      <c r="G34" s="12">
        <v>3836.2</v>
      </c>
      <c r="H34" s="13"/>
    </row>
    <row r="35" spans="1:8" s="12" customFormat="1" ht="25.5" x14ac:dyDescent="0.2">
      <c r="A35" s="106" t="s">
        <v>18</v>
      </c>
      <c r="B35" s="107" t="s">
        <v>19</v>
      </c>
      <c r="C35" s="21"/>
      <c r="D35" s="21"/>
      <c r="E35" s="22"/>
      <c r="F35" s="23"/>
      <c r="G35" s="12">
        <v>3836.2</v>
      </c>
      <c r="H35" s="13"/>
    </row>
    <row r="36" spans="1:8" s="12" customFormat="1" ht="15" x14ac:dyDescent="0.2">
      <c r="A36" s="106" t="s">
        <v>89</v>
      </c>
      <c r="B36" s="107" t="s">
        <v>17</v>
      </c>
      <c r="C36" s="21"/>
      <c r="D36" s="21"/>
      <c r="E36" s="22"/>
      <c r="F36" s="23"/>
      <c r="G36" s="12">
        <v>3836.2</v>
      </c>
      <c r="H36" s="13"/>
    </row>
    <row r="37" spans="1:8" s="12" customFormat="1" ht="15" x14ac:dyDescent="0.2">
      <c r="A37" s="106" t="s">
        <v>90</v>
      </c>
      <c r="B37" s="107" t="s">
        <v>17</v>
      </c>
      <c r="C37" s="21"/>
      <c r="D37" s="21"/>
      <c r="E37" s="22"/>
      <c r="F37" s="23"/>
      <c r="G37" s="12">
        <v>3836.2</v>
      </c>
      <c r="H37" s="13"/>
    </row>
    <row r="38" spans="1:8" s="12" customFormat="1" ht="25.5" x14ac:dyDescent="0.2">
      <c r="A38" s="106" t="s">
        <v>91</v>
      </c>
      <c r="B38" s="107" t="s">
        <v>20</v>
      </c>
      <c r="C38" s="21"/>
      <c r="D38" s="21"/>
      <c r="E38" s="22"/>
      <c r="F38" s="23"/>
      <c r="G38" s="12">
        <v>3836.2</v>
      </c>
      <c r="H38" s="13"/>
    </row>
    <row r="39" spans="1:8" s="12" customFormat="1" ht="25.5" x14ac:dyDescent="0.2">
      <c r="A39" s="106" t="s">
        <v>92</v>
      </c>
      <c r="B39" s="107" t="s">
        <v>19</v>
      </c>
      <c r="C39" s="21"/>
      <c r="D39" s="21"/>
      <c r="E39" s="22"/>
      <c r="F39" s="23"/>
      <c r="G39" s="12">
        <v>3836.2</v>
      </c>
      <c r="H39" s="13"/>
    </row>
    <row r="40" spans="1:8" s="12" customFormat="1" ht="31.5" customHeight="1" x14ac:dyDescent="0.2">
      <c r="A40" s="106" t="s">
        <v>93</v>
      </c>
      <c r="B40" s="107" t="s">
        <v>17</v>
      </c>
      <c r="C40" s="21"/>
      <c r="D40" s="21"/>
      <c r="E40" s="22"/>
      <c r="F40" s="23"/>
      <c r="G40" s="12">
        <v>3836.2</v>
      </c>
      <c r="H40" s="13"/>
    </row>
    <row r="41" spans="1:8" s="27" customFormat="1" ht="15" x14ac:dyDescent="0.2">
      <c r="A41" s="84" t="s">
        <v>21</v>
      </c>
      <c r="B41" s="85" t="s">
        <v>22</v>
      </c>
      <c r="C41" s="21" t="s">
        <v>142</v>
      </c>
      <c r="D41" s="21">
        <f>F41*G41*12</f>
        <v>38208.550000000003</v>
      </c>
      <c r="E41" s="22">
        <f t="shared" ref="E41:E53" si="0">F41*12</f>
        <v>9.9600000000000009</v>
      </c>
      <c r="F41" s="23">
        <v>0.83</v>
      </c>
      <c r="G41" s="12">
        <v>3836.2</v>
      </c>
      <c r="H41" s="13">
        <v>0.6</v>
      </c>
    </row>
    <row r="42" spans="1:8" s="12" customFormat="1" ht="15" x14ac:dyDescent="0.2">
      <c r="A42" s="84" t="s">
        <v>23</v>
      </c>
      <c r="B42" s="85" t="s">
        <v>24</v>
      </c>
      <c r="C42" s="21" t="s">
        <v>142</v>
      </c>
      <c r="D42" s="21">
        <f t="shared" ref="D42:D53" si="1">E42*G42</f>
        <v>124292.88</v>
      </c>
      <c r="E42" s="22">
        <f t="shared" si="0"/>
        <v>32.4</v>
      </c>
      <c r="F42" s="23">
        <v>2.7</v>
      </c>
      <c r="G42" s="12">
        <v>3836.2</v>
      </c>
      <c r="H42" s="13">
        <v>1.94</v>
      </c>
    </row>
    <row r="43" spans="1:8" s="12" customFormat="1" ht="15" x14ac:dyDescent="0.2">
      <c r="A43" s="84" t="s">
        <v>94</v>
      </c>
      <c r="B43" s="85" t="s">
        <v>17</v>
      </c>
      <c r="C43" s="21" t="s">
        <v>155</v>
      </c>
      <c r="D43" s="21">
        <v>0</v>
      </c>
      <c r="E43" s="22">
        <f>D43/G43</f>
        <v>0</v>
      </c>
      <c r="F43" s="23">
        <f>E43/12</f>
        <v>0</v>
      </c>
      <c r="G43" s="12">
        <v>3836.2</v>
      </c>
      <c r="H43" s="13"/>
    </row>
    <row r="44" spans="1:8" s="12" customFormat="1" ht="15" x14ac:dyDescent="0.2">
      <c r="A44" s="106" t="s">
        <v>95</v>
      </c>
      <c r="B44" s="107" t="s">
        <v>36</v>
      </c>
      <c r="C44" s="21"/>
      <c r="D44" s="21"/>
      <c r="E44" s="22"/>
      <c r="F44" s="23"/>
      <c r="G44" s="12">
        <v>3836.2</v>
      </c>
      <c r="H44" s="13"/>
    </row>
    <row r="45" spans="1:8" s="12" customFormat="1" ht="15" x14ac:dyDescent="0.2">
      <c r="A45" s="106" t="s">
        <v>96</v>
      </c>
      <c r="B45" s="107" t="s">
        <v>34</v>
      </c>
      <c r="C45" s="21"/>
      <c r="D45" s="21"/>
      <c r="E45" s="22"/>
      <c r="F45" s="23"/>
      <c r="G45" s="12">
        <v>3836.2</v>
      </c>
      <c r="H45" s="13"/>
    </row>
    <row r="46" spans="1:8" s="12" customFormat="1" ht="15" x14ac:dyDescent="0.2">
      <c r="A46" s="106" t="s">
        <v>97</v>
      </c>
      <c r="B46" s="107" t="s">
        <v>98</v>
      </c>
      <c r="C46" s="21"/>
      <c r="D46" s="21"/>
      <c r="E46" s="22"/>
      <c r="F46" s="23"/>
      <c r="G46" s="12">
        <v>3836.2</v>
      </c>
      <c r="H46" s="13"/>
    </row>
    <row r="47" spans="1:8" s="12" customFormat="1" ht="15" x14ac:dyDescent="0.2">
      <c r="A47" s="106" t="s">
        <v>99</v>
      </c>
      <c r="B47" s="107" t="s">
        <v>100</v>
      </c>
      <c r="C47" s="21"/>
      <c r="D47" s="21"/>
      <c r="E47" s="22"/>
      <c r="F47" s="23"/>
      <c r="G47" s="12">
        <v>3836.2</v>
      </c>
      <c r="H47" s="13"/>
    </row>
    <row r="48" spans="1:8" s="12" customFormat="1" ht="15" x14ac:dyDescent="0.2">
      <c r="A48" s="106" t="s">
        <v>101</v>
      </c>
      <c r="B48" s="107" t="s">
        <v>98</v>
      </c>
      <c r="C48" s="21"/>
      <c r="D48" s="21"/>
      <c r="E48" s="22"/>
      <c r="F48" s="23"/>
      <c r="G48" s="12">
        <v>3836.2</v>
      </c>
      <c r="H48" s="13"/>
    </row>
    <row r="49" spans="1:8" s="19" customFormat="1" ht="30" x14ac:dyDescent="0.2">
      <c r="A49" s="84" t="s">
        <v>102</v>
      </c>
      <c r="B49" s="85" t="s">
        <v>25</v>
      </c>
      <c r="C49" s="21" t="s">
        <v>144</v>
      </c>
      <c r="D49" s="21">
        <v>4493.5600000000004</v>
      </c>
      <c r="E49" s="22">
        <f>D49/G49</f>
        <v>1.17</v>
      </c>
      <c r="F49" s="23">
        <f>E49/12</f>
        <v>0.1</v>
      </c>
      <c r="G49" s="12">
        <v>3836.2</v>
      </c>
      <c r="H49" s="13">
        <v>0.06</v>
      </c>
    </row>
    <row r="50" spans="1:8" s="19" customFormat="1" ht="30" x14ac:dyDescent="0.2">
      <c r="A50" s="84" t="s">
        <v>103</v>
      </c>
      <c r="B50" s="85" t="s">
        <v>25</v>
      </c>
      <c r="C50" s="21" t="s">
        <v>144</v>
      </c>
      <c r="D50" s="21">
        <v>4493.5600000000004</v>
      </c>
      <c r="E50" s="22">
        <f>D50/G50</f>
        <v>1.17</v>
      </c>
      <c r="F50" s="23">
        <f>E50/12</f>
        <v>0.1</v>
      </c>
      <c r="G50" s="12">
        <v>3836.2</v>
      </c>
      <c r="H50" s="13">
        <v>0.06</v>
      </c>
    </row>
    <row r="51" spans="1:8" s="19" customFormat="1" ht="33.75" customHeight="1" x14ac:dyDescent="0.2">
      <c r="A51" s="84" t="s">
        <v>104</v>
      </c>
      <c r="B51" s="85" t="s">
        <v>25</v>
      </c>
      <c r="C51" s="21" t="s">
        <v>144</v>
      </c>
      <c r="D51" s="21">
        <v>28371.45</v>
      </c>
      <c r="E51" s="22">
        <f>D51/G51</f>
        <v>7.4</v>
      </c>
      <c r="F51" s="23">
        <f>E51/12</f>
        <v>0.62</v>
      </c>
      <c r="G51" s="12">
        <v>3836.2</v>
      </c>
      <c r="H51" s="13">
        <v>0.21</v>
      </c>
    </row>
    <row r="52" spans="1:8" s="19" customFormat="1" ht="33.75" customHeight="1" x14ac:dyDescent="0.2">
      <c r="A52" s="84" t="s">
        <v>145</v>
      </c>
      <c r="B52" s="85" t="s">
        <v>115</v>
      </c>
      <c r="C52" s="21" t="s">
        <v>146</v>
      </c>
      <c r="D52" s="21">
        <v>14185.72</v>
      </c>
      <c r="E52" s="22">
        <f>D52/G52</f>
        <v>3.7</v>
      </c>
      <c r="F52" s="23">
        <f>E52/12</f>
        <v>0.31</v>
      </c>
      <c r="G52" s="12">
        <v>3836.2</v>
      </c>
      <c r="H52" s="13"/>
    </row>
    <row r="53" spans="1:8" s="19" customFormat="1" ht="30" x14ac:dyDescent="0.2">
      <c r="A53" s="84" t="s">
        <v>26</v>
      </c>
      <c r="B53" s="85"/>
      <c r="C53" s="21" t="s">
        <v>156</v>
      </c>
      <c r="D53" s="21">
        <f t="shared" si="1"/>
        <v>9206.8799999999992</v>
      </c>
      <c r="E53" s="22">
        <f t="shared" si="0"/>
        <v>2.4</v>
      </c>
      <c r="F53" s="23">
        <v>0.2</v>
      </c>
      <c r="G53" s="12">
        <v>3836.2</v>
      </c>
      <c r="H53" s="13">
        <v>0.14000000000000001</v>
      </c>
    </row>
    <row r="54" spans="1:8" s="19" customFormat="1" ht="25.5" x14ac:dyDescent="0.2">
      <c r="A54" s="49" t="s">
        <v>105</v>
      </c>
      <c r="B54" s="50" t="s">
        <v>65</v>
      </c>
      <c r="C54" s="21"/>
      <c r="D54" s="21"/>
      <c r="E54" s="22"/>
      <c r="F54" s="23"/>
      <c r="G54" s="12">
        <v>3836.2</v>
      </c>
      <c r="H54" s="13"/>
    </row>
    <row r="55" spans="1:8" s="19" customFormat="1" ht="27.75" customHeight="1" x14ac:dyDescent="0.2">
      <c r="A55" s="49" t="s">
        <v>106</v>
      </c>
      <c r="B55" s="50" t="s">
        <v>65</v>
      </c>
      <c r="C55" s="21"/>
      <c r="D55" s="21"/>
      <c r="E55" s="22"/>
      <c r="F55" s="23"/>
      <c r="G55" s="12">
        <v>3836.2</v>
      </c>
      <c r="H55" s="13"/>
    </row>
    <row r="56" spans="1:8" s="19" customFormat="1" ht="15" x14ac:dyDescent="0.2">
      <c r="A56" s="49" t="s">
        <v>107</v>
      </c>
      <c r="B56" s="50" t="s">
        <v>11</v>
      </c>
      <c r="C56" s="21"/>
      <c r="D56" s="21"/>
      <c r="E56" s="22"/>
      <c r="F56" s="23"/>
      <c r="G56" s="12">
        <v>3836.2</v>
      </c>
      <c r="H56" s="13"/>
    </row>
    <row r="57" spans="1:8" s="19" customFormat="1" ht="21.75" customHeight="1" x14ac:dyDescent="0.2">
      <c r="A57" s="49" t="s">
        <v>108</v>
      </c>
      <c r="B57" s="50" t="s">
        <v>65</v>
      </c>
      <c r="C57" s="21"/>
      <c r="D57" s="21"/>
      <c r="E57" s="22"/>
      <c r="F57" s="23"/>
      <c r="G57" s="12">
        <v>3836.2</v>
      </c>
      <c r="H57" s="13"/>
    </row>
    <row r="58" spans="1:8" s="19" customFormat="1" ht="25.5" x14ac:dyDescent="0.2">
      <c r="A58" s="49" t="s">
        <v>109</v>
      </c>
      <c r="B58" s="50" t="s">
        <v>65</v>
      </c>
      <c r="C58" s="21"/>
      <c r="D58" s="21"/>
      <c r="E58" s="22"/>
      <c r="F58" s="23"/>
      <c r="G58" s="12">
        <v>3836.2</v>
      </c>
      <c r="H58" s="13"/>
    </row>
    <row r="59" spans="1:8" s="19" customFormat="1" ht="24" customHeight="1" x14ac:dyDescent="0.2">
      <c r="A59" s="49" t="s">
        <v>110</v>
      </c>
      <c r="B59" s="50" t="s">
        <v>65</v>
      </c>
      <c r="C59" s="21"/>
      <c r="D59" s="21"/>
      <c r="E59" s="22"/>
      <c r="F59" s="23"/>
      <c r="G59" s="12">
        <v>3836.2</v>
      </c>
      <c r="H59" s="13"/>
    </row>
    <row r="60" spans="1:8" s="19" customFormat="1" ht="33" customHeight="1" x14ac:dyDescent="0.2">
      <c r="A60" s="49" t="s">
        <v>111</v>
      </c>
      <c r="B60" s="50" t="s">
        <v>65</v>
      </c>
      <c r="C60" s="21"/>
      <c r="D60" s="21"/>
      <c r="E60" s="22"/>
      <c r="F60" s="23"/>
      <c r="G60" s="12">
        <v>3836.2</v>
      </c>
      <c r="H60" s="13"/>
    </row>
    <row r="61" spans="1:8" s="19" customFormat="1" ht="20.25" customHeight="1" x14ac:dyDescent="0.2">
      <c r="A61" s="49" t="s">
        <v>112</v>
      </c>
      <c r="B61" s="50" t="s">
        <v>65</v>
      </c>
      <c r="C61" s="21"/>
      <c r="D61" s="21"/>
      <c r="E61" s="22"/>
      <c r="F61" s="23"/>
      <c r="G61" s="12">
        <v>3836.2</v>
      </c>
      <c r="H61" s="13"/>
    </row>
    <row r="62" spans="1:8" s="19" customFormat="1" ht="20.25" customHeight="1" x14ac:dyDescent="0.2">
      <c r="A62" s="49" t="s">
        <v>113</v>
      </c>
      <c r="B62" s="50" t="s">
        <v>65</v>
      </c>
      <c r="C62" s="21"/>
      <c r="D62" s="21"/>
      <c r="E62" s="22"/>
      <c r="F62" s="23"/>
      <c r="G62" s="12">
        <v>3836.2</v>
      </c>
      <c r="H62" s="13"/>
    </row>
    <row r="63" spans="1:8" s="12" customFormat="1" ht="18.75" customHeight="1" x14ac:dyDescent="0.2">
      <c r="A63" s="84" t="s">
        <v>27</v>
      </c>
      <c r="B63" s="85" t="s">
        <v>28</v>
      </c>
      <c r="C63" s="21" t="s">
        <v>157</v>
      </c>
      <c r="D63" s="21">
        <f>E63*G63</f>
        <v>3222.41</v>
      </c>
      <c r="E63" s="22">
        <f>F63*12</f>
        <v>0.84</v>
      </c>
      <c r="F63" s="23">
        <v>7.0000000000000007E-2</v>
      </c>
      <c r="G63" s="12">
        <v>3836.2</v>
      </c>
      <c r="H63" s="13">
        <v>0.03</v>
      </c>
    </row>
    <row r="64" spans="1:8" s="12" customFormat="1" ht="20.25" customHeight="1" x14ac:dyDescent="0.2">
      <c r="A64" s="84" t="s">
        <v>29</v>
      </c>
      <c r="B64" s="86" t="s">
        <v>30</v>
      </c>
      <c r="C64" s="28" t="s">
        <v>157</v>
      </c>
      <c r="D64" s="21">
        <v>2025.52</v>
      </c>
      <c r="E64" s="22">
        <f>D64/G64</f>
        <v>0.53</v>
      </c>
      <c r="F64" s="23">
        <f>E64/12</f>
        <v>0.04</v>
      </c>
      <c r="G64" s="12">
        <v>3836.2</v>
      </c>
      <c r="H64" s="13">
        <v>0.02</v>
      </c>
    </row>
    <row r="65" spans="1:8" s="27" customFormat="1" ht="30" x14ac:dyDescent="0.2">
      <c r="A65" s="84" t="s">
        <v>31</v>
      </c>
      <c r="B65" s="85"/>
      <c r="C65" s="28" t="s">
        <v>147</v>
      </c>
      <c r="D65" s="21">
        <v>2849.1</v>
      </c>
      <c r="E65" s="22">
        <f>D65/G65</f>
        <v>0.74</v>
      </c>
      <c r="F65" s="23">
        <f>E65/12</f>
        <v>0.06</v>
      </c>
      <c r="G65" s="12">
        <v>3836.2</v>
      </c>
      <c r="H65" s="13">
        <v>0.03</v>
      </c>
    </row>
    <row r="66" spans="1:8" s="27" customFormat="1" ht="20.25" customHeight="1" x14ac:dyDescent="0.2">
      <c r="A66" s="84" t="s">
        <v>32</v>
      </c>
      <c r="B66" s="85"/>
      <c r="C66" s="22" t="s">
        <v>158</v>
      </c>
      <c r="D66" s="22">
        <f>D67+D68+D69+D70+D71+D72+D73+D74+D75+D76+D77++D78+D79</f>
        <v>31155.47</v>
      </c>
      <c r="E66" s="22">
        <f>D66/G66</f>
        <v>8.1199999999999992</v>
      </c>
      <c r="F66" s="23">
        <f>E66/12</f>
        <v>0.68</v>
      </c>
      <c r="G66" s="12">
        <v>3836.2</v>
      </c>
      <c r="H66" s="13">
        <v>0.71</v>
      </c>
    </row>
    <row r="67" spans="1:8" s="19" customFormat="1" ht="15" x14ac:dyDescent="0.2">
      <c r="A67" s="87" t="s">
        <v>33</v>
      </c>
      <c r="B67" s="82" t="s">
        <v>34</v>
      </c>
      <c r="C67" s="29"/>
      <c r="D67" s="29">
        <v>358.41</v>
      </c>
      <c r="E67" s="30"/>
      <c r="F67" s="31"/>
      <c r="G67" s="12">
        <v>3836.2</v>
      </c>
      <c r="H67" s="13">
        <v>0.01</v>
      </c>
    </row>
    <row r="68" spans="1:8" s="19" customFormat="1" ht="15" x14ac:dyDescent="0.2">
      <c r="A68" s="87" t="s">
        <v>35</v>
      </c>
      <c r="B68" s="82" t="s">
        <v>36</v>
      </c>
      <c r="C68" s="29"/>
      <c r="D68" s="29">
        <v>1010.84</v>
      </c>
      <c r="E68" s="30"/>
      <c r="F68" s="31"/>
      <c r="G68" s="12">
        <v>3836.2</v>
      </c>
      <c r="H68" s="13">
        <v>0.01</v>
      </c>
    </row>
    <row r="69" spans="1:8" s="19" customFormat="1" ht="15" x14ac:dyDescent="0.2">
      <c r="A69" s="87" t="s">
        <v>63</v>
      </c>
      <c r="B69" s="83" t="s">
        <v>34</v>
      </c>
      <c r="C69" s="29"/>
      <c r="D69" s="29">
        <v>1801.23</v>
      </c>
      <c r="E69" s="30"/>
      <c r="F69" s="31"/>
      <c r="G69" s="12">
        <v>3836.2</v>
      </c>
      <c r="H69" s="13"/>
    </row>
    <row r="70" spans="1:8" s="19" customFormat="1" ht="15" x14ac:dyDescent="0.2">
      <c r="A70" s="87" t="s">
        <v>37</v>
      </c>
      <c r="B70" s="82" t="s">
        <v>34</v>
      </c>
      <c r="C70" s="29"/>
      <c r="D70" s="29">
        <v>1926.34</v>
      </c>
      <c r="E70" s="30"/>
      <c r="F70" s="31"/>
      <c r="G70" s="12">
        <v>3836.2</v>
      </c>
      <c r="H70" s="13">
        <v>0.03</v>
      </c>
    </row>
    <row r="71" spans="1:8" s="19" customFormat="1" ht="15" x14ac:dyDescent="0.2">
      <c r="A71" s="87" t="s">
        <v>38</v>
      </c>
      <c r="B71" s="82" t="s">
        <v>34</v>
      </c>
      <c r="C71" s="29"/>
      <c r="D71" s="29">
        <v>6441.14</v>
      </c>
      <c r="E71" s="30"/>
      <c r="F71" s="31"/>
      <c r="G71" s="12">
        <v>3836.2</v>
      </c>
      <c r="H71" s="13">
        <v>0.1</v>
      </c>
    </row>
    <row r="72" spans="1:8" s="19" customFormat="1" ht="15" x14ac:dyDescent="0.2">
      <c r="A72" s="87" t="s">
        <v>39</v>
      </c>
      <c r="B72" s="82" t="s">
        <v>34</v>
      </c>
      <c r="C72" s="29"/>
      <c r="D72" s="29">
        <v>1010.85</v>
      </c>
      <c r="E72" s="30"/>
      <c r="F72" s="31"/>
      <c r="G72" s="12">
        <v>3836.2</v>
      </c>
      <c r="H72" s="13">
        <v>0.01</v>
      </c>
    </row>
    <row r="73" spans="1:8" s="19" customFormat="1" ht="15" x14ac:dyDescent="0.2">
      <c r="A73" s="87" t="s">
        <v>40</v>
      </c>
      <c r="B73" s="82" t="s">
        <v>34</v>
      </c>
      <c r="C73" s="29"/>
      <c r="D73" s="29">
        <v>963.14</v>
      </c>
      <c r="E73" s="30"/>
      <c r="F73" s="31"/>
      <c r="G73" s="12">
        <v>3836.2</v>
      </c>
      <c r="H73" s="13">
        <v>0.01</v>
      </c>
    </row>
    <row r="74" spans="1:8" s="19" customFormat="1" ht="15" x14ac:dyDescent="0.2">
      <c r="A74" s="87" t="s">
        <v>41</v>
      </c>
      <c r="B74" s="82" t="s">
        <v>36</v>
      </c>
      <c r="C74" s="29"/>
      <c r="D74" s="29">
        <v>3852.7</v>
      </c>
      <c r="E74" s="30"/>
      <c r="F74" s="31"/>
      <c r="G74" s="12">
        <v>3836.2</v>
      </c>
      <c r="H74" s="13">
        <v>0.06</v>
      </c>
    </row>
    <row r="75" spans="1:8" s="19" customFormat="1" ht="25.5" x14ac:dyDescent="0.2">
      <c r="A75" s="87" t="s">
        <v>42</v>
      </c>
      <c r="B75" s="82" t="s">
        <v>34</v>
      </c>
      <c r="C75" s="29"/>
      <c r="D75" s="29">
        <v>3799.86</v>
      </c>
      <c r="E75" s="30"/>
      <c r="F75" s="31"/>
      <c r="G75" s="12">
        <v>3836.2</v>
      </c>
      <c r="H75" s="13">
        <v>0.05</v>
      </c>
    </row>
    <row r="76" spans="1:8" s="19" customFormat="1" ht="15" x14ac:dyDescent="0.2">
      <c r="A76" s="87" t="s">
        <v>43</v>
      </c>
      <c r="B76" s="82" t="s">
        <v>34</v>
      </c>
      <c r="C76" s="29"/>
      <c r="D76" s="29">
        <v>6663.12</v>
      </c>
      <c r="E76" s="30"/>
      <c r="F76" s="31"/>
      <c r="G76" s="12">
        <v>3836.2</v>
      </c>
      <c r="H76" s="13">
        <v>0.01</v>
      </c>
    </row>
    <row r="77" spans="1:8" s="19" customFormat="1" ht="25.5" x14ac:dyDescent="0.2">
      <c r="A77" s="87" t="s">
        <v>114</v>
      </c>
      <c r="B77" s="83" t="s">
        <v>115</v>
      </c>
      <c r="C77" s="88"/>
      <c r="D77" s="47">
        <v>3327.84</v>
      </c>
      <c r="E77" s="30"/>
      <c r="F77" s="31"/>
      <c r="G77" s="12">
        <v>3836.2</v>
      </c>
      <c r="H77" s="13"/>
    </row>
    <row r="78" spans="1:8" s="19" customFormat="1" ht="18.75" customHeight="1" x14ac:dyDescent="0.2">
      <c r="A78" s="87" t="s">
        <v>116</v>
      </c>
      <c r="B78" s="50" t="s">
        <v>34</v>
      </c>
      <c r="C78" s="29"/>
      <c r="D78" s="29">
        <v>0</v>
      </c>
      <c r="E78" s="30"/>
      <c r="F78" s="31"/>
      <c r="G78" s="12">
        <v>3836.2</v>
      </c>
      <c r="H78" s="13"/>
    </row>
    <row r="79" spans="1:8" s="19" customFormat="1" ht="20.25" customHeight="1" x14ac:dyDescent="0.2">
      <c r="A79" s="87" t="s">
        <v>117</v>
      </c>
      <c r="B79" s="83" t="s">
        <v>115</v>
      </c>
      <c r="C79" s="29"/>
      <c r="D79" s="29">
        <v>0</v>
      </c>
      <c r="E79" s="30"/>
      <c r="F79" s="31"/>
      <c r="G79" s="12">
        <v>3836.2</v>
      </c>
      <c r="H79" s="13"/>
    </row>
    <row r="80" spans="1:8" s="33" customFormat="1" ht="30" x14ac:dyDescent="0.2">
      <c r="A80" s="84" t="s">
        <v>44</v>
      </c>
      <c r="B80" s="85"/>
      <c r="C80" s="22" t="s">
        <v>159</v>
      </c>
      <c r="D80" s="22">
        <f>D82+D83+D84+D85+D86+D87+D81</f>
        <v>41947.5</v>
      </c>
      <c r="E80" s="22">
        <f>D80/G80</f>
        <v>10.93</v>
      </c>
      <c r="F80" s="23">
        <f>E80/12</f>
        <v>0.91</v>
      </c>
      <c r="G80" s="12">
        <v>3836.2</v>
      </c>
      <c r="H80" s="13">
        <v>0.26</v>
      </c>
    </row>
    <row r="81" spans="1:8" s="33" customFormat="1" ht="29.25" customHeight="1" x14ac:dyDescent="0.2">
      <c r="A81" s="49" t="s">
        <v>148</v>
      </c>
      <c r="B81" s="50" t="s">
        <v>149</v>
      </c>
      <c r="C81" s="24"/>
      <c r="D81" s="24">
        <v>1926.35</v>
      </c>
      <c r="E81" s="25"/>
      <c r="F81" s="26"/>
      <c r="G81" s="12"/>
      <c r="H81" s="13"/>
    </row>
    <row r="82" spans="1:8" s="19" customFormat="1" ht="18.75" customHeight="1" x14ac:dyDescent="0.2">
      <c r="A82" s="87" t="s">
        <v>45</v>
      </c>
      <c r="B82" s="83" t="s">
        <v>115</v>
      </c>
      <c r="C82" s="29"/>
      <c r="D82" s="29">
        <f>26848.45/2</f>
        <v>13424.23</v>
      </c>
      <c r="E82" s="30"/>
      <c r="F82" s="31"/>
      <c r="G82" s="12">
        <v>3836.2</v>
      </c>
      <c r="H82" s="13">
        <v>0.2</v>
      </c>
    </row>
    <row r="83" spans="1:8" s="19" customFormat="1" ht="24.75" customHeight="1" x14ac:dyDescent="0.2">
      <c r="A83" s="87" t="s">
        <v>64</v>
      </c>
      <c r="B83" s="83" t="s">
        <v>25</v>
      </c>
      <c r="C83" s="34"/>
      <c r="D83" s="34">
        <v>13702.56</v>
      </c>
      <c r="E83" s="32"/>
      <c r="F83" s="75"/>
      <c r="G83" s="12">
        <v>3836.2</v>
      </c>
      <c r="H83" s="13"/>
    </row>
    <row r="84" spans="1:8" s="19" customFormat="1" ht="20.25" customHeight="1" x14ac:dyDescent="0.2">
      <c r="A84" s="87" t="s">
        <v>150</v>
      </c>
      <c r="B84" s="83" t="s">
        <v>34</v>
      </c>
      <c r="C84" s="34"/>
      <c r="D84" s="34">
        <v>0</v>
      </c>
      <c r="E84" s="32"/>
      <c r="F84" s="75"/>
      <c r="G84" s="12">
        <v>3836.2</v>
      </c>
      <c r="H84" s="13"/>
    </row>
    <row r="85" spans="1:8" s="19" customFormat="1" ht="25.5" x14ac:dyDescent="0.2">
      <c r="A85" s="87" t="s">
        <v>118</v>
      </c>
      <c r="B85" s="83" t="s">
        <v>36</v>
      </c>
      <c r="C85" s="34"/>
      <c r="D85" s="34">
        <v>12894.36</v>
      </c>
      <c r="E85" s="32"/>
      <c r="F85" s="75"/>
      <c r="G85" s="12">
        <v>3836.2</v>
      </c>
      <c r="H85" s="13"/>
    </row>
    <row r="86" spans="1:8" s="19" customFormat="1" ht="29.25" customHeight="1" x14ac:dyDescent="0.2">
      <c r="A86" s="87" t="s">
        <v>114</v>
      </c>
      <c r="B86" s="83" t="s">
        <v>119</v>
      </c>
      <c r="C86" s="48"/>
      <c r="D86" s="48">
        <v>0</v>
      </c>
      <c r="E86" s="32"/>
      <c r="F86" s="75"/>
      <c r="G86" s="12">
        <v>3836.2</v>
      </c>
      <c r="H86" s="13"/>
    </row>
    <row r="87" spans="1:8" s="19" customFormat="1" ht="22.5" customHeight="1" x14ac:dyDescent="0.2">
      <c r="A87" s="49" t="s">
        <v>120</v>
      </c>
      <c r="B87" s="83" t="s">
        <v>115</v>
      </c>
      <c r="C87" s="48"/>
      <c r="D87" s="48">
        <v>0</v>
      </c>
      <c r="E87" s="32"/>
      <c r="F87" s="75"/>
      <c r="G87" s="12">
        <v>3836.2</v>
      </c>
      <c r="H87" s="13"/>
    </row>
    <row r="88" spans="1:8" s="19" customFormat="1" ht="30" x14ac:dyDescent="0.2">
      <c r="A88" s="84" t="s">
        <v>46</v>
      </c>
      <c r="B88" s="82"/>
      <c r="C88" s="22" t="s">
        <v>160</v>
      </c>
      <c r="D88" s="22">
        <f>D90+D91</f>
        <v>5746.31</v>
      </c>
      <c r="E88" s="22">
        <f>D88/G88</f>
        <v>1.5</v>
      </c>
      <c r="F88" s="23">
        <f>E88/12</f>
        <v>0.13</v>
      </c>
      <c r="G88" s="12">
        <v>3836.2</v>
      </c>
      <c r="H88" s="13">
        <v>0.09</v>
      </c>
    </row>
    <row r="89" spans="1:8" s="19" customFormat="1" ht="15" x14ac:dyDescent="0.2">
      <c r="A89" s="87" t="s">
        <v>121</v>
      </c>
      <c r="B89" s="82" t="s">
        <v>34</v>
      </c>
      <c r="C89" s="34"/>
      <c r="D89" s="24">
        <v>0</v>
      </c>
      <c r="E89" s="22"/>
      <c r="F89" s="23"/>
      <c r="G89" s="12">
        <v>3836.2</v>
      </c>
      <c r="H89" s="13"/>
    </row>
    <row r="90" spans="1:8" s="19" customFormat="1" ht="15" x14ac:dyDescent="0.2">
      <c r="A90" s="49" t="s">
        <v>139</v>
      </c>
      <c r="B90" s="108" t="s">
        <v>115</v>
      </c>
      <c r="C90" s="105"/>
      <c r="D90" s="48">
        <v>5746.31</v>
      </c>
      <c r="E90" s="30"/>
      <c r="F90" s="31"/>
      <c r="G90" s="12">
        <v>3836.2</v>
      </c>
      <c r="H90" s="13"/>
    </row>
    <row r="91" spans="1:8" s="19" customFormat="1" ht="15" x14ac:dyDescent="0.2">
      <c r="A91" s="87" t="s">
        <v>122</v>
      </c>
      <c r="B91" s="83" t="s">
        <v>119</v>
      </c>
      <c r="C91" s="48"/>
      <c r="D91" s="48">
        <v>0</v>
      </c>
      <c r="E91" s="30"/>
      <c r="F91" s="31"/>
      <c r="G91" s="12">
        <v>3836.2</v>
      </c>
      <c r="H91" s="13">
        <v>0.06</v>
      </c>
    </row>
    <row r="92" spans="1:8" s="19" customFormat="1" ht="25.5" x14ac:dyDescent="0.2">
      <c r="A92" s="87" t="s">
        <v>123</v>
      </c>
      <c r="B92" s="83" t="s">
        <v>115</v>
      </c>
      <c r="C92" s="29"/>
      <c r="D92" s="29">
        <f>E92*G92</f>
        <v>0</v>
      </c>
      <c r="E92" s="30"/>
      <c r="F92" s="31"/>
      <c r="G92" s="12">
        <v>3836.2</v>
      </c>
      <c r="H92" s="13">
        <v>0</v>
      </c>
    </row>
    <row r="93" spans="1:8" s="19" customFormat="1" ht="18.75" customHeight="1" x14ac:dyDescent="0.2">
      <c r="A93" s="84" t="s">
        <v>124</v>
      </c>
      <c r="B93" s="82"/>
      <c r="C93" s="22" t="s">
        <v>161</v>
      </c>
      <c r="D93" s="22">
        <f>D94+D95+D98+D99+D96+D97</f>
        <v>12081.54</v>
      </c>
      <c r="E93" s="22">
        <f>D93/G93</f>
        <v>3.15</v>
      </c>
      <c r="F93" s="23">
        <f>E93/12</f>
        <v>0.26</v>
      </c>
      <c r="G93" s="12">
        <v>3836.2</v>
      </c>
      <c r="H93" s="13">
        <v>0.33</v>
      </c>
    </row>
    <row r="94" spans="1:8" s="19" customFormat="1" ht="15" x14ac:dyDescent="0.2">
      <c r="A94" s="87" t="s">
        <v>47</v>
      </c>
      <c r="B94" s="82" t="s">
        <v>25</v>
      </c>
      <c r="C94" s="29"/>
      <c r="D94" s="29">
        <v>0</v>
      </c>
      <c r="E94" s="30"/>
      <c r="F94" s="31"/>
      <c r="G94" s="12">
        <v>3836.2</v>
      </c>
      <c r="H94" s="13">
        <v>0.04</v>
      </c>
    </row>
    <row r="95" spans="1:8" s="19" customFormat="1" ht="39" customHeight="1" x14ac:dyDescent="0.2">
      <c r="A95" s="87" t="s">
        <v>125</v>
      </c>
      <c r="B95" s="82" t="s">
        <v>34</v>
      </c>
      <c r="C95" s="29"/>
      <c r="D95" s="29">
        <v>10067.92</v>
      </c>
      <c r="E95" s="30"/>
      <c r="F95" s="31"/>
      <c r="G95" s="12">
        <v>3836.2</v>
      </c>
      <c r="H95" s="13">
        <v>0.15</v>
      </c>
    </row>
    <row r="96" spans="1:8" s="19" customFormat="1" ht="44.25" customHeight="1" x14ac:dyDescent="0.2">
      <c r="A96" s="87" t="s">
        <v>126</v>
      </c>
      <c r="B96" s="82" t="s">
        <v>34</v>
      </c>
      <c r="C96" s="29"/>
      <c r="D96" s="29">
        <v>2013.62</v>
      </c>
      <c r="E96" s="30"/>
      <c r="F96" s="31"/>
      <c r="G96" s="12">
        <v>3836.2</v>
      </c>
      <c r="H96" s="13"/>
    </row>
    <row r="97" spans="1:9" s="19" customFormat="1" ht="25.5" x14ac:dyDescent="0.2">
      <c r="A97" s="87" t="s">
        <v>48</v>
      </c>
      <c r="B97" s="82" t="s">
        <v>19</v>
      </c>
      <c r="C97" s="29"/>
      <c r="D97" s="29">
        <v>0</v>
      </c>
      <c r="E97" s="30"/>
      <c r="F97" s="31"/>
      <c r="G97" s="12">
        <v>3836.2</v>
      </c>
      <c r="H97" s="13"/>
    </row>
    <row r="98" spans="1:9" s="19" customFormat="1" ht="21" customHeight="1" x14ac:dyDescent="0.2">
      <c r="A98" s="87" t="s">
        <v>127</v>
      </c>
      <c r="B98" s="83" t="s">
        <v>128</v>
      </c>
      <c r="C98" s="29"/>
      <c r="D98" s="29">
        <v>0</v>
      </c>
      <c r="E98" s="30"/>
      <c r="F98" s="31"/>
      <c r="G98" s="12">
        <v>3836.2</v>
      </c>
      <c r="H98" s="13">
        <v>0.03</v>
      </c>
    </row>
    <row r="99" spans="1:9" s="19" customFormat="1" ht="56.25" customHeight="1" x14ac:dyDescent="0.2">
      <c r="A99" s="87" t="s">
        <v>129</v>
      </c>
      <c r="B99" s="83" t="s">
        <v>65</v>
      </c>
      <c r="C99" s="29"/>
      <c r="D99" s="29">
        <v>0</v>
      </c>
      <c r="E99" s="30"/>
      <c r="F99" s="31"/>
      <c r="G99" s="12">
        <v>3836.2</v>
      </c>
      <c r="H99" s="13">
        <v>0.11</v>
      </c>
    </row>
    <row r="100" spans="1:9" s="19" customFormat="1" ht="15" x14ac:dyDescent="0.2">
      <c r="A100" s="84" t="s">
        <v>49</v>
      </c>
      <c r="B100" s="82"/>
      <c r="C100" s="22" t="s">
        <v>162</v>
      </c>
      <c r="D100" s="22">
        <f>D101</f>
        <v>0</v>
      </c>
      <c r="E100" s="22">
        <f>D100/G100</f>
        <v>0</v>
      </c>
      <c r="F100" s="23">
        <f>E100/12</f>
        <v>0</v>
      </c>
      <c r="G100" s="12">
        <v>3836.2</v>
      </c>
      <c r="H100" s="13">
        <v>0.1</v>
      </c>
    </row>
    <row r="101" spans="1:9" s="19" customFormat="1" ht="20.25" customHeight="1" x14ac:dyDescent="0.2">
      <c r="A101" s="87" t="s">
        <v>50</v>
      </c>
      <c r="B101" s="82" t="s">
        <v>34</v>
      </c>
      <c r="C101" s="29"/>
      <c r="D101" s="29">
        <v>0</v>
      </c>
      <c r="E101" s="30"/>
      <c r="F101" s="31"/>
      <c r="G101" s="12">
        <v>3836.2</v>
      </c>
      <c r="H101" s="13">
        <v>0.02</v>
      </c>
    </row>
    <row r="102" spans="1:9" s="12" customFormat="1" ht="15" x14ac:dyDescent="0.2">
      <c r="A102" s="84" t="s">
        <v>51</v>
      </c>
      <c r="B102" s="85"/>
      <c r="C102" s="22" t="s">
        <v>163</v>
      </c>
      <c r="D102" s="22">
        <f>D103+D104</f>
        <v>27220.53</v>
      </c>
      <c r="E102" s="22">
        <f>D102/G102</f>
        <v>7.1</v>
      </c>
      <c r="F102" s="23">
        <f>E102/12</f>
        <v>0.59</v>
      </c>
      <c r="G102" s="12">
        <v>3836.2</v>
      </c>
      <c r="H102" s="13">
        <v>0.27</v>
      </c>
    </row>
    <row r="103" spans="1:9" s="19" customFormat="1" ht="48" customHeight="1" x14ac:dyDescent="0.2">
      <c r="A103" s="49" t="s">
        <v>130</v>
      </c>
      <c r="B103" s="83" t="s">
        <v>36</v>
      </c>
      <c r="C103" s="29"/>
      <c r="D103" s="29">
        <v>15527.42</v>
      </c>
      <c r="E103" s="30"/>
      <c r="F103" s="31"/>
      <c r="G103" s="12">
        <v>3836.2</v>
      </c>
      <c r="H103" s="13">
        <v>0.03</v>
      </c>
    </row>
    <row r="104" spans="1:9" s="19" customFormat="1" ht="35.25" customHeight="1" x14ac:dyDescent="0.2">
      <c r="A104" s="49" t="s">
        <v>154</v>
      </c>
      <c r="B104" s="83" t="s">
        <v>65</v>
      </c>
      <c r="C104" s="29"/>
      <c r="D104" s="29">
        <v>11693.11</v>
      </c>
      <c r="E104" s="30"/>
      <c r="F104" s="31"/>
      <c r="G104" s="12">
        <v>3836.2</v>
      </c>
      <c r="H104" s="13">
        <v>0.24</v>
      </c>
    </row>
    <row r="105" spans="1:9" s="12" customFormat="1" ht="15" x14ac:dyDescent="0.2">
      <c r="A105" s="84" t="s">
        <v>52</v>
      </c>
      <c r="B105" s="85"/>
      <c r="C105" s="22" t="s">
        <v>164</v>
      </c>
      <c r="D105" s="22">
        <f>D106+D107</f>
        <v>19086.96</v>
      </c>
      <c r="E105" s="22">
        <f>D105/G105</f>
        <v>4.9800000000000004</v>
      </c>
      <c r="F105" s="23">
        <f>E105/12</f>
        <v>0.42</v>
      </c>
      <c r="G105" s="12">
        <v>3836.2</v>
      </c>
      <c r="H105" s="13">
        <v>0.28999999999999998</v>
      </c>
    </row>
    <row r="106" spans="1:9" s="19" customFormat="1" ht="15" x14ac:dyDescent="0.2">
      <c r="A106" s="87" t="s">
        <v>53</v>
      </c>
      <c r="B106" s="82" t="s">
        <v>54</v>
      </c>
      <c r="C106" s="29"/>
      <c r="D106" s="29">
        <v>19086.96</v>
      </c>
      <c r="E106" s="30"/>
      <c r="F106" s="31"/>
      <c r="G106" s="12">
        <v>3836.2</v>
      </c>
      <c r="H106" s="13">
        <v>0.28999999999999998</v>
      </c>
    </row>
    <row r="107" spans="1:9" s="19" customFormat="1" ht="15" x14ac:dyDescent="0.2">
      <c r="A107" s="89" t="s">
        <v>55</v>
      </c>
      <c r="B107" s="90" t="s">
        <v>54</v>
      </c>
      <c r="C107" s="72"/>
      <c r="D107" s="72">
        <v>0</v>
      </c>
      <c r="E107" s="73"/>
      <c r="F107" s="74"/>
      <c r="G107" s="12">
        <v>3836.2</v>
      </c>
      <c r="H107" s="13">
        <v>0</v>
      </c>
    </row>
    <row r="108" spans="1:9" s="19" customFormat="1" ht="21.75" customHeight="1" x14ac:dyDescent="0.2">
      <c r="A108" s="91" t="s">
        <v>70</v>
      </c>
      <c r="B108" s="85" t="s">
        <v>71</v>
      </c>
      <c r="C108" s="28"/>
      <c r="D108" s="28">
        <v>0</v>
      </c>
      <c r="E108" s="28">
        <f>D108/G108</f>
        <v>0</v>
      </c>
      <c r="F108" s="28">
        <f>E108/12</f>
        <v>0</v>
      </c>
      <c r="G108" s="12">
        <v>3836.2</v>
      </c>
      <c r="H108" s="13"/>
    </row>
    <row r="109" spans="1:9" s="12" customFormat="1" ht="150" customHeight="1" thickBot="1" x14ac:dyDescent="0.25">
      <c r="A109" s="113" t="s">
        <v>165</v>
      </c>
      <c r="B109" s="85" t="s">
        <v>19</v>
      </c>
      <c r="C109" s="78"/>
      <c r="D109" s="78">
        <v>25000</v>
      </c>
      <c r="E109" s="78">
        <f>D109/G109</f>
        <v>6.52</v>
      </c>
      <c r="F109" s="79">
        <f>E109/12</f>
        <v>0.54</v>
      </c>
      <c r="G109" s="12">
        <v>3836.2</v>
      </c>
      <c r="H109" s="13">
        <v>0.37</v>
      </c>
    </row>
    <row r="110" spans="1:9" s="12" customFormat="1" ht="19.5" thickBot="1" x14ac:dyDescent="0.45">
      <c r="A110" s="35" t="s">
        <v>56</v>
      </c>
      <c r="B110" s="36" t="s">
        <v>17</v>
      </c>
      <c r="C110" s="67"/>
      <c r="D110" s="115">
        <f>E110*G110</f>
        <v>87465.36</v>
      </c>
      <c r="E110" s="67">
        <f>F110*12</f>
        <v>22.8</v>
      </c>
      <c r="F110" s="116">
        <v>1.9</v>
      </c>
      <c r="G110" s="12">
        <v>3836.2</v>
      </c>
      <c r="I110" s="114"/>
    </row>
    <row r="111" spans="1:9" s="38" customFormat="1" ht="20.25" thickBot="1" x14ac:dyDescent="0.45">
      <c r="A111" s="68" t="s">
        <v>57</v>
      </c>
      <c r="B111" s="69"/>
      <c r="C111" s="70"/>
      <c r="D111" s="71">
        <f>D109+D108+D105+D102+D100+D93+D88+D80+D66+D65+D64+D63+D53+D51+D50+D49+D42+D41+D30+D14+D110+D52+D43</f>
        <v>780276.9</v>
      </c>
      <c r="E111" s="71">
        <f>E109+E108+E105+E102+E100+E93+E88+E80+E66+E65+E64+E63+E53+E51+E50+E49+E42+E41+E30+E14+E110+E52+E43</f>
        <v>203.41</v>
      </c>
      <c r="F111" s="71">
        <f>F109+F108+F105+F102+F100+F93+F88+F80+F66+F65+F64+F63+F53+F51+F50+F49+F42+F41+F30+F14+F110+F52+F43</f>
        <v>16.96</v>
      </c>
      <c r="G111" s="12">
        <v>3836.2</v>
      </c>
      <c r="H111" s="37"/>
    </row>
    <row r="112" spans="1:9" s="42" customFormat="1" ht="21" customHeight="1" x14ac:dyDescent="0.2">
      <c r="A112" s="41"/>
      <c r="F112" s="43"/>
      <c r="G112" s="12">
        <v>3836.2</v>
      </c>
      <c r="H112" s="44"/>
    </row>
    <row r="113" spans="1:9" s="42" customFormat="1" ht="15" x14ac:dyDescent="0.2">
      <c r="A113" s="41"/>
      <c r="F113" s="43"/>
      <c r="G113" s="12">
        <v>3836.2</v>
      </c>
      <c r="H113" s="44"/>
    </row>
    <row r="114" spans="1:9" s="42" customFormat="1" ht="15.75" thickBot="1" x14ac:dyDescent="0.25">
      <c r="A114" s="41"/>
      <c r="F114" s="43"/>
      <c r="G114" s="12">
        <v>3836.2</v>
      </c>
      <c r="H114" s="44"/>
    </row>
    <row r="115" spans="1:9" s="46" customFormat="1" ht="30.75" thickBot="1" x14ac:dyDescent="0.25">
      <c r="A115" s="66" t="s">
        <v>58</v>
      </c>
      <c r="B115" s="69"/>
      <c r="C115" s="70"/>
      <c r="D115" s="70">
        <f>D116+D117</f>
        <v>8746.4</v>
      </c>
      <c r="E115" s="70">
        <f t="shared" ref="E115:F115" si="2">E116+E117</f>
        <v>2.2799999999999998</v>
      </c>
      <c r="F115" s="70">
        <f t="shared" si="2"/>
        <v>0.19</v>
      </c>
      <c r="G115" s="12">
        <v>3836.2</v>
      </c>
      <c r="H115" s="45"/>
    </row>
    <row r="116" spans="1:9" s="96" customFormat="1" ht="18" customHeight="1" x14ac:dyDescent="0.2">
      <c r="A116" s="80" t="s">
        <v>132</v>
      </c>
      <c r="B116" s="92"/>
      <c r="C116" s="93"/>
      <c r="D116" s="25">
        <v>3587.4</v>
      </c>
      <c r="E116" s="25">
        <f>D116/G116</f>
        <v>0.94</v>
      </c>
      <c r="F116" s="26">
        <f>E116/12</f>
        <v>0.08</v>
      </c>
      <c r="G116" s="12">
        <v>3836.2</v>
      </c>
      <c r="H116" s="94"/>
      <c r="I116" s="95"/>
    </row>
    <row r="117" spans="1:9" s="96" customFormat="1" ht="15" x14ac:dyDescent="0.2">
      <c r="A117" s="49" t="s">
        <v>134</v>
      </c>
      <c r="B117" s="97"/>
      <c r="C117" s="105"/>
      <c r="D117" s="48">
        <v>5159</v>
      </c>
      <c r="E117" s="25">
        <f t="shared" ref="E117" si="3">D117/G117</f>
        <v>1.34</v>
      </c>
      <c r="F117" s="26">
        <f t="shared" ref="F117" si="4">E117/12</f>
        <v>0.11</v>
      </c>
      <c r="G117" s="12">
        <v>3836.2</v>
      </c>
      <c r="H117" s="94"/>
      <c r="I117" s="95"/>
    </row>
    <row r="118" spans="1:9" s="99" customFormat="1" ht="18.75" customHeight="1" x14ac:dyDescent="0.2">
      <c r="A118" s="109"/>
      <c r="B118" s="110"/>
      <c r="C118" s="110"/>
      <c r="D118" s="110"/>
      <c r="E118" s="111"/>
      <c r="F118" s="111"/>
      <c r="G118" s="12"/>
      <c r="H118" s="98"/>
      <c r="I118" s="95"/>
    </row>
    <row r="119" spans="1:9" s="42" customFormat="1" ht="13.5" thickBot="1" x14ac:dyDescent="0.25">
      <c r="A119" s="41"/>
      <c r="F119" s="43"/>
      <c r="H119" s="44"/>
    </row>
    <row r="120" spans="1:9" s="42" customFormat="1" ht="20.25" thickBot="1" x14ac:dyDescent="0.25">
      <c r="A120" s="52" t="s">
        <v>168</v>
      </c>
      <c r="B120" s="53"/>
      <c r="C120" s="104"/>
      <c r="D120" s="54">
        <f>D111+D115</f>
        <v>789023.3</v>
      </c>
      <c r="E120" s="54">
        <f>E111+E115</f>
        <v>205.69</v>
      </c>
      <c r="F120" s="54">
        <f>F111+F115</f>
        <v>17.149999999999999</v>
      </c>
      <c r="H120" s="44"/>
    </row>
    <row r="121" spans="1:9" s="42" customFormat="1" x14ac:dyDescent="0.2">
      <c r="A121" s="41"/>
      <c r="F121" s="43"/>
      <c r="H121" s="44"/>
    </row>
    <row r="122" spans="1:9" s="42" customFormat="1" x14ac:dyDescent="0.2">
      <c r="A122" s="41"/>
      <c r="F122" s="43"/>
      <c r="H122" s="44"/>
    </row>
    <row r="123" spans="1:9" s="42" customFormat="1" x14ac:dyDescent="0.2">
      <c r="A123" s="41"/>
      <c r="F123" s="43"/>
      <c r="H123" s="44"/>
    </row>
    <row r="124" spans="1:9" s="42" customFormat="1" x14ac:dyDescent="0.2">
      <c r="A124" s="41"/>
      <c r="F124" s="43"/>
      <c r="H124" s="44"/>
    </row>
    <row r="125" spans="1:9" s="42" customFormat="1" x14ac:dyDescent="0.2">
      <c r="A125" s="41"/>
      <c r="F125" s="43"/>
      <c r="H125" s="44"/>
    </row>
    <row r="126" spans="1:9" s="42" customFormat="1" ht="37.5" x14ac:dyDescent="0.2">
      <c r="A126" s="119" t="s">
        <v>170</v>
      </c>
      <c r="B126" s="120" t="s">
        <v>25</v>
      </c>
      <c r="C126" s="121" t="s">
        <v>171</v>
      </c>
      <c r="D126" s="120"/>
      <c r="E126" s="122"/>
      <c r="F126" s="123">
        <v>50</v>
      </c>
      <c r="H126" s="44"/>
    </row>
    <row r="127" spans="1:9" s="59" customFormat="1" ht="18.75" x14ac:dyDescent="0.4">
      <c r="A127" s="55"/>
      <c r="B127" s="56"/>
      <c r="C127" s="57"/>
      <c r="D127" s="57"/>
      <c r="E127" s="57"/>
      <c r="F127" s="58"/>
      <c r="H127" s="60"/>
    </row>
    <row r="128" spans="1:9" s="40" customFormat="1" ht="19.5" x14ac:dyDescent="0.2">
      <c r="A128" s="61"/>
      <c r="B128" s="62"/>
      <c r="C128" s="63"/>
      <c r="D128" s="63"/>
      <c r="E128" s="63"/>
      <c r="F128" s="64"/>
      <c r="H128" s="39"/>
    </row>
    <row r="129" spans="1:8" s="42" customFormat="1" ht="14.25" x14ac:dyDescent="0.2">
      <c r="A129" s="140" t="s">
        <v>60</v>
      </c>
      <c r="B129" s="140"/>
      <c r="C129" s="140"/>
      <c r="D129" s="140"/>
      <c r="H129" s="44"/>
    </row>
    <row r="130" spans="1:8" s="42" customFormat="1" x14ac:dyDescent="0.2">
      <c r="F130" s="43"/>
      <c r="H130" s="44"/>
    </row>
    <row r="131" spans="1:8" s="42" customFormat="1" x14ac:dyDescent="0.2">
      <c r="A131" s="41" t="s">
        <v>61</v>
      </c>
      <c r="F131" s="43"/>
      <c r="H131" s="44"/>
    </row>
    <row r="132" spans="1:8" s="42" customFormat="1" x14ac:dyDescent="0.2">
      <c r="F132" s="43"/>
      <c r="H132" s="44"/>
    </row>
    <row r="133" spans="1:8" s="42" customFormat="1" x14ac:dyDescent="0.2">
      <c r="F133" s="43"/>
      <c r="H133" s="44"/>
    </row>
    <row r="134" spans="1:8" s="42" customFormat="1" x14ac:dyDescent="0.2">
      <c r="F134" s="43"/>
      <c r="H134" s="44"/>
    </row>
    <row r="135" spans="1:8" s="42" customFormat="1" x14ac:dyDescent="0.2">
      <c r="F135" s="43"/>
      <c r="H135" s="44"/>
    </row>
    <row r="136" spans="1:8" s="42" customFormat="1" x14ac:dyDescent="0.2">
      <c r="F136" s="43"/>
      <c r="H136" s="44"/>
    </row>
    <row r="137" spans="1:8" s="42" customFormat="1" x14ac:dyDescent="0.2">
      <c r="F137" s="43"/>
      <c r="H137" s="44"/>
    </row>
    <row r="138" spans="1:8" s="42" customFormat="1" x14ac:dyDescent="0.2">
      <c r="F138" s="43"/>
      <c r="H138" s="44"/>
    </row>
    <row r="139" spans="1:8" s="42" customFormat="1" x14ac:dyDescent="0.2">
      <c r="F139" s="43"/>
      <c r="H139" s="44"/>
    </row>
    <row r="140" spans="1:8" s="42" customFormat="1" x14ac:dyDescent="0.2">
      <c r="F140" s="43"/>
      <c r="H140" s="44"/>
    </row>
    <row r="141" spans="1:8" s="42" customFormat="1" x14ac:dyDescent="0.2">
      <c r="F141" s="43"/>
      <c r="H141" s="44"/>
    </row>
    <row r="142" spans="1:8" s="42" customFormat="1" x14ac:dyDescent="0.2">
      <c r="F142" s="43"/>
      <c r="H142" s="44"/>
    </row>
    <row r="143" spans="1:8" s="42" customFormat="1" x14ac:dyDescent="0.2">
      <c r="F143" s="43"/>
      <c r="H143" s="44"/>
    </row>
    <row r="144" spans="1:8" s="42" customFormat="1" x14ac:dyDescent="0.2">
      <c r="F144" s="43"/>
      <c r="H144" s="44"/>
    </row>
    <row r="145" spans="6:8" s="42" customFormat="1" x14ac:dyDescent="0.2">
      <c r="F145" s="43"/>
      <c r="H145" s="44"/>
    </row>
    <row r="146" spans="6:8" s="42" customFormat="1" x14ac:dyDescent="0.2">
      <c r="F146" s="43"/>
      <c r="H146" s="44"/>
    </row>
    <row r="147" spans="6:8" s="42" customFormat="1" x14ac:dyDescent="0.2">
      <c r="F147" s="43"/>
      <c r="H147" s="44"/>
    </row>
    <row r="148" spans="6:8" s="42" customFormat="1" x14ac:dyDescent="0.2">
      <c r="F148" s="43"/>
      <c r="H148" s="44"/>
    </row>
    <row r="149" spans="6:8" s="42" customFormat="1" x14ac:dyDescent="0.2">
      <c r="F149" s="43"/>
      <c r="H149" s="44"/>
    </row>
  </sheetData>
  <mergeCells count="12">
    <mergeCell ref="A129:D129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2016-04-19T07:06:52Z</cp:lastPrinted>
  <dcterms:created xsi:type="dcterms:W3CDTF">2014-01-29T10:22:26Z</dcterms:created>
  <dcterms:modified xsi:type="dcterms:W3CDTF">2016-04-19T07:07:51Z</dcterms:modified>
</cp:coreProperties>
</file>