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15480" windowHeight="11580" activeTab="2"/>
  </bookViews>
  <sheets>
    <sheet name="проект 290 Пост.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голосованию'!$A$1:$F$116</definedName>
    <definedName name="_xlnm.Print_Area" localSheetId="1">'по заявлению'!$A$1:$F$118</definedName>
    <definedName name="_xlnm.Print_Area" localSheetId="0">'проект 290 Пост.'!$A$1:$F$143</definedName>
  </definedNames>
  <calcPr calcId="145621" fullPrecision="0"/>
</workbook>
</file>

<file path=xl/calcChain.xml><?xml version="1.0" encoding="utf-8"?>
<calcChain xmlns="http://schemas.openxmlformats.org/spreadsheetml/2006/main">
  <c r="E102" i="4" l="1"/>
  <c r="D102" i="4" s="1"/>
  <c r="E101" i="4"/>
  <c r="D96" i="4"/>
  <c r="E96" i="4" s="1"/>
  <c r="F96" i="4" s="1"/>
  <c r="D93" i="4"/>
  <c r="E91" i="4"/>
  <c r="F91" i="4" s="1"/>
  <c r="D91" i="4"/>
  <c r="D84" i="4"/>
  <c r="E84" i="4" s="1"/>
  <c r="F84" i="4" s="1"/>
  <c r="D83" i="4"/>
  <c r="D79" i="4"/>
  <c r="E79" i="4" s="1"/>
  <c r="F79" i="4" s="1"/>
  <c r="D68" i="4"/>
  <c r="E68" i="4" s="1"/>
  <c r="F68" i="4" s="1"/>
  <c r="D54" i="4"/>
  <c r="E54" i="4" s="1"/>
  <c r="F54" i="4" s="1"/>
  <c r="E53" i="4"/>
  <c r="F53" i="4" s="1"/>
  <c r="E52" i="4"/>
  <c r="F52" i="4" s="1"/>
  <c r="E51" i="4"/>
  <c r="D51" i="4" s="1"/>
  <c r="E50" i="4"/>
  <c r="F50" i="4" s="1"/>
  <c r="E49" i="4"/>
  <c r="F49" i="4" s="1"/>
  <c r="E48" i="4"/>
  <c r="F48" i="4" s="1"/>
  <c r="E47" i="4"/>
  <c r="I47" i="4" s="1"/>
  <c r="E41" i="4"/>
  <c r="F41" i="4" s="1"/>
  <c r="E40" i="4"/>
  <c r="D40" i="4" s="1"/>
  <c r="E39" i="4"/>
  <c r="D39" i="4" s="1"/>
  <c r="E28" i="4"/>
  <c r="D28" i="4" s="1"/>
  <c r="F27" i="4"/>
  <c r="F15" i="4" s="1"/>
  <c r="E15" i="4" s="1"/>
  <c r="D15" i="4" s="1"/>
  <c r="F47" i="4" l="1"/>
  <c r="D103" i="4"/>
  <c r="D110" i="4" s="1"/>
  <c r="E93" i="4"/>
  <c r="F93" i="4" s="1"/>
  <c r="F101" i="4"/>
  <c r="E114" i="3"/>
  <c r="F114" i="3"/>
  <c r="D114" i="3"/>
  <c r="E112" i="3"/>
  <c r="F112" i="3" s="1"/>
  <c r="F103" i="4" l="1"/>
  <c r="F110" i="4" s="1"/>
  <c r="E103" i="4"/>
  <c r="E110" i="4" s="1"/>
  <c r="E102" i="3"/>
  <c r="D102" i="3" s="1"/>
  <c r="E101" i="3"/>
  <c r="F101" i="3" s="1"/>
  <c r="D96" i="3"/>
  <c r="D93" i="3"/>
  <c r="E93" i="3" s="1"/>
  <c r="F93" i="3" s="1"/>
  <c r="D91" i="3"/>
  <c r="E91" i="3" s="1"/>
  <c r="F91" i="3" s="1"/>
  <c r="E84" i="3"/>
  <c r="F84" i="3" s="1"/>
  <c r="D84" i="3"/>
  <c r="D83" i="3"/>
  <c r="D79" i="3" s="1"/>
  <c r="E79" i="3" s="1"/>
  <c r="F79" i="3" s="1"/>
  <c r="D68" i="3"/>
  <c r="E68" i="3" s="1"/>
  <c r="F68" i="3" s="1"/>
  <c r="E54" i="3"/>
  <c r="F54" i="3" s="1"/>
  <c r="D54" i="3"/>
  <c r="F53" i="3"/>
  <c r="E53" i="3"/>
  <c r="F52" i="3"/>
  <c r="E52" i="3"/>
  <c r="E51" i="3"/>
  <c r="D51" i="3" s="1"/>
  <c r="E50" i="3"/>
  <c r="F50" i="3" s="1"/>
  <c r="E49" i="3"/>
  <c r="F49" i="3" s="1"/>
  <c r="E48" i="3"/>
  <c r="F48" i="3" s="1"/>
  <c r="E47" i="3"/>
  <c r="F47" i="3" s="1"/>
  <c r="E41" i="3"/>
  <c r="F41" i="3" s="1"/>
  <c r="E40" i="3"/>
  <c r="D40" i="3"/>
  <c r="E39" i="3"/>
  <c r="D39" i="3"/>
  <c r="E28" i="3"/>
  <c r="D28" i="3"/>
  <c r="F27" i="3"/>
  <c r="F15" i="3"/>
  <c r="E15" i="3" s="1"/>
  <c r="D15" i="3" s="1"/>
  <c r="D103" i="3" l="1"/>
  <c r="D110" i="3" s="1"/>
  <c r="I47" i="3"/>
  <c r="E96" i="3"/>
  <c r="D107" i="2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D96" i="2"/>
  <c r="D91" i="2"/>
  <c r="D84" i="2"/>
  <c r="D68" i="2"/>
  <c r="D54" i="2"/>
  <c r="E103" i="3" l="1"/>
  <c r="E110" i="3" s="1"/>
  <c r="F96" i="3"/>
  <c r="F103" i="3" s="1"/>
  <c r="F110" i="3" s="1"/>
  <c r="E101" i="2"/>
  <c r="E50" i="2"/>
  <c r="F50" i="2" s="1"/>
  <c r="E53" i="2"/>
  <c r="F53" i="2" s="1"/>
  <c r="E52" i="2"/>
  <c r="F52" i="2" s="1"/>
  <c r="E41" i="2"/>
  <c r="F41" i="2" s="1"/>
  <c r="F27" i="2"/>
  <c r="F101" i="2" l="1"/>
  <c r="E28" i="2"/>
  <c r="D28" i="2" s="1"/>
  <c r="E39" i="2"/>
  <c r="D39" i="2" s="1"/>
  <c r="E40" i="2"/>
  <c r="D40" i="2" s="1"/>
  <c r="E47" i="2"/>
  <c r="E48" i="2"/>
  <c r="E49" i="2"/>
  <c r="E51" i="2"/>
  <c r="D51" i="2" s="1"/>
  <c r="E54" i="2"/>
  <c r="E68" i="2"/>
  <c r="D83" i="2"/>
  <c r="E84" i="2"/>
  <c r="E91" i="2"/>
  <c r="D93" i="2"/>
  <c r="E96" i="2"/>
  <c r="E102" i="2"/>
  <c r="D102" i="2" s="1"/>
  <c r="E108" i="2"/>
  <c r="E107" i="2" s="1"/>
  <c r="E93" i="2" l="1"/>
  <c r="D79" i="2"/>
  <c r="E79" i="2" l="1"/>
  <c r="F15" i="2"/>
  <c r="E15" i="2" l="1"/>
  <c r="E103" i="2" s="1"/>
  <c r="F108" i="2"/>
  <c r="F107" i="2" s="1"/>
  <c r="D15" i="2" l="1"/>
  <c r="E137" i="2"/>
  <c r="F49" i="2"/>
  <c r="F48" i="2"/>
  <c r="D103" i="2" l="1"/>
  <c r="D137" i="2" s="1"/>
  <c r="F68" i="2"/>
  <c r="I47" i="2" l="1"/>
  <c r="F47" i="2"/>
  <c r="F79" i="2"/>
  <c r="F84" i="2"/>
  <c r="F91" i="2"/>
  <c r="F93" i="2"/>
  <c r="F96" i="2" l="1"/>
  <c r="F103" i="2" s="1"/>
  <c r="F54" i="2"/>
  <c r="F137" i="2" l="1"/>
</calcChain>
</file>

<file path=xl/sharedStrings.xml><?xml version="1.0" encoding="utf-8"?>
<sst xmlns="http://schemas.openxmlformats.org/spreadsheetml/2006/main" count="648" uniqueCount="174">
  <si>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</si>
  <si>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</si>
  <si>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</si>
  <si>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</si>
  <si>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</si>
  <si>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</si>
  <si>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</si>
  <si>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</si>
  <si>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</si>
  <si>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</si>
  <si>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</si>
  <si>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</si>
  <si>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</si>
  <si>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</si>
  <si>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</si>
  <si>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</si>
  <si>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</si>
  <si>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</si>
  <si>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</si>
  <si>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</si>
  <si>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</si>
  <si>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</si>
  <si>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</si>
  <si>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</si>
  <si>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</si>
  <si>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</si>
  <si>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</si>
  <si>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</si>
  <si>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</si>
  <si>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</si>
  <si>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</si>
  <si>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</si>
  <si>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</si>
  <si>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</si>
  <si>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</si>
  <si>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</si>
  <si>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</si>
  <si>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</si>
  <si>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</si>
  <si>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</si>
  <si>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</si>
  <si>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</si>
  <si>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</si>
  <si>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</si>
  <si>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</si>
  <si>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</si>
  <si>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</si>
  <si>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</si>
  <si>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</si>
  <si>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</si>
  <si>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</si>
  <si>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</si>
  <si>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</si>
  <si>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</si>
  <si>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</si>
  <si>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</si>
  <si>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</si>
  <si>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</si>
  <si>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</si>
  <si>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наледи козырьков  подъездов</t>
  </si>
  <si>
    <t>очистка от снега и льда водостоков</t>
  </si>
  <si>
    <t>Сбор, вывоз и утилизация ТБО*, руб./м2</t>
  </si>
  <si>
    <t>ИТОГО:</t>
  </si>
  <si>
    <t>Предлагаемый перечень работ по текущему ремонту (на выбор собственников)</t>
  </si>
  <si>
    <t>ремонт освещения в подвале</t>
  </si>
  <si>
    <t>установка электронного регулятора температуры на ВВП</t>
  </si>
  <si>
    <t>ВСЕГО:</t>
  </si>
  <si>
    <t>косметический ремонт 1го подъезда</t>
  </si>
  <si>
    <t>косметический ремонт 2го подъезда</t>
  </si>
  <si>
    <t>переврезка схемы СТС на ВВП (2 ступени)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</si>
  <si>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</si>
  <si>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</si>
  <si>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</si>
  <si>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Итого:</t>
  </si>
  <si>
    <t>очистка водосточных воронок</t>
  </si>
  <si>
    <t>Управление многоквартирным домом, всего в т.ч.</t>
  </si>
  <si>
    <t>замена оконных блоков в подъездах на пластиковые - 26 шт.</t>
  </si>
  <si>
    <t>ремонт панельных швов 50 п.м.</t>
  </si>
  <si>
    <t>утепление торцевых панелей по технологии "вентилируемый фасад"</t>
  </si>
  <si>
    <t>устройство метталических козырьков на веншахты - 2 шт.</t>
  </si>
  <si>
    <t>установка шаровой задвижки на выход  ГВС д.50 мм-1шт.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</si>
  <si>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</si>
  <si>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</si>
  <si>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 xml:space="preserve">Проект </t>
  </si>
  <si>
    <t xml:space="preserve">Управляющая организация   _____________________                                          Собственник __________________                            </t>
  </si>
  <si>
    <t>по адресу: ул. Набережная, д.40 (S жилые + нежилые = 3274,7 м2; S придом.тер = 3207,65 м2)</t>
  </si>
  <si>
    <t>на 2016 -2017 гг.</t>
  </si>
  <si>
    <t>(стоимость услуг  увеличена на 10 % в соответствии с уровнем инфляции 2015 г.)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</si>
  <si>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</si>
  <si>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</si>
  <si>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</si>
  <si>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</si>
  <si>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</si>
  <si>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</si>
  <si>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</si>
  <si>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</si>
  <si>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</si>
  <si>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</si>
  <si>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</si>
  <si>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</si>
  <si>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</si>
  <si>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</si>
  <si>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</si>
  <si>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</si>
  <si>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</si>
  <si>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</si>
  <si>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</si>
  <si>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</si>
  <si>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</si>
  <si>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</si>
  <si>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</si>
  <si>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</si>
  <si>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</si>
  <si>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</si>
  <si>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</si>
  <si>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</si>
  <si>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</si>
  <si>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смена задвижек на  отопление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</si>
  <si>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</si>
  <si>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</si>
  <si>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</si>
  <si>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</si>
  <si>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</si>
  <si>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</si>
  <si>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</si>
  <si>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</si>
  <si>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</si>
  <si>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</si>
  <si>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</si>
  <si>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</si>
  <si>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</si>
  <si>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</si>
  <si>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</si>
  <si>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</si>
  <si>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установка решеток на чердачные продухи - 14 шт.</t>
  </si>
  <si>
    <t>замена почтовых ящиков - 34 шт. (2-ой подъезд)</t>
  </si>
  <si>
    <t>установка фильтра на ввод ХВС диам.50 мм - 1 шт.</t>
  </si>
  <si>
    <t>установка обратного клапана на ввод ХВС диам.50 мм - 1 шт.</t>
  </si>
  <si>
    <t>установка фильтра на ввод ГВС диам.50 мм - 1 шт.</t>
  </si>
  <si>
    <t>установка обратного клапана на ввод ГВС диам.50 мм - 1 шт.</t>
  </si>
  <si>
    <t>смена шаровых кранов под промывку на элеваторе диам.32 мм - 4 шт.</t>
  </si>
  <si>
    <t>смена задвижки на вводе ХВС диам.80 мм - 2 шт; диам.100 мм - 1 шт.</t>
  </si>
  <si>
    <t>смена задвижки на  ХВС  на ВВП диам. 50 мм - 2 шт; диам. 80 мм - 1 шт.</t>
  </si>
  <si>
    <t>смена уличного канализационного выпуска диам.100 мм - 20 м.п.</t>
  </si>
  <si>
    <t>установка шаровых кранов  Р1,Р4 на эл.узлы диам.15 мм-4шт.</t>
  </si>
  <si>
    <t>демонтаж шаровых кранов на эл.узлах  диам.25 мм-2 шт</t>
  </si>
  <si>
    <t>подсыпка щебнем в тех.подвале 12 м3</t>
  </si>
  <si>
    <t>изоляция трубопроводов СТС трубками "Кфлекс" 26 м.п.</t>
  </si>
  <si>
    <t>изоляция трубопроводов ХВС на ВВП  трубками "Кфлекс"  155  м.п.</t>
  </si>
  <si>
    <t>установка датчиков движения на этажных площадках  30 шт.</t>
  </si>
  <si>
    <t>3274,7 м2</t>
  </si>
  <si>
    <t>3207,65 м2</t>
  </si>
  <si>
    <t>1 шт</t>
  </si>
  <si>
    <t>2 пробы</t>
  </si>
  <si>
    <t>Поверка  общедомовых  приборов учета теплоэнергии</t>
  </si>
  <si>
    <t>восстановление водостоков (мелкий ремонт после очистки от снега и льда)</t>
  </si>
  <si>
    <t>погодное регулирование системы отопления (ориентировочная стоимость)</t>
  </si>
  <si>
    <t>776,7 м2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</si>
  <si>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</si>
  <si>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</si>
  <si>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914,4 м2</t>
  </si>
  <si>
    <t>2600 м</t>
  </si>
  <si>
    <t>910 м</t>
  </si>
  <si>
    <t>455 м</t>
  </si>
  <si>
    <t>758 м</t>
  </si>
  <si>
    <t>265 м</t>
  </si>
  <si>
    <t>120 каналов</t>
  </si>
  <si>
    <t>ревизия задвижек ГВС  80 мм - 1 шт.</t>
  </si>
  <si>
    <t>смена задвижки на  ХВС  на ВВП диам. 50 мм - 2 шт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</si>
  <si>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очистка кровли от снега и наледи козырьков подъездов, очистка водосточных воронок, очистка от снега и льда водостоков, восстановление водостоков (мелкий ремони после очистки от снега и льда))</t>
    </r>
  </si>
  <si>
    <t>ВСЕГО (без содержания лестничных клеток)</t>
  </si>
  <si>
    <t>ВСЕГО (с содержанием лестничных клеток)</t>
  </si>
  <si>
    <t>Приложение № 3</t>
  </si>
  <si>
    <t xml:space="preserve">от _____________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</si>
</sst>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4" borderId="19" xfId="0" applyNumberFormat="1" applyFont="1" applyFill="1" applyBorder="1" applyAlignment="1">
      <alignment horizontal="center" vertical="center" wrapText="1"/>
    </xf>
    <xf numFmtId="2" fontId="9" fillId="4" borderId="21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14" fillId="4" borderId="2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/>
    <xf numFmtId="2" fontId="14" fillId="0" borderId="0" xfId="0" applyNumberFormat="1" applyFont="1" applyFill="1"/>
    <xf numFmtId="0" fontId="14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2" fontId="13" fillId="4" borderId="1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/>
    </xf>
    <xf numFmtId="2" fontId="13" fillId="4" borderId="17" xfId="0" applyNumberFormat="1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 vertical="center" wrapText="1"/>
    </xf>
    <xf numFmtId="2" fontId="14" fillId="0" borderId="2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left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="75" zoomScaleNormal="75" workbookViewId="0">
      <selection activeCell="K122" sqref="K12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1406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17" t="s">
        <v>0</v>
      </c>
      <c r="B1" s="118"/>
      <c r="C1" s="118"/>
      <c r="D1" s="118"/>
      <c r="E1" s="118"/>
      <c r="F1" s="118"/>
    </row>
    <row r="2" spans="1:8" ht="12.75" customHeight="1" x14ac:dyDescent="0.3">
      <c r="B2" s="119" t="s">
        <v>1</v>
      </c>
      <c r="C2" s="119"/>
      <c r="D2" s="119"/>
      <c r="E2" s="118"/>
      <c r="F2" s="118"/>
    </row>
    <row r="3" spans="1:8" ht="19.5" customHeight="1" x14ac:dyDescent="0.3">
      <c r="A3" s="3" t="s">
        <v>86</v>
      </c>
      <c r="B3" s="119" t="s">
        <v>2</v>
      </c>
      <c r="C3" s="119"/>
      <c r="D3" s="119"/>
      <c r="E3" s="118"/>
      <c r="F3" s="118"/>
    </row>
    <row r="4" spans="1:8" ht="14.25" customHeight="1" x14ac:dyDescent="0.3">
      <c r="B4" s="119" t="s">
        <v>3</v>
      </c>
      <c r="C4" s="119"/>
      <c r="D4" s="119"/>
      <c r="E4" s="118"/>
      <c r="F4" s="118"/>
    </row>
    <row r="5" spans="1:8" ht="39.75" customHeight="1" x14ac:dyDescent="0.25">
      <c r="A5" s="120" t="s">
        <v>83</v>
      </c>
      <c r="B5" s="121"/>
      <c r="C5" s="121"/>
      <c r="D5" s="121"/>
      <c r="E5" s="121"/>
      <c r="F5" s="121"/>
      <c r="H5" s="1"/>
    </row>
    <row r="6" spans="1:8" ht="21.75" customHeight="1" x14ac:dyDescent="0.25">
      <c r="A6" s="120"/>
      <c r="B6" s="120"/>
      <c r="C6" s="120"/>
      <c r="D6" s="120"/>
      <c r="E6" s="120"/>
      <c r="F6" s="120"/>
      <c r="H6" s="1"/>
    </row>
    <row r="7" spans="1:8" ht="21.75" customHeight="1" x14ac:dyDescent="0.2">
      <c r="A7" s="133" t="s">
        <v>87</v>
      </c>
      <c r="B7" s="133"/>
      <c r="C7" s="133"/>
      <c r="D7" s="133"/>
      <c r="E7" s="133"/>
      <c r="F7" s="133"/>
      <c r="H7" s="1"/>
    </row>
    <row r="8" spans="1:8" s="4" customFormat="1" ht="22.5" customHeight="1" x14ac:dyDescent="0.4">
      <c r="A8" s="123" t="s">
        <v>4</v>
      </c>
      <c r="B8" s="123"/>
      <c r="C8" s="123"/>
      <c r="D8" s="123"/>
      <c r="E8" s="124"/>
      <c r="F8" s="124"/>
      <c r="H8" s="5"/>
    </row>
    <row r="9" spans="1:8" s="6" customFormat="1" ht="18.75" customHeight="1" x14ac:dyDescent="0.4">
      <c r="A9" s="123" t="s">
        <v>85</v>
      </c>
      <c r="B9" s="123"/>
      <c r="C9" s="123"/>
      <c r="D9" s="123"/>
      <c r="E9" s="124"/>
      <c r="F9" s="124"/>
    </row>
    <row r="10" spans="1:8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8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88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H14" s="20"/>
    </row>
    <row r="15" spans="1:8" s="12" customFormat="1" ht="15" x14ac:dyDescent="0.2">
      <c r="A15" s="78" t="s">
        <v>75</v>
      </c>
      <c r="B15" s="93" t="s">
        <v>26</v>
      </c>
      <c r="C15" s="100" t="s">
        <v>150</v>
      </c>
      <c r="D15" s="21">
        <f>E15*G15</f>
        <v>132035.9</v>
      </c>
      <c r="E15" s="22">
        <f>F15*12</f>
        <v>40.32</v>
      </c>
      <c r="F15" s="23">
        <f>F25+F27</f>
        <v>3.36</v>
      </c>
      <c r="G15" s="12">
        <v>3274.7</v>
      </c>
      <c r="H15" s="13">
        <v>2.2400000000000002</v>
      </c>
    </row>
    <row r="16" spans="1:8" s="12" customFormat="1" ht="29.25" customHeight="1" x14ac:dyDescent="0.2">
      <c r="A16" s="103" t="s">
        <v>13</v>
      </c>
      <c r="B16" s="104" t="s">
        <v>14</v>
      </c>
      <c r="C16" s="100"/>
      <c r="D16" s="21"/>
      <c r="E16" s="22"/>
      <c r="F16" s="23"/>
      <c r="G16" s="12">
        <v>3274.7</v>
      </c>
      <c r="H16" s="13"/>
    </row>
    <row r="17" spans="1:8" s="12" customFormat="1" ht="15" x14ac:dyDescent="0.2">
      <c r="A17" s="103" t="s">
        <v>15</v>
      </c>
      <c r="B17" s="104" t="s">
        <v>14</v>
      </c>
      <c r="C17" s="100"/>
      <c r="D17" s="21"/>
      <c r="E17" s="22"/>
      <c r="F17" s="23"/>
      <c r="G17" s="12">
        <v>3274.7</v>
      </c>
      <c r="H17" s="13"/>
    </row>
    <row r="18" spans="1:8" s="12" customFormat="1" ht="117.75" customHeight="1" x14ac:dyDescent="0.2">
      <c r="A18" s="103" t="s">
        <v>89</v>
      </c>
      <c r="B18" s="104" t="s">
        <v>35</v>
      </c>
      <c r="C18" s="100"/>
      <c r="D18" s="21"/>
      <c r="E18" s="22"/>
      <c r="F18" s="23"/>
      <c r="G18" s="12">
        <v>3274.7</v>
      </c>
      <c r="H18" s="13"/>
    </row>
    <row r="19" spans="1:8" s="12" customFormat="1" ht="15" x14ac:dyDescent="0.2">
      <c r="A19" s="103" t="s">
        <v>90</v>
      </c>
      <c r="B19" s="104" t="s">
        <v>14</v>
      </c>
      <c r="C19" s="100"/>
      <c r="D19" s="21"/>
      <c r="E19" s="22"/>
      <c r="F19" s="23"/>
      <c r="G19" s="12">
        <v>3274.7</v>
      </c>
      <c r="H19" s="13"/>
    </row>
    <row r="20" spans="1:8" s="12" customFormat="1" ht="15" x14ac:dyDescent="0.2">
      <c r="A20" s="103" t="s">
        <v>91</v>
      </c>
      <c r="B20" s="104" t="s">
        <v>14</v>
      </c>
      <c r="C20" s="100"/>
      <c r="D20" s="21"/>
      <c r="E20" s="22"/>
      <c r="F20" s="23"/>
      <c r="G20" s="12">
        <v>3274.7</v>
      </c>
      <c r="H20" s="13"/>
    </row>
    <row r="21" spans="1:8" s="12" customFormat="1" ht="29.25" customHeight="1" x14ac:dyDescent="0.2">
      <c r="A21" s="103" t="s">
        <v>92</v>
      </c>
      <c r="B21" s="104" t="s">
        <v>20</v>
      </c>
      <c r="C21" s="24"/>
      <c r="D21" s="24"/>
      <c r="E21" s="25"/>
      <c r="F21" s="26"/>
      <c r="G21" s="12">
        <v>3274.7</v>
      </c>
      <c r="H21" s="13"/>
    </row>
    <row r="22" spans="1:8" s="12" customFormat="1" ht="15" x14ac:dyDescent="0.2">
      <c r="A22" s="103" t="s">
        <v>93</v>
      </c>
      <c r="B22" s="104" t="s">
        <v>23</v>
      </c>
      <c r="C22" s="24"/>
      <c r="D22" s="24"/>
      <c r="E22" s="25"/>
      <c r="F22" s="26"/>
      <c r="G22" s="12">
        <v>3274.7</v>
      </c>
      <c r="H22" s="13"/>
    </row>
    <row r="23" spans="1:8" s="12" customFormat="1" ht="15" x14ac:dyDescent="0.2">
      <c r="A23" s="103" t="s">
        <v>94</v>
      </c>
      <c r="B23" s="104" t="s">
        <v>14</v>
      </c>
      <c r="C23" s="24"/>
      <c r="D23" s="24"/>
      <c r="E23" s="25"/>
      <c r="F23" s="26"/>
      <c r="G23" s="12">
        <v>3274.7</v>
      </c>
      <c r="H23" s="13"/>
    </row>
    <row r="24" spans="1:8" s="12" customFormat="1" ht="15" x14ac:dyDescent="0.2">
      <c r="A24" s="103" t="s">
        <v>95</v>
      </c>
      <c r="B24" s="104" t="s">
        <v>33</v>
      </c>
      <c r="C24" s="24"/>
      <c r="D24" s="24"/>
      <c r="E24" s="25"/>
      <c r="F24" s="26"/>
      <c r="G24" s="12">
        <v>3274.7</v>
      </c>
      <c r="H24" s="13"/>
    </row>
    <row r="25" spans="1:8" s="12" customFormat="1" ht="15" x14ac:dyDescent="0.2">
      <c r="A25" s="78" t="s">
        <v>73</v>
      </c>
      <c r="B25" s="79"/>
      <c r="C25" s="24"/>
      <c r="D25" s="24"/>
      <c r="E25" s="25"/>
      <c r="F25" s="23">
        <v>3.24</v>
      </c>
      <c r="G25" s="12">
        <v>3274.7</v>
      </c>
      <c r="H25" s="13"/>
    </row>
    <row r="26" spans="1:8" s="12" customFormat="1" ht="15" x14ac:dyDescent="0.2">
      <c r="A26" s="80" t="s">
        <v>70</v>
      </c>
      <c r="B26" s="79" t="s">
        <v>14</v>
      </c>
      <c r="C26" s="24"/>
      <c r="D26" s="24"/>
      <c r="E26" s="25"/>
      <c r="F26" s="26">
        <v>0.12</v>
      </c>
      <c r="G26" s="12">
        <v>3274.7</v>
      </c>
      <c r="H26" s="13"/>
    </row>
    <row r="27" spans="1:8" s="12" customFormat="1" ht="15" x14ac:dyDescent="0.2">
      <c r="A27" s="78" t="s">
        <v>73</v>
      </c>
      <c r="B27" s="79"/>
      <c r="C27" s="24"/>
      <c r="D27" s="24"/>
      <c r="E27" s="25"/>
      <c r="F27" s="23">
        <f>F26</f>
        <v>0.12</v>
      </c>
      <c r="G27" s="12">
        <v>3274.7</v>
      </c>
      <c r="H27" s="13"/>
    </row>
    <row r="28" spans="1:8" s="12" customFormat="1" ht="30" x14ac:dyDescent="0.2">
      <c r="A28" s="78" t="s">
        <v>16</v>
      </c>
      <c r="B28" s="89" t="s">
        <v>17</v>
      </c>
      <c r="C28" s="21" t="s">
        <v>151</v>
      </c>
      <c r="D28" s="21">
        <f>E28*G28</f>
        <v>121818.84</v>
      </c>
      <c r="E28" s="22">
        <f>F28*12</f>
        <v>37.200000000000003</v>
      </c>
      <c r="F28" s="23">
        <v>3.1</v>
      </c>
      <c r="G28" s="12">
        <v>3274.7</v>
      </c>
      <c r="H28" s="13">
        <v>2.84</v>
      </c>
    </row>
    <row r="29" spans="1:8" s="12" customFormat="1" ht="15" x14ac:dyDescent="0.2">
      <c r="A29" s="103" t="s">
        <v>96</v>
      </c>
      <c r="B29" s="104" t="s">
        <v>17</v>
      </c>
      <c r="C29" s="21"/>
      <c r="D29" s="21"/>
      <c r="E29" s="22"/>
      <c r="F29" s="23"/>
      <c r="G29" s="12">
        <v>3274.7</v>
      </c>
      <c r="H29" s="13"/>
    </row>
    <row r="30" spans="1:8" s="12" customFormat="1" ht="15" x14ac:dyDescent="0.2">
      <c r="A30" s="103" t="s">
        <v>97</v>
      </c>
      <c r="B30" s="104" t="s">
        <v>98</v>
      </c>
      <c r="C30" s="21"/>
      <c r="D30" s="21"/>
      <c r="E30" s="22"/>
      <c r="F30" s="23"/>
      <c r="G30" s="12">
        <v>3274.7</v>
      </c>
      <c r="H30" s="13"/>
    </row>
    <row r="31" spans="1:8" s="12" customFormat="1" ht="15" x14ac:dyDescent="0.2">
      <c r="A31" s="103" t="s">
        <v>99</v>
      </c>
      <c r="B31" s="104" t="s">
        <v>100</v>
      </c>
      <c r="C31" s="21"/>
      <c r="D31" s="21"/>
      <c r="E31" s="22"/>
      <c r="F31" s="23"/>
      <c r="G31" s="12">
        <v>3274.7</v>
      </c>
      <c r="H31" s="13"/>
    </row>
    <row r="32" spans="1:8" s="12" customFormat="1" ht="15" x14ac:dyDescent="0.2">
      <c r="A32" s="103" t="s">
        <v>18</v>
      </c>
      <c r="B32" s="104" t="s">
        <v>17</v>
      </c>
      <c r="C32" s="21"/>
      <c r="D32" s="21"/>
      <c r="E32" s="22"/>
      <c r="F32" s="23"/>
      <c r="G32" s="12">
        <v>3274.7</v>
      </c>
      <c r="H32" s="13"/>
    </row>
    <row r="33" spans="1:9" s="12" customFormat="1" ht="25.5" x14ac:dyDescent="0.2">
      <c r="A33" s="103" t="s">
        <v>19</v>
      </c>
      <c r="B33" s="104" t="s">
        <v>20</v>
      </c>
      <c r="C33" s="21"/>
      <c r="D33" s="21"/>
      <c r="E33" s="22"/>
      <c r="F33" s="23"/>
      <c r="G33" s="12">
        <v>3274.7</v>
      </c>
      <c r="H33" s="13"/>
    </row>
    <row r="34" spans="1:9" s="12" customFormat="1" ht="15" x14ac:dyDescent="0.2">
      <c r="A34" s="103" t="s">
        <v>101</v>
      </c>
      <c r="B34" s="104" t="s">
        <v>17</v>
      </c>
      <c r="C34" s="21"/>
      <c r="D34" s="21"/>
      <c r="E34" s="22"/>
      <c r="F34" s="23"/>
      <c r="G34" s="12">
        <v>3274.7</v>
      </c>
      <c r="H34" s="13"/>
    </row>
    <row r="35" spans="1:9" s="12" customFormat="1" ht="15" x14ac:dyDescent="0.2">
      <c r="A35" s="103" t="s">
        <v>102</v>
      </c>
      <c r="B35" s="104" t="s">
        <v>17</v>
      </c>
      <c r="C35" s="21"/>
      <c r="D35" s="21"/>
      <c r="E35" s="22"/>
      <c r="F35" s="23"/>
      <c r="G35" s="12">
        <v>3274.7</v>
      </c>
      <c r="H35" s="13"/>
    </row>
    <row r="36" spans="1:9" s="12" customFormat="1" ht="25.5" x14ac:dyDescent="0.2">
      <c r="A36" s="103" t="s">
        <v>103</v>
      </c>
      <c r="B36" s="104" t="s">
        <v>21</v>
      </c>
      <c r="C36" s="21"/>
      <c r="D36" s="21"/>
      <c r="E36" s="22"/>
      <c r="F36" s="23"/>
      <c r="G36" s="12">
        <v>3274.7</v>
      </c>
      <c r="H36" s="13"/>
    </row>
    <row r="37" spans="1:9" s="12" customFormat="1" ht="25.5" x14ac:dyDescent="0.2">
      <c r="A37" s="103" t="s">
        <v>104</v>
      </c>
      <c r="B37" s="104" t="s">
        <v>20</v>
      </c>
      <c r="C37" s="21"/>
      <c r="D37" s="21"/>
      <c r="E37" s="22"/>
      <c r="F37" s="23"/>
      <c r="G37" s="12">
        <v>3274.7</v>
      </c>
      <c r="H37" s="13"/>
    </row>
    <row r="38" spans="1:9" s="12" customFormat="1" ht="25.5" x14ac:dyDescent="0.2">
      <c r="A38" s="103" t="s">
        <v>105</v>
      </c>
      <c r="B38" s="104" t="s">
        <v>17</v>
      </c>
      <c r="C38" s="21"/>
      <c r="D38" s="21"/>
      <c r="E38" s="22"/>
      <c r="F38" s="23"/>
      <c r="G38" s="12">
        <v>3274.7</v>
      </c>
      <c r="H38" s="13"/>
    </row>
    <row r="39" spans="1:9" s="27" customFormat="1" ht="20.25" customHeight="1" x14ac:dyDescent="0.2">
      <c r="A39" s="92" t="s">
        <v>22</v>
      </c>
      <c r="B39" s="93" t="s">
        <v>23</v>
      </c>
      <c r="C39" s="21" t="s">
        <v>150</v>
      </c>
      <c r="D39" s="21">
        <f>E39*G39</f>
        <v>32616.01</v>
      </c>
      <c r="E39" s="22">
        <f t="shared" ref="E39" si="0">F39*12</f>
        <v>9.9600000000000009</v>
      </c>
      <c r="F39" s="23">
        <v>0.83</v>
      </c>
      <c r="G39" s="12">
        <v>3274.7</v>
      </c>
      <c r="H39" s="13">
        <v>0.6</v>
      </c>
    </row>
    <row r="40" spans="1:9" s="12" customFormat="1" ht="18.75" customHeight="1" x14ac:dyDescent="0.2">
      <c r="A40" s="92" t="s">
        <v>24</v>
      </c>
      <c r="B40" s="93" t="s">
        <v>25</v>
      </c>
      <c r="C40" s="21" t="s">
        <v>150</v>
      </c>
      <c r="D40" s="21">
        <f>E40*G40</f>
        <v>106100.28</v>
      </c>
      <c r="E40" s="22">
        <f>F40*12</f>
        <v>32.4</v>
      </c>
      <c r="F40" s="23">
        <v>2.7</v>
      </c>
      <c r="G40" s="12">
        <v>3274.7</v>
      </c>
      <c r="H40" s="13">
        <v>1.94</v>
      </c>
    </row>
    <row r="41" spans="1:9" s="12" customFormat="1" ht="18.75" customHeight="1" x14ac:dyDescent="0.2">
      <c r="A41" s="92" t="s">
        <v>106</v>
      </c>
      <c r="B41" s="93" t="s">
        <v>17</v>
      </c>
      <c r="C41" s="21" t="s">
        <v>157</v>
      </c>
      <c r="D41" s="21">
        <v>240272.82</v>
      </c>
      <c r="E41" s="22">
        <f>D41/G41</f>
        <v>73.37</v>
      </c>
      <c r="F41" s="23">
        <f>E41/12</f>
        <v>6.11</v>
      </c>
      <c r="G41" s="12">
        <v>3274.7</v>
      </c>
      <c r="H41" s="13"/>
    </row>
    <row r="42" spans="1:9" s="12" customFormat="1" ht="18.75" customHeight="1" x14ac:dyDescent="0.2">
      <c r="A42" s="103" t="s">
        <v>107</v>
      </c>
      <c r="B42" s="104" t="s">
        <v>35</v>
      </c>
      <c r="C42" s="21"/>
      <c r="D42" s="21"/>
      <c r="E42" s="22"/>
      <c r="F42" s="23"/>
      <c r="G42" s="12">
        <v>3274.7</v>
      </c>
      <c r="H42" s="13"/>
    </row>
    <row r="43" spans="1:9" s="12" customFormat="1" ht="18.75" customHeight="1" x14ac:dyDescent="0.2">
      <c r="A43" s="103" t="s">
        <v>108</v>
      </c>
      <c r="B43" s="104" t="s">
        <v>33</v>
      </c>
      <c r="C43" s="21"/>
      <c r="D43" s="21"/>
      <c r="E43" s="22"/>
      <c r="F43" s="23"/>
      <c r="G43" s="12">
        <v>3274.7</v>
      </c>
      <c r="H43" s="13"/>
    </row>
    <row r="44" spans="1:9" s="12" customFormat="1" ht="18.75" customHeight="1" x14ac:dyDescent="0.2">
      <c r="A44" s="103" t="s">
        <v>109</v>
      </c>
      <c r="B44" s="104" t="s">
        <v>110</v>
      </c>
      <c r="C44" s="21"/>
      <c r="D44" s="21"/>
      <c r="E44" s="22"/>
      <c r="F44" s="23"/>
      <c r="G44" s="12">
        <v>3274.7</v>
      </c>
      <c r="H44" s="13"/>
    </row>
    <row r="45" spans="1:9" s="12" customFormat="1" ht="18.75" customHeight="1" x14ac:dyDescent="0.2">
      <c r="A45" s="103" t="s">
        <v>111</v>
      </c>
      <c r="B45" s="104" t="s">
        <v>112</v>
      </c>
      <c r="C45" s="21"/>
      <c r="D45" s="21"/>
      <c r="E45" s="22"/>
      <c r="F45" s="23"/>
      <c r="G45" s="12">
        <v>3274.7</v>
      </c>
      <c r="H45" s="13"/>
    </row>
    <row r="46" spans="1:9" s="12" customFormat="1" ht="18.75" customHeight="1" x14ac:dyDescent="0.2">
      <c r="A46" s="103" t="s">
        <v>113</v>
      </c>
      <c r="B46" s="104" t="s">
        <v>110</v>
      </c>
      <c r="C46" s="21"/>
      <c r="D46" s="21"/>
      <c r="E46" s="22"/>
      <c r="F46" s="23"/>
      <c r="G46" s="12">
        <v>3274.7</v>
      </c>
      <c r="H46" s="13"/>
    </row>
    <row r="47" spans="1:9" s="19" customFormat="1" ht="36.75" customHeight="1" x14ac:dyDescent="0.2">
      <c r="A47" s="92" t="s">
        <v>114</v>
      </c>
      <c r="B47" s="93" t="s">
        <v>26</v>
      </c>
      <c r="C47" s="21" t="s">
        <v>152</v>
      </c>
      <c r="D47" s="21">
        <v>2246.7800000000002</v>
      </c>
      <c r="E47" s="22">
        <f>D47/G47</f>
        <v>0.69</v>
      </c>
      <c r="F47" s="23">
        <f>E47/12</f>
        <v>0.06</v>
      </c>
      <c r="G47" s="12">
        <v>3274.7</v>
      </c>
      <c r="H47" s="13">
        <v>0.04</v>
      </c>
      <c r="I47" s="19">
        <f>E47/12</f>
        <v>5.7500000000000002E-2</v>
      </c>
    </row>
    <row r="48" spans="1:9" s="19" customFormat="1" ht="33" customHeight="1" x14ac:dyDescent="0.2">
      <c r="A48" s="92" t="s">
        <v>115</v>
      </c>
      <c r="B48" s="93" t="s">
        <v>26</v>
      </c>
      <c r="C48" s="21" t="s">
        <v>152</v>
      </c>
      <c r="D48" s="21">
        <v>2246.7800000000002</v>
      </c>
      <c r="E48" s="22">
        <f>D48/G48</f>
        <v>0.69</v>
      </c>
      <c r="F48" s="23">
        <f>E48/12</f>
        <v>0.06</v>
      </c>
      <c r="G48" s="12">
        <v>3274.7</v>
      </c>
      <c r="H48" s="13">
        <v>0.04</v>
      </c>
    </row>
    <row r="49" spans="1:8" s="19" customFormat="1" ht="38.25" customHeight="1" x14ac:dyDescent="0.2">
      <c r="A49" s="92" t="s">
        <v>116</v>
      </c>
      <c r="B49" s="93" t="s">
        <v>26</v>
      </c>
      <c r="C49" s="21" t="s">
        <v>152</v>
      </c>
      <c r="D49" s="21">
        <v>14185.73</v>
      </c>
      <c r="E49" s="22">
        <f>D49/G49</f>
        <v>4.33</v>
      </c>
      <c r="F49" s="23">
        <f>E49/12</f>
        <v>0.36</v>
      </c>
      <c r="G49" s="12">
        <v>3274.7</v>
      </c>
      <c r="H49" s="13">
        <v>0.26</v>
      </c>
    </row>
    <row r="50" spans="1:8" s="19" customFormat="1" ht="28.5" customHeight="1" x14ac:dyDescent="0.2">
      <c r="A50" s="92" t="s">
        <v>154</v>
      </c>
      <c r="B50" s="93" t="s">
        <v>48</v>
      </c>
      <c r="C50" s="21" t="s">
        <v>152</v>
      </c>
      <c r="D50" s="21">
        <v>14185.73</v>
      </c>
      <c r="E50" s="22">
        <f>D50/G50</f>
        <v>4.33</v>
      </c>
      <c r="F50" s="23">
        <f>E50/12</f>
        <v>0.36</v>
      </c>
      <c r="G50" s="12">
        <v>3274.7</v>
      </c>
      <c r="H50" s="13"/>
    </row>
    <row r="51" spans="1:8" s="12" customFormat="1" ht="24" customHeight="1" x14ac:dyDescent="0.2">
      <c r="A51" s="92" t="s">
        <v>27</v>
      </c>
      <c r="B51" s="93" t="s">
        <v>28</v>
      </c>
      <c r="C51" s="21" t="s">
        <v>160</v>
      </c>
      <c r="D51" s="21">
        <f>E51*G51</f>
        <v>2750.75</v>
      </c>
      <c r="E51" s="22">
        <f>F51*12</f>
        <v>0.84</v>
      </c>
      <c r="F51" s="23">
        <v>7.0000000000000007E-2</v>
      </c>
      <c r="G51" s="12">
        <v>3274.7</v>
      </c>
      <c r="H51" s="13">
        <v>0.03</v>
      </c>
    </row>
    <row r="52" spans="1:8" s="12" customFormat="1" ht="23.25" customHeight="1" x14ac:dyDescent="0.2">
      <c r="A52" s="92" t="s">
        <v>29</v>
      </c>
      <c r="B52" s="94" t="s">
        <v>30</v>
      </c>
      <c r="C52" s="28" t="s">
        <v>160</v>
      </c>
      <c r="D52" s="21">
        <v>1729.05</v>
      </c>
      <c r="E52" s="22">
        <f>D52/G52</f>
        <v>0.53</v>
      </c>
      <c r="F52" s="23">
        <f>E52/12</f>
        <v>0.04</v>
      </c>
      <c r="G52" s="12">
        <v>3274.7</v>
      </c>
      <c r="H52" s="13">
        <v>0.02</v>
      </c>
    </row>
    <row r="53" spans="1:8" s="27" customFormat="1" ht="30" x14ac:dyDescent="0.2">
      <c r="A53" s="92" t="s">
        <v>31</v>
      </c>
      <c r="B53" s="93"/>
      <c r="C53" s="28" t="s">
        <v>153</v>
      </c>
      <c r="D53" s="21">
        <v>2849.1</v>
      </c>
      <c r="E53" s="22">
        <f>D53/G53</f>
        <v>0.87</v>
      </c>
      <c r="F53" s="23">
        <f>E53/12</f>
        <v>7.0000000000000007E-2</v>
      </c>
      <c r="G53" s="12">
        <v>3274.7</v>
      </c>
      <c r="H53" s="13">
        <v>0.03</v>
      </c>
    </row>
    <row r="54" spans="1:8" s="27" customFormat="1" ht="20.25" customHeight="1" x14ac:dyDescent="0.2">
      <c r="A54" s="92" t="s">
        <v>32</v>
      </c>
      <c r="B54" s="93"/>
      <c r="C54" s="22" t="s">
        <v>161</v>
      </c>
      <c r="D54" s="22">
        <f>D55+D56+D57+D58+D59+D60+D61+D62+D63+D64+D65+D67+D66</f>
        <v>33734.19</v>
      </c>
      <c r="E54" s="22">
        <f>D54/G54</f>
        <v>10.3</v>
      </c>
      <c r="F54" s="23">
        <f>E54/12</f>
        <v>0.86</v>
      </c>
      <c r="G54" s="12">
        <v>3274.7</v>
      </c>
      <c r="H54" s="13">
        <v>0.8</v>
      </c>
    </row>
    <row r="55" spans="1:8" s="19" customFormat="1" ht="27.75" customHeight="1" x14ac:dyDescent="0.2">
      <c r="A55" s="95" t="s">
        <v>81</v>
      </c>
      <c r="B55" s="90" t="s">
        <v>33</v>
      </c>
      <c r="C55" s="31"/>
      <c r="D55" s="31">
        <v>804.58</v>
      </c>
      <c r="E55" s="32"/>
      <c r="F55" s="33"/>
      <c r="G55" s="12">
        <v>3274.7</v>
      </c>
      <c r="H55" s="13">
        <v>0.01</v>
      </c>
    </row>
    <row r="56" spans="1:8" s="19" customFormat="1" ht="24.75" customHeight="1" x14ac:dyDescent="0.2">
      <c r="A56" s="95" t="s">
        <v>34</v>
      </c>
      <c r="B56" s="90" t="s">
        <v>35</v>
      </c>
      <c r="C56" s="31"/>
      <c r="D56" s="31">
        <v>1010.84</v>
      </c>
      <c r="E56" s="32"/>
      <c r="F56" s="33"/>
      <c r="G56" s="12">
        <v>3274.7</v>
      </c>
      <c r="H56" s="13">
        <v>0.02</v>
      </c>
    </row>
    <row r="57" spans="1:8" s="19" customFormat="1" ht="18" customHeight="1" x14ac:dyDescent="0.2">
      <c r="A57" s="95" t="s">
        <v>71</v>
      </c>
      <c r="B57" s="91" t="s">
        <v>33</v>
      </c>
      <c r="C57" s="31"/>
      <c r="D57" s="31">
        <v>1801.23</v>
      </c>
      <c r="E57" s="32"/>
      <c r="F57" s="33"/>
      <c r="G57" s="12">
        <v>3274.7</v>
      </c>
      <c r="H57" s="13"/>
    </row>
    <row r="58" spans="1:8" s="19" customFormat="1" ht="24.75" customHeight="1" x14ac:dyDescent="0.2">
      <c r="A58" s="95" t="s">
        <v>36</v>
      </c>
      <c r="B58" s="90" t="s">
        <v>33</v>
      </c>
      <c r="C58" s="31"/>
      <c r="D58" s="31">
        <v>1926.34</v>
      </c>
      <c r="E58" s="32"/>
      <c r="F58" s="33"/>
      <c r="G58" s="12">
        <v>3274.7</v>
      </c>
      <c r="H58" s="13">
        <v>0.03</v>
      </c>
    </row>
    <row r="59" spans="1:8" s="19" customFormat="1" ht="20.25" customHeight="1" x14ac:dyDescent="0.2">
      <c r="A59" s="95" t="s">
        <v>37</v>
      </c>
      <c r="B59" s="90" t="s">
        <v>33</v>
      </c>
      <c r="C59" s="31"/>
      <c r="D59" s="31">
        <v>6441.14</v>
      </c>
      <c r="E59" s="32"/>
      <c r="F59" s="33"/>
      <c r="G59" s="12">
        <v>3274.7</v>
      </c>
      <c r="H59" s="13">
        <v>0.12</v>
      </c>
    </row>
    <row r="60" spans="1:8" s="19" customFormat="1" ht="21.75" customHeight="1" x14ac:dyDescent="0.2">
      <c r="A60" s="95" t="s">
        <v>38</v>
      </c>
      <c r="B60" s="90" t="s">
        <v>33</v>
      </c>
      <c r="C60" s="31"/>
      <c r="D60" s="31">
        <v>1010.85</v>
      </c>
      <c r="E60" s="32"/>
      <c r="F60" s="33"/>
      <c r="G60" s="12">
        <v>3274.7</v>
      </c>
      <c r="H60" s="13">
        <v>0.02</v>
      </c>
    </row>
    <row r="61" spans="1:8" s="19" customFormat="1" ht="18" customHeight="1" x14ac:dyDescent="0.2">
      <c r="A61" s="95" t="s">
        <v>39</v>
      </c>
      <c r="B61" s="90" t="s">
        <v>33</v>
      </c>
      <c r="C61" s="31"/>
      <c r="D61" s="31">
        <v>963.17</v>
      </c>
      <c r="E61" s="32"/>
      <c r="F61" s="33"/>
      <c r="G61" s="12">
        <v>3274.7</v>
      </c>
      <c r="H61" s="13">
        <v>0.02</v>
      </c>
    </row>
    <row r="62" spans="1:8" s="19" customFormat="1" ht="21" customHeight="1" x14ac:dyDescent="0.2">
      <c r="A62" s="95" t="s">
        <v>40</v>
      </c>
      <c r="B62" s="90" t="s">
        <v>35</v>
      </c>
      <c r="C62" s="31"/>
      <c r="D62" s="31">
        <v>3852.7</v>
      </c>
      <c r="E62" s="32"/>
      <c r="F62" s="33"/>
      <c r="G62" s="12">
        <v>3274.7</v>
      </c>
      <c r="H62" s="13">
        <v>7.0000000000000007E-2</v>
      </c>
    </row>
    <row r="63" spans="1:8" s="19" customFormat="1" ht="25.5" x14ac:dyDescent="0.2">
      <c r="A63" s="95" t="s">
        <v>41</v>
      </c>
      <c r="B63" s="90" t="s">
        <v>33</v>
      </c>
      <c r="C63" s="31"/>
      <c r="D63" s="31">
        <v>3213.35</v>
      </c>
      <c r="E63" s="32"/>
      <c r="F63" s="33"/>
      <c r="G63" s="12">
        <v>3274.7</v>
      </c>
      <c r="H63" s="13">
        <v>0.06</v>
      </c>
    </row>
    <row r="64" spans="1:8" s="19" customFormat="1" ht="29.25" customHeight="1" x14ac:dyDescent="0.2">
      <c r="A64" s="95" t="s">
        <v>82</v>
      </c>
      <c r="B64" s="90" t="s">
        <v>33</v>
      </c>
      <c r="C64" s="31"/>
      <c r="D64" s="31">
        <v>7109.3</v>
      </c>
      <c r="E64" s="32"/>
      <c r="F64" s="33"/>
      <c r="G64" s="12">
        <v>3274.7</v>
      </c>
      <c r="H64" s="13">
        <v>0.01</v>
      </c>
    </row>
    <row r="65" spans="1:8" s="19" customFormat="1" ht="20.25" customHeight="1" x14ac:dyDescent="0.2">
      <c r="A65" s="76" t="s">
        <v>117</v>
      </c>
      <c r="B65" s="49" t="s">
        <v>48</v>
      </c>
      <c r="C65" s="87"/>
      <c r="D65" s="48">
        <v>0</v>
      </c>
      <c r="E65" s="32"/>
      <c r="F65" s="33"/>
      <c r="G65" s="12">
        <v>3274.7</v>
      </c>
      <c r="H65" s="13">
        <v>0.06</v>
      </c>
    </row>
    <row r="66" spans="1:8" s="19" customFormat="1" ht="25.5" x14ac:dyDescent="0.2">
      <c r="A66" s="95" t="s">
        <v>118</v>
      </c>
      <c r="B66" s="91" t="s">
        <v>48</v>
      </c>
      <c r="C66" s="87"/>
      <c r="D66" s="48">
        <v>5600.69</v>
      </c>
      <c r="E66" s="34"/>
      <c r="F66" s="82"/>
      <c r="G66" s="12">
        <v>3274.7</v>
      </c>
      <c r="H66" s="13"/>
    </row>
    <row r="67" spans="1:8" s="19" customFormat="1" ht="30" customHeight="1" x14ac:dyDescent="0.2">
      <c r="A67" s="95" t="s">
        <v>119</v>
      </c>
      <c r="B67" s="97" t="s">
        <v>33</v>
      </c>
      <c r="C67" s="87"/>
      <c r="D67" s="48">
        <v>0</v>
      </c>
      <c r="E67" s="34"/>
      <c r="F67" s="82"/>
      <c r="G67" s="12">
        <v>3274.7</v>
      </c>
      <c r="H67" s="13"/>
    </row>
    <row r="68" spans="1:8" s="27" customFormat="1" ht="30" x14ac:dyDescent="0.2">
      <c r="A68" s="92" t="s">
        <v>42</v>
      </c>
      <c r="B68" s="93"/>
      <c r="C68" s="22" t="s">
        <v>162</v>
      </c>
      <c r="D68" s="22">
        <f>D69+D70+D71+D72+D73+D74+D75+D76+D77+D78</f>
        <v>54526.63</v>
      </c>
      <c r="E68" s="22">
        <f>D68/G68</f>
        <v>16.649999999999999</v>
      </c>
      <c r="F68" s="23">
        <f>E68/12</f>
        <v>1.39</v>
      </c>
      <c r="G68" s="12">
        <v>3274.7</v>
      </c>
      <c r="H68" s="13">
        <v>0.89</v>
      </c>
    </row>
    <row r="69" spans="1:8" s="19" customFormat="1" ht="21.75" customHeight="1" x14ac:dyDescent="0.2">
      <c r="A69" s="95" t="s">
        <v>43</v>
      </c>
      <c r="B69" s="90" t="s">
        <v>44</v>
      </c>
      <c r="C69" s="31"/>
      <c r="D69" s="31">
        <v>2889.52</v>
      </c>
      <c r="E69" s="32"/>
      <c r="F69" s="33"/>
      <c r="G69" s="12">
        <v>3274.7</v>
      </c>
      <c r="H69" s="13">
        <v>0.05</v>
      </c>
    </row>
    <row r="70" spans="1:8" s="19" customFormat="1" ht="25.5" x14ac:dyDescent="0.2">
      <c r="A70" s="95" t="s">
        <v>45</v>
      </c>
      <c r="B70" s="90" t="s">
        <v>46</v>
      </c>
      <c r="C70" s="31"/>
      <c r="D70" s="31">
        <v>1926.35</v>
      </c>
      <c r="E70" s="32"/>
      <c r="F70" s="33"/>
      <c r="G70" s="12">
        <v>3274.7</v>
      </c>
      <c r="H70" s="13">
        <v>0.03</v>
      </c>
    </row>
    <row r="71" spans="1:8" s="19" customFormat="1" ht="20.25" customHeight="1" x14ac:dyDescent="0.2">
      <c r="A71" s="95" t="s">
        <v>47</v>
      </c>
      <c r="B71" s="90" t="s">
        <v>48</v>
      </c>
      <c r="C71" s="31"/>
      <c r="D71" s="31">
        <v>2021.63</v>
      </c>
      <c r="E71" s="32"/>
      <c r="F71" s="33"/>
      <c r="G71" s="12">
        <v>3274.7</v>
      </c>
      <c r="H71" s="13">
        <v>0.03</v>
      </c>
    </row>
    <row r="72" spans="1:8" s="19" customFormat="1" ht="25.5" x14ac:dyDescent="0.2">
      <c r="A72" s="95" t="s">
        <v>49</v>
      </c>
      <c r="B72" s="90" t="s">
        <v>50</v>
      </c>
      <c r="C72" s="31"/>
      <c r="D72" s="31">
        <v>1926.35</v>
      </c>
      <c r="E72" s="32"/>
      <c r="F72" s="33"/>
      <c r="G72" s="12">
        <v>3274.7</v>
      </c>
      <c r="H72" s="13">
        <v>0.03</v>
      </c>
    </row>
    <row r="73" spans="1:8" s="19" customFormat="1" ht="20.25" customHeight="1" x14ac:dyDescent="0.2">
      <c r="A73" s="95" t="s">
        <v>51</v>
      </c>
      <c r="B73" s="90" t="s">
        <v>26</v>
      </c>
      <c r="C73" s="81"/>
      <c r="D73" s="31">
        <v>6851.28</v>
      </c>
      <c r="E73" s="32"/>
      <c r="F73" s="33"/>
      <c r="G73" s="12">
        <v>3274.7</v>
      </c>
      <c r="H73" s="13">
        <v>0.13</v>
      </c>
    </row>
    <row r="74" spans="1:8" s="19" customFormat="1" ht="23.25" customHeight="1" x14ac:dyDescent="0.2">
      <c r="A74" s="95" t="s">
        <v>120</v>
      </c>
      <c r="B74" s="91" t="s">
        <v>122</v>
      </c>
      <c r="C74" s="31"/>
      <c r="D74" s="31">
        <v>13424.22</v>
      </c>
      <c r="E74" s="32"/>
      <c r="F74" s="33"/>
      <c r="G74" s="12">
        <v>3274.7</v>
      </c>
      <c r="H74" s="13">
        <v>0</v>
      </c>
    </row>
    <row r="75" spans="1:8" s="19" customFormat="1" ht="32.25" customHeight="1" x14ac:dyDescent="0.2">
      <c r="A75" s="95" t="s">
        <v>121</v>
      </c>
      <c r="B75" s="91" t="s">
        <v>33</v>
      </c>
      <c r="C75" s="81"/>
      <c r="D75" s="81">
        <v>5772.5</v>
      </c>
      <c r="E75" s="34"/>
      <c r="F75" s="82"/>
      <c r="G75" s="12">
        <v>3274.7</v>
      </c>
      <c r="H75" s="13"/>
    </row>
    <row r="76" spans="1:8" s="19" customFormat="1" ht="31.5" customHeight="1" x14ac:dyDescent="0.2">
      <c r="A76" s="95" t="s">
        <v>118</v>
      </c>
      <c r="B76" s="91" t="s">
        <v>122</v>
      </c>
      <c r="C76" s="81"/>
      <c r="D76" s="81">
        <v>0</v>
      </c>
      <c r="E76" s="34"/>
      <c r="F76" s="82"/>
      <c r="G76" s="12">
        <v>3274.7</v>
      </c>
      <c r="H76" s="13"/>
    </row>
    <row r="77" spans="1:8" s="19" customFormat="1" ht="23.25" customHeight="1" x14ac:dyDescent="0.2">
      <c r="A77" s="76" t="s">
        <v>142</v>
      </c>
      <c r="B77" s="49" t="s">
        <v>48</v>
      </c>
      <c r="C77" s="87"/>
      <c r="D77" s="48">
        <v>19714.78</v>
      </c>
      <c r="E77" s="34"/>
      <c r="F77" s="82"/>
      <c r="G77" s="12">
        <v>3274.7</v>
      </c>
      <c r="H77" s="13"/>
    </row>
    <row r="78" spans="1:8" s="19" customFormat="1" ht="23.25" customHeight="1" x14ac:dyDescent="0.2">
      <c r="A78" s="95" t="s">
        <v>123</v>
      </c>
      <c r="B78" s="91" t="s">
        <v>33</v>
      </c>
      <c r="C78" s="81"/>
      <c r="D78" s="81">
        <v>0</v>
      </c>
      <c r="E78" s="34"/>
      <c r="F78" s="82"/>
      <c r="G78" s="12">
        <v>3274.7</v>
      </c>
      <c r="H78" s="13"/>
    </row>
    <row r="79" spans="1:8" s="19" customFormat="1" ht="30" x14ac:dyDescent="0.2">
      <c r="A79" s="92" t="s">
        <v>52</v>
      </c>
      <c r="B79" s="90"/>
      <c r="C79" s="22" t="s">
        <v>163</v>
      </c>
      <c r="D79" s="22">
        <f>D81+D82+D83+D80</f>
        <v>25809.62</v>
      </c>
      <c r="E79" s="22">
        <f>D79/G79</f>
        <v>7.88</v>
      </c>
      <c r="F79" s="23">
        <f>E79/12</f>
        <v>0.66</v>
      </c>
      <c r="G79" s="12">
        <v>3274.7</v>
      </c>
      <c r="H79" s="13">
        <v>0.09</v>
      </c>
    </row>
    <row r="80" spans="1:8" s="19" customFormat="1" ht="15" x14ac:dyDescent="0.2">
      <c r="A80" s="95" t="s">
        <v>124</v>
      </c>
      <c r="B80" s="90" t="s">
        <v>33</v>
      </c>
      <c r="C80" s="34"/>
      <c r="D80" s="25">
        <v>0</v>
      </c>
      <c r="E80" s="22"/>
      <c r="F80" s="23"/>
      <c r="G80" s="12">
        <v>3274.7</v>
      </c>
      <c r="H80" s="13"/>
    </row>
    <row r="81" spans="1:8" s="19" customFormat="1" ht="20.25" customHeight="1" x14ac:dyDescent="0.2">
      <c r="A81" s="76" t="s">
        <v>141</v>
      </c>
      <c r="B81" s="49" t="s">
        <v>48</v>
      </c>
      <c r="C81" s="87"/>
      <c r="D81" s="48">
        <v>25809.62</v>
      </c>
      <c r="E81" s="32"/>
      <c r="F81" s="33"/>
      <c r="G81" s="12">
        <v>3274.7</v>
      </c>
      <c r="H81" s="13">
        <v>0.03</v>
      </c>
    </row>
    <row r="82" spans="1:8" s="19" customFormat="1" ht="15" x14ac:dyDescent="0.2">
      <c r="A82" s="95" t="s">
        <v>125</v>
      </c>
      <c r="B82" s="91" t="s">
        <v>122</v>
      </c>
      <c r="C82" s="31"/>
      <c r="D82" s="31">
        <v>0</v>
      </c>
      <c r="E82" s="32"/>
      <c r="F82" s="33"/>
      <c r="G82" s="12">
        <v>3274.7</v>
      </c>
      <c r="H82" s="13">
        <v>0.05</v>
      </c>
    </row>
    <row r="83" spans="1:8" s="19" customFormat="1" ht="30.75" customHeight="1" x14ac:dyDescent="0.2">
      <c r="A83" s="95" t="s">
        <v>126</v>
      </c>
      <c r="B83" s="91" t="s">
        <v>48</v>
      </c>
      <c r="C83" s="31"/>
      <c r="D83" s="31">
        <f>E83*G83</f>
        <v>0</v>
      </c>
      <c r="E83" s="32"/>
      <c r="F83" s="33"/>
      <c r="G83" s="12">
        <v>3274.7</v>
      </c>
      <c r="H83" s="13">
        <v>0</v>
      </c>
    </row>
    <row r="84" spans="1:8" s="19" customFormat="1" ht="15" x14ac:dyDescent="0.2">
      <c r="A84" s="92" t="s">
        <v>127</v>
      </c>
      <c r="B84" s="90"/>
      <c r="C84" s="22" t="s">
        <v>164</v>
      </c>
      <c r="D84" s="22">
        <f>D85+D86+D89+D90+D87+D88</f>
        <v>18430.73</v>
      </c>
      <c r="E84" s="22">
        <f>D84/G84</f>
        <v>5.63</v>
      </c>
      <c r="F84" s="23">
        <f>E84/12</f>
        <v>0.47</v>
      </c>
      <c r="G84" s="12">
        <v>3274.7</v>
      </c>
      <c r="H84" s="13">
        <v>0.31</v>
      </c>
    </row>
    <row r="85" spans="1:8" s="19" customFormat="1" ht="22.5" customHeight="1" x14ac:dyDescent="0.2">
      <c r="A85" s="95" t="s">
        <v>53</v>
      </c>
      <c r="B85" s="90" t="s">
        <v>26</v>
      </c>
      <c r="C85" s="31"/>
      <c r="D85" s="31">
        <v>2684.88</v>
      </c>
      <c r="E85" s="32"/>
      <c r="F85" s="33"/>
      <c r="G85" s="12">
        <v>3274.7</v>
      </c>
      <c r="H85" s="13">
        <v>0.02</v>
      </c>
    </row>
    <row r="86" spans="1:8" s="19" customFormat="1" ht="42" customHeight="1" x14ac:dyDescent="0.2">
      <c r="A86" s="95" t="s">
        <v>128</v>
      </c>
      <c r="B86" s="90" t="s">
        <v>33</v>
      </c>
      <c r="C86" s="31"/>
      <c r="D86" s="31">
        <v>11360.38</v>
      </c>
      <c r="E86" s="32"/>
      <c r="F86" s="33"/>
      <c r="G86" s="12">
        <v>3274.7</v>
      </c>
      <c r="H86" s="13">
        <v>0.2</v>
      </c>
    </row>
    <row r="87" spans="1:8" s="19" customFormat="1" ht="42" customHeight="1" x14ac:dyDescent="0.2">
      <c r="A87" s="95" t="s">
        <v>129</v>
      </c>
      <c r="B87" s="90" t="s">
        <v>33</v>
      </c>
      <c r="C87" s="31"/>
      <c r="D87" s="31">
        <v>1006.81</v>
      </c>
      <c r="E87" s="32"/>
      <c r="F87" s="33"/>
      <c r="G87" s="12">
        <v>3274.7</v>
      </c>
      <c r="H87" s="13"/>
    </row>
    <row r="88" spans="1:8" s="19" customFormat="1" ht="25.5" x14ac:dyDescent="0.2">
      <c r="A88" s="95" t="s">
        <v>54</v>
      </c>
      <c r="B88" s="90" t="s">
        <v>20</v>
      </c>
      <c r="C88" s="31"/>
      <c r="D88" s="31">
        <v>3378.66</v>
      </c>
      <c r="E88" s="32"/>
      <c r="F88" s="33"/>
      <c r="G88" s="12">
        <v>3274.7</v>
      </c>
      <c r="H88" s="13"/>
    </row>
    <row r="89" spans="1:8" s="19" customFormat="1" ht="15.75" customHeight="1" x14ac:dyDescent="0.2">
      <c r="A89" s="95" t="s">
        <v>130</v>
      </c>
      <c r="B89" s="91" t="s">
        <v>131</v>
      </c>
      <c r="C89" s="31"/>
      <c r="D89" s="31">
        <v>0</v>
      </c>
      <c r="E89" s="32"/>
      <c r="F89" s="33"/>
      <c r="G89" s="12">
        <v>3274.7</v>
      </c>
      <c r="H89" s="13">
        <v>0.02</v>
      </c>
    </row>
    <row r="90" spans="1:8" s="19" customFormat="1" ht="57" customHeight="1" x14ac:dyDescent="0.2">
      <c r="A90" s="95" t="s">
        <v>132</v>
      </c>
      <c r="B90" s="91" t="s">
        <v>72</v>
      </c>
      <c r="C90" s="31"/>
      <c r="D90" s="31">
        <v>0</v>
      </c>
      <c r="E90" s="32"/>
      <c r="F90" s="33"/>
      <c r="G90" s="12">
        <v>3274.7</v>
      </c>
      <c r="H90" s="13">
        <v>0.06</v>
      </c>
    </row>
    <row r="91" spans="1:8" s="19" customFormat="1" ht="15" x14ac:dyDescent="0.2">
      <c r="A91" s="92" t="s">
        <v>55</v>
      </c>
      <c r="B91" s="90"/>
      <c r="C91" s="22" t="s">
        <v>165</v>
      </c>
      <c r="D91" s="22">
        <f>D92</f>
        <v>1208.01</v>
      </c>
      <c r="E91" s="22">
        <f>D91/G91</f>
        <v>0.37</v>
      </c>
      <c r="F91" s="23">
        <f>E91/12</f>
        <v>0.03</v>
      </c>
      <c r="G91" s="12">
        <v>3274.7</v>
      </c>
      <c r="H91" s="13">
        <v>0.13</v>
      </c>
    </row>
    <row r="92" spans="1:8" s="19" customFormat="1" ht="15" x14ac:dyDescent="0.2">
      <c r="A92" s="95" t="s">
        <v>56</v>
      </c>
      <c r="B92" s="90" t="s">
        <v>33</v>
      </c>
      <c r="C92" s="31"/>
      <c r="D92" s="31">
        <v>1208.01</v>
      </c>
      <c r="E92" s="32"/>
      <c r="F92" s="33"/>
      <c r="G92" s="12">
        <v>3274.7</v>
      </c>
      <c r="H92" s="13">
        <v>0.02</v>
      </c>
    </row>
    <row r="93" spans="1:8" s="12" customFormat="1" ht="30" x14ac:dyDescent="0.2">
      <c r="A93" s="92" t="s">
        <v>57</v>
      </c>
      <c r="B93" s="93"/>
      <c r="C93" s="22" t="s">
        <v>166</v>
      </c>
      <c r="D93" s="22">
        <f>D94+D95</f>
        <v>39542.67</v>
      </c>
      <c r="E93" s="22">
        <f>D93/G93</f>
        <v>12.08</v>
      </c>
      <c r="F93" s="23">
        <f>E93/12</f>
        <v>1.01</v>
      </c>
      <c r="G93" s="12">
        <v>3274.7</v>
      </c>
      <c r="H93" s="13">
        <v>0.32</v>
      </c>
    </row>
    <row r="94" spans="1:8" s="12" customFormat="1" ht="41.25" customHeight="1" x14ac:dyDescent="0.2">
      <c r="A94" s="96" t="s">
        <v>133</v>
      </c>
      <c r="B94" s="91" t="s">
        <v>35</v>
      </c>
      <c r="C94" s="24"/>
      <c r="D94" s="24">
        <v>16010.59</v>
      </c>
      <c r="E94" s="22"/>
      <c r="F94" s="23"/>
      <c r="G94" s="12">
        <v>3274.7</v>
      </c>
      <c r="H94" s="13"/>
    </row>
    <row r="95" spans="1:8" s="19" customFormat="1" ht="25.5" x14ac:dyDescent="0.2">
      <c r="A95" s="96" t="s">
        <v>159</v>
      </c>
      <c r="B95" s="91" t="s">
        <v>72</v>
      </c>
      <c r="C95" s="31"/>
      <c r="D95" s="31">
        <v>23532.080000000002</v>
      </c>
      <c r="E95" s="32"/>
      <c r="F95" s="33"/>
      <c r="G95" s="12">
        <v>3274.7</v>
      </c>
      <c r="H95" s="13">
        <v>0.03</v>
      </c>
    </row>
    <row r="96" spans="1:8" s="12" customFormat="1" ht="15" x14ac:dyDescent="0.2">
      <c r="A96" s="92" t="s">
        <v>58</v>
      </c>
      <c r="B96" s="93"/>
      <c r="C96" s="22" t="s">
        <v>160</v>
      </c>
      <c r="D96" s="22">
        <f>D97+D98+D99+D100</f>
        <v>10906.24</v>
      </c>
      <c r="E96" s="22">
        <f>D96/G96</f>
        <v>3.33</v>
      </c>
      <c r="F96" s="23">
        <f>E96/12</f>
        <v>0.28000000000000003</v>
      </c>
      <c r="G96" s="12">
        <v>3274.7</v>
      </c>
      <c r="H96" s="13">
        <v>0.1</v>
      </c>
    </row>
    <row r="97" spans="1:8" s="12" customFormat="1" ht="15" x14ac:dyDescent="0.2">
      <c r="A97" s="95" t="s">
        <v>59</v>
      </c>
      <c r="B97" s="97" t="s">
        <v>44</v>
      </c>
      <c r="C97" s="21"/>
      <c r="D97" s="31">
        <v>3859.52</v>
      </c>
      <c r="E97" s="25"/>
      <c r="F97" s="26"/>
      <c r="G97" s="12">
        <v>3274.7</v>
      </c>
      <c r="H97" s="13">
        <v>7.0000000000000007E-2</v>
      </c>
    </row>
    <row r="98" spans="1:8" s="19" customFormat="1" ht="15" x14ac:dyDescent="0.2">
      <c r="A98" s="95" t="s">
        <v>74</v>
      </c>
      <c r="B98" s="90" t="s">
        <v>44</v>
      </c>
      <c r="C98" s="31"/>
      <c r="D98" s="31">
        <v>1342.38</v>
      </c>
      <c r="E98" s="32"/>
      <c r="F98" s="33"/>
      <c r="G98" s="12">
        <v>3274.7</v>
      </c>
      <c r="H98" s="13">
        <v>0.02</v>
      </c>
    </row>
    <row r="99" spans="1:8" s="19" customFormat="1" ht="15" x14ac:dyDescent="0.2">
      <c r="A99" s="95" t="s">
        <v>60</v>
      </c>
      <c r="B99" s="91" t="s">
        <v>44</v>
      </c>
      <c r="C99" s="105"/>
      <c r="D99" s="105">
        <v>2684.88</v>
      </c>
      <c r="E99" s="106"/>
      <c r="F99" s="107"/>
      <c r="G99" s="12"/>
      <c r="H99" s="13"/>
    </row>
    <row r="100" spans="1:8" s="19" customFormat="1" ht="26.25" customHeight="1" x14ac:dyDescent="0.2">
      <c r="A100" s="95" t="s">
        <v>155</v>
      </c>
      <c r="B100" s="91" t="s">
        <v>33</v>
      </c>
      <c r="C100" s="105"/>
      <c r="D100" s="105">
        <v>3019.46</v>
      </c>
      <c r="E100" s="106"/>
      <c r="F100" s="107"/>
      <c r="G100" s="12"/>
      <c r="H100" s="13"/>
    </row>
    <row r="101" spans="1:8" s="12" customFormat="1" ht="119.25" thickBot="1" x14ac:dyDescent="0.25">
      <c r="A101" s="98" t="s">
        <v>158</v>
      </c>
      <c r="B101" s="93" t="s">
        <v>20</v>
      </c>
      <c r="C101" s="29"/>
      <c r="D101" s="29">
        <v>50000</v>
      </c>
      <c r="E101" s="29">
        <f>D101/G101</f>
        <v>15.27</v>
      </c>
      <c r="F101" s="30">
        <f>E101/12</f>
        <v>1.27</v>
      </c>
      <c r="G101" s="12">
        <v>3274.7</v>
      </c>
      <c r="H101" s="13">
        <v>0.3</v>
      </c>
    </row>
    <row r="102" spans="1:8" s="12" customFormat="1" ht="20.25" thickBot="1" x14ac:dyDescent="0.45">
      <c r="A102" s="35" t="s">
        <v>61</v>
      </c>
      <c r="B102" s="36" t="s">
        <v>17</v>
      </c>
      <c r="C102" s="101"/>
      <c r="D102" s="77">
        <f>E102*G102</f>
        <v>74663.16</v>
      </c>
      <c r="E102" s="37">
        <f>F102*12</f>
        <v>22.8</v>
      </c>
      <c r="F102" s="38">
        <v>1.9</v>
      </c>
      <c r="G102" s="12">
        <v>3274.7</v>
      </c>
      <c r="H102" s="13"/>
    </row>
    <row r="103" spans="1:8" s="42" customFormat="1" ht="20.25" thickBot="1" x14ac:dyDescent="0.45">
      <c r="A103" s="39" t="s">
        <v>62</v>
      </c>
      <c r="B103" s="40"/>
      <c r="C103" s="102"/>
      <c r="D103" s="41">
        <f>D101+D96+D93+D91+D84+D79+D68+D54+D53+D52+D51+D49+D48+D47+D40+D39+D28+D15+D102+D50+D41</f>
        <v>981859.02</v>
      </c>
      <c r="E103" s="41">
        <f>E101+E96+E93+E91+E84+E79+E68+E54+E53+E52+E51+E49+E48+E47+E40+E39+E28+E15+E102+E50+E41</f>
        <v>299.83999999999997</v>
      </c>
      <c r="F103" s="41">
        <f>F101+F96+F93+F91+F84+F79+F68+F54+F53+F52+F51+F49+F48+F47+F40+F39+F28+F15+F102+F50+F41</f>
        <v>24.99</v>
      </c>
      <c r="G103" s="12">
        <v>3274.7</v>
      </c>
      <c r="H103" s="43"/>
    </row>
    <row r="104" spans="1:8" s="42" customFormat="1" ht="19.5" x14ac:dyDescent="0.4">
      <c r="A104" s="44"/>
      <c r="B104" s="45"/>
      <c r="C104" s="46"/>
      <c r="D104" s="47"/>
      <c r="E104" s="47"/>
      <c r="F104" s="47"/>
      <c r="G104" s="12">
        <v>3274.7</v>
      </c>
      <c r="H104" s="43"/>
    </row>
    <row r="105" spans="1:8" s="42" customFormat="1" ht="19.5" x14ac:dyDescent="0.4">
      <c r="A105" s="44"/>
      <c r="B105" s="45"/>
      <c r="C105" s="46"/>
      <c r="D105" s="47"/>
      <c r="E105" s="47"/>
      <c r="F105" s="47"/>
      <c r="G105" s="12">
        <v>3274.7</v>
      </c>
      <c r="H105" s="43"/>
    </row>
    <row r="106" spans="1:8" s="42" customFormat="1" ht="20.25" thickBot="1" x14ac:dyDescent="0.45">
      <c r="A106" s="44"/>
      <c r="B106" s="45"/>
      <c r="C106" s="46"/>
      <c r="D106" s="47"/>
      <c r="E106" s="47"/>
      <c r="F106" s="47"/>
      <c r="G106" s="12">
        <v>3274.7</v>
      </c>
      <c r="H106" s="43"/>
    </row>
    <row r="107" spans="1:8" s="42" customFormat="1" ht="38.25" thickBot="1" x14ac:dyDescent="0.45">
      <c r="A107" s="71" t="s">
        <v>63</v>
      </c>
      <c r="B107" s="72"/>
      <c r="C107" s="73"/>
      <c r="D107" s="74">
        <f>D108+D109+D110+D111+D112+D113+D114+D115+D116+D117+D118+D119+D120+D121+D122+D123+D124+D125+D126+D127+D128+D129+D131+D132+D130+D133+D134</f>
        <v>2484058.17</v>
      </c>
      <c r="E107" s="74">
        <f t="shared" ref="E107:F107" si="1">E108+E109+E110+E111+E112+E113+E114+E115+E116+E117+E118+E119+E120+E121+E122+E123+E124+E125+E126+E127+E128+E129+E131+E132+E130+E133+E134</f>
        <v>758.56</v>
      </c>
      <c r="F107" s="74">
        <f t="shared" si="1"/>
        <v>63.21</v>
      </c>
      <c r="G107" s="12">
        <v>3274.7</v>
      </c>
      <c r="H107" s="43"/>
    </row>
    <row r="108" spans="1:8" s="86" customFormat="1" ht="17.25" customHeight="1" x14ac:dyDescent="0.2">
      <c r="A108" s="76" t="s">
        <v>76</v>
      </c>
      <c r="B108" s="83"/>
      <c r="C108" s="84"/>
      <c r="D108" s="70">
        <v>324213</v>
      </c>
      <c r="E108" s="70">
        <f>D108/G108</f>
        <v>99.01</v>
      </c>
      <c r="F108" s="75">
        <f>E108/12</f>
        <v>8.25</v>
      </c>
      <c r="G108" s="12">
        <v>3274.7</v>
      </c>
      <c r="H108" s="85"/>
    </row>
    <row r="109" spans="1:8" s="86" customFormat="1" ht="17.25" customHeight="1" x14ac:dyDescent="0.2">
      <c r="A109" s="76" t="s">
        <v>134</v>
      </c>
      <c r="B109" s="83"/>
      <c r="C109" s="84"/>
      <c r="D109" s="70">
        <v>16660.490000000002</v>
      </c>
      <c r="E109" s="70">
        <f t="shared" ref="E109:E134" si="2">D109/G109</f>
        <v>5.09</v>
      </c>
      <c r="F109" s="75">
        <f t="shared" ref="F109:F134" si="3">E109/12</f>
        <v>0.42</v>
      </c>
      <c r="G109" s="12">
        <v>3274.7</v>
      </c>
      <c r="H109" s="85"/>
    </row>
    <row r="110" spans="1:8" s="86" customFormat="1" ht="17.25" customHeight="1" x14ac:dyDescent="0.2">
      <c r="A110" s="76" t="s">
        <v>79</v>
      </c>
      <c r="B110" s="83"/>
      <c r="C110" s="84"/>
      <c r="D110" s="70">
        <v>7904.03</v>
      </c>
      <c r="E110" s="70">
        <f t="shared" si="2"/>
        <v>2.41</v>
      </c>
      <c r="F110" s="75">
        <f t="shared" si="3"/>
        <v>0.2</v>
      </c>
      <c r="G110" s="12">
        <v>3274.7</v>
      </c>
      <c r="H110" s="85"/>
    </row>
    <row r="111" spans="1:8" s="86" customFormat="1" ht="21.75" customHeight="1" x14ac:dyDescent="0.2">
      <c r="A111" s="76" t="s">
        <v>77</v>
      </c>
      <c r="B111" s="49"/>
      <c r="C111" s="87"/>
      <c r="D111" s="48">
        <v>37130.17</v>
      </c>
      <c r="E111" s="70">
        <f t="shared" si="2"/>
        <v>11.34</v>
      </c>
      <c r="F111" s="75">
        <f t="shared" si="3"/>
        <v>0.95</v>
      </c>
      <c r="G111" s="12">
        <v>3274.7</v>
      </c>
      <c r="H111" s="85"/>
    </row>
    <row r="112" spans="1:8" s="86" customFormat="1" ht="15.75" customHeight="1" x14ac:dyDescent="0.2">
      <c r="A112" s="76" t="s">
        <v>67</v>
      </c>
      <c r="B112" s="49"/>
      <c r="C112" s="87"/>
      <c r="D112" s="48">
        <v>212216.84</v>
      </c>
      <c r="E112" s="70">
        <f t="shared" si="2"/>
        <v>64.8</v>
      </c>
      <c r="F112" s="75">
        <f t="shared" si="3"/>
        <v>5.4</v>
      </c>
      <c r="G112" s="12">
        <v>3274.7</v>
      </c>
      <c r="H112" s="85"/>
    </row>
    <row r="113" spans="1:8" s="86" customFormat="1" ht="17.25" customHeight="1" x14ac:dyDescent="0.2">
      <c r="A113" s="76" t="s">
        <v>68</v>
      </c>
      <c r="B113" s="49"/>
      <c r="C113" s="87"/>
      <c r="D113" s="48">
        <v>222440.74</v>
      </c>
      <c r="E113" s="70">
        <f t="shared" si="2"/>
        <v>67.930000000000007</v>
      </c>
      <c r="F113" s="75">
        <f t="shared" si="3"/>
        <v>5.66</v>
      </c>
      <c r="G113" s="12">
        <v>3274.7</v>
      </c>
      <c r="H113" s="85"/>
    </row>
    <row r="114" spans="1:8" s="86" customFormat="1" ht="21.75" customHeight="1" x14ac:dyDescent="0.2">
      <c r="A114" s="76" t="s">
        <v>135</v>
      </c>
      <c r="B114" s="49"/>
      <c r="C114" s="87"/>
      <c r="D114" s="48">
        <v>17534.37</v>
      </c>
      <c r="E114" s="70">
        <f t="shared" si="2"/>
        <v>5.35</v>
      </c>
      <c r="F114" s="75">
        <f t="shared" si="3"/>
        <v>0.45</v>
      </c>
      <c r="G114" s="12">
        <v>3274.7</v>
      </c>
      <c r="H114" s="85"/>
    </row>
    <row r="115" spans="1:8" s="86" customFormat="1" ht="17.25" customHeight="1" x14ac:dyDescent="0.2">
      <c r="A115" s="76" t="s">
        <v>136</v>
      </c>
      <c r="B115" s="49"/>
      <c r="C115" s="87"/>
      <c r="D115" s="48">
        <v>4978.99</v>
      </c>
      <c r="E115" s="70">
        <f t="shared" si="2"/>
        <v>1.52</v>
      </c>
      <c r="F115" s="75">
        <f t="shared" si="3"/>
        <v>0.13</v>
      </c>
      <c r="G115" s="12">
        <v>3274.7</v>
      </c>
      <c r="H115" s="85"/>
    </row>
    <row r="116" spans="1:8" s="86" customFormat="1" ht="17.25" customHeight="1" x14ac:dyDescent="0.2">
      <c r="A116" s="76" t="s">
        <v>137</v>
      </c>
      <c r="B116" s="49"/>
      <c r="C116" s="87"/>
      <c r="D116" s="48">
        <v>6200.12</v>
      </c>
      <c r="E116" s="70">
        <f t="shared" si="2"/>
        <v>1.89</v>
      </c>
      <c r="F116" s="75">
        <f t="shared" si="3"/>
        <v>0.16</v>
      </c>
      <c r="G116" s="12">
        <v>3274.7</v>
      </c>
      <c r="H116" s="85"/>
    </row>
    <row r="117" spans="1:8" s="86" customFormat="1" ht="17.25" customHeight="1" x14ac:dyDescent="0.2">
      <c r="A117" s="76" t="s">
        <v>138</v>
      </c>
      <c r="B117" s="49"/>
      <c r="C117" s="87"/>
      <c r="D117" s="48">
        <v>4978.99</v>
      </c>
      <c r="E117" s="70">
        <f t="shared" si="2"/>
        <v>1.52</v>
      </c>
      <c r="F117" s="75">
        <f t="shared" si="3"/>
        <v>0.13</v>
      </c>
      <c r="G117" s="12">
        <v>3274.7</v>
      </c>
      <c r="H117" s="85"/>
    </row>
    <row r="118" spans="1:8" s="86" customFormat="1" ht="17.25" customHeight="1" x14ac:dyDescent="0.2">
      <c r="A118" s="76" t="s">
        <v>139</v>
      </c>
      <c r="B118" s="49"/>
      <c r="C118" s="87"/>
      <c r="D118" s="48">
        <v>6410.4</v>
      </c>
      <c r="E118" s="70">
        <f t="shared" si="2"/>
        <v>1.96</v>
      </c>
      <c r="F118" s="75">
        <f t="shared" si="3"/>
        <v>0.16</v>
      </c>
      <c r="G118" s="12">
        <v>3274.7</v>
      </c>
      <c r="H118" s="85"/>
    </row>
    <row r="119" spans="1:8" s="86" customFormat="1" ht="17.25" customHeight="1" x14ac:dyDescent="0.2">
      <c r="A119" s="76" t="s">
        <v>140</v>
      </c>
      <c r="B119" s="49"/>
      <c r="C119" s="87"/>
      <c r="D119" s="48">
        <v>2602.09</v>
      </c>
      <c r="E119" s="70">
        <f t="shared" si="2"/>
        <v>0.79</v>
      </c>
      <c r="F119" s="75">
        <f t="shared" si="3"/>
        <v>7.0000000000000007E-2</v>
      </c>
      <c r="G119" s="12">
        <v>3274.7</v>
      </c>
      <c r="H119" s="85"/>
    </row>
    <row r="120" spans="1:8" s="86" customFormat="1" ht="17.25" hidden="1" customHeight="1" x14ac:dyDescent="0.2">
      <c r="A120" s="76" t="s">
        <v>141</v>
      </c>
      <c r="B120" s="49"/>
      <c r="C120" s="87"/>
      <c r="D120" s="48">
        <v>0</v>
      </c>
      <c r="E120" s="70">
        <f t="shared" si="2"/>
        <v>0</v>
      </c>
      <c r="F120" s="75">
        <f t="shared" si="3"/>
        <v>0</v>
      </c>
      <c r="G120" s="12">
        <v>3274.7</v>
      </c>
      <c r="H120" s="85"/>
    </row>
    <row r="121" spans="1:8" s="86" customFormat="1" ht="17.25" hidden="1" customHeight="1" x14ac:dyDescent="0.2">
      <c r="A121" s="76" t="s">
        <v>142</v>
      </c>
      <c r="B121" s="49"/>
      <c r="C121" s="87"/>
      <c r="D121" s="48">
        <v>0</v>
      </c>
      <c r="E121" s="70">
        <f t="shared" si="2"/>
        <v>0</v>
      </c>
      <c r="F121" s="75">
        <f t="shared" si="3"/>
        <v>0</v>
      </c>
      <c r="G121" s="12">
        <v>3274.7</v>
      </c>
      <c r="H121" s="85"/>
    </row>
    <row r="122" spans="1:8" s="86" customFormat="1" ht="21" customHeight="1" x14ac:dyDescent="0.2">
      <c r="A122" s="76" t="s">
        <v>143</v>
      </c>
      <c r="B122" s="49"/>
      <c r="C122" s="87"/>
      <c r="D122" s="48">
        <v>39322.129999999997</v>
      </c>
      <c r="E122" s="70">
        <f t="shared" si="2"/>
        <v>12.01</v>
      </c>
      <c r="F122" s="75">
        <f t="shared" si="3"/>
        <v>1</v>
      </c>
      <c r="G122" s="12">
        <v>3274.7</v>
      </c>
      <c r="H122" s="85"/>
    </row>
    <row r="123" spans="1:8" s="86" customFormat="1" ht="17.25" customHeight="1" x14ac:dyDescent="0.2">
      <c r="A123" s="76" t="s">
        <v>69</v>
      </c>
      <c r="B123" s="49"/>
      <c r="C123" s="87"/>
      <c r="D123" s="48">
        <v>48883.91</v>
      </c>
      <c r="E123" s="70">
        <f t="shared" si="2"/>
        <v>14.93</v>
      </c>
      <c r="F123" s="75">
        <f t="shared" si="3"/>
        <v>1.24</v>
      </c>
      <c r="G123" s="12">
        <v>3274.7</v>
      </c>
      <c r="H123" s="85"/>
    </row>
    <row r="124" spans="1:8" s="86" customFormat="1" ht="17.25" customHeight="1" x14ac:dyDescent="0.2">
      <c r="A124" s="76" t="s">
        <v>144</v>
      </c>
      <c r="B124" s="49"/>
      <c r="C124" s="87"/>
      <c r="D124" s="48">
        <v>3138.45</v>
      </c>
      <c r="E124" s="70">
        <f t="shared" si="2"/>
        <v>0.96</v>
      </c>
      <c r="F124" s="75">
        <f t="shared" si="3"/>
        <v>0.08</v>
      </c>
      <c r="G124" s="12">
        <v>3274.7</v>
      </c>
      <c r="H124" s="85"/>
    </row>
    <row r="125" spans="1:8" s="86" customFormat="1" ht="17.25" customHeight="1" x14ac:dyDescent="0.2">
      <c r="A125" s="76" t="s">
        <v>145</v>
      </c>
      <c r="B125" s="49"/>
      <c r="C125" s="87"/>
      <c r="D125" s="48">
        <v>1310.22</v>
      </c>
      <c r="E125" s="70">
        <f t="shared" si="2"/>
        <v>0.4</v>
      </c>
      <c r="F125" s="75">
        <f t="shared" si="3"/>
        <v>0.03</v>
      </c>
      <c r="G125" s="12">
        <v>3274.7</v>
      </c>
      <c r="H125" s="85"/>
    </row>
    <row r="126" spans="1:8" s="86" customFormat="1" ht="17.25" customHeight="1" x14ac:dyDescent="0.2">
      <c r="A126" s="76" t="s">
        <v>80</v>
      </c>
      <c r="B126" s="49"/>
      <c r="C126" s="87"/>
      <c r="D126" s="48">
        <v>5671.89</v>
      </c>
      <c r="E126" s="70">
        <f t="shared" si="2"/>
        <v>1.73</v>
      </c>
      <c r="F126" s="75">
        <f t="shared" si="3"/>
        <v>0.14000000000000001</v>
      </c>
      <c r="G126" s="12">
        <v>3274.7</v>
      </c>
      <c r="H126" s="85"/>
    </row>
    <row r="127" spans="1:8" s="86" customFormat="1" ht="17.25" customHeight="1" x14ac:dyDescent="0.2">
      <c r="A127" s="76" t="s">
        <v>146</v>
      </c>
      <c r="B127" s="49"/>
      <c r="C127" s="87"/>
      <c r="D127" s="48">
        <v>46384.18</v>
      </c>
      <c r="E127" s="70">
        <f t="shared" si="2"/>
        <v>14.16</v>
      </c>
      <c r="F127" s="75">
        <f t="shared" si="3"/>
        <v>1.18</v>
      </c>
      <c r="G127" s="12">
        <v>3274.7</v>
      </c>
      <c r="H127" s="85"/>
    </row>
    <row r="128" spans="1:8" s="86" customFormat="1" ht="17.25" customHeight="1" x14ac:dyDescent="0.2">
      <c r="A128" s="76" t="s">
        <v>147</v>
      </c>
      <c r="B128" s="49"/>
      <c r="C128" s="87"/>
      <c r="D128" s="48">
        <v>22096.68</v>
      </c>
      <c r="E128" s="70">
        <f t="shared" si="2"/>
        <v>6.75</v>
      </c>
      <c r="F128" s="75">
        <f t="shared" si="3"/>
        <v>0.56000000000000005</v>
      </c>
      <c r="G128" s="12">
        <v>3274.7</v>
      </c>
      <c r="H128" s="85"/>
    </row>
    <row r="129" spans="1:8" s="86" customFormat="1" ht="17.25" customHeight="1" x14ac:dyDescent="0.2">
      <c r="A129" s="76" t="s">
        <v>148</v>
      </c>
      <c r="B129" s="49"/>
      <c r="C129" s="87"/>
      <c r="D129" s="48">
        <v>72296.5</v>
      </c>
      <c r="E129" s="70">
        <f t="shared" si="2"/>
        <v>22.08</v>
      </c>
      <c r="F129" s="75">
        <f t="shared" si="3"/>
        <v>1.84</v>
      </c>
      <c r="G129" s="12">
        <v>3274.7</v>
      </c>
      <c r="H129" s="85"/>
    </row>
    <row r="130" spans="1:8" s="86" customFormat="1" ht="17.25" customHeight="1" x14ac:dyDescent="0.2">
      <c r="A130" s="76" t="s">
        <v>149</v>
      </c>
      <c r="B130" s="49"/>
      <c r="C130" s="87"/>
      <c r="D130" s="48">
        <v>88018.54</v>
      </c>
      <c r="E130" s="70">
        <f t="shared" si="2"/>
        <v>26.88</v>
      </c>
      <c r="F130" s="75">
        <f t="shared" si="3"/>
        <v>2.2400000000000002</v>
      </c>
      <c r="G130" s="12">
        <v>3274.7</v>
      </c>
      <c r="H130" s="85"/>
    </row>
    <row r="131" spans="1:8" s="86" customFormat="1" ht="19.5" customHeight="1" x14ac:dyDescent="0.2">
      <c r="A131" s="76" t="s">
        <v>64</v>
      </c>
      <c r="B131" s="49"/>
      <c r="C131" s="87"/>
      <c r="D131" s="48">
        <v>123941.42</v>
      </c>
      <c r="E131" s="70">
        <f t="shared" si="2"/>
        <v>37.85</v>
      </c>
      <c r="F131" s="75">
        <f t="shared" si="3"/>
        <v>3.15</v>
      </c>
      <c r="G131" s="12">
        <v>3274.7</v>
      </c>
      <c r="H131" s="85"/>
    </row>
    <row r="132" spans="1:8" s="86" customFormat="1" ht="17.25" customHeight="1" x14ac:dyDescent="0.2">
      <c r="A132" s="76" t="s">
        <v>78</v>
      </c>
      <c r="B132" s="49"/>
      <c r="C132" s="87"/>
      <c r="D132" s="48">
        <v>357044.02</v>
      </c>
      <c r="E132" s="70">
        <f t="shared" si="2"/>
        <v>109.03</v>
      </c>
      <c r="F132" s="75">
        <f t="shared" si="3"/>
        <v>9.09</v>
      </c>
      <c r="G132" s="12">
        <v>3274.7</v>
      </c>
      <c r="H132" s="85"/>
    </row>
    <row r="133" spans="1:8" s="86" customFormat="1" ht="17.25" customHeight="1" x14ac:dyDescent="0.2">
      <c r="A133" s="88" t="s">
        <v>65</v>
      </c>
      <c r="B133" s="49"/>
      <c r="C133" s="87"/>
      <c r="D133" s="48">
        <v>92380</v>
      </c>
      <c r="E133" s="70">
        <f t="shared" si="2"/>
        <v>28.21</v>
      </c>
      <c r="F133" s="75">
        <f t="shared" si="3"/>
        <v>2.35</v>
      </c>
      <c r="G133" s="12">
        <v>3274.7</v>
      </c>
      <c r="H133" s="85"/>
    </row>
    <row r="134" spans="1:8" s="86" customFormat="1" ht="30" customHeight="1" x14ac:dyDescent="0.2">
      <c r="A134" s="88" t="s">
        <v>156</v>
      </c>
      <c r="B134" s="49"/>
      <c r="C134" s="87"/>
      <c r="D134" s="112">
        <v>720300</v>
      </c>
      <c r="E134" s="70">
        <f t="shared" si="2"/>
        <v>219.96</v>
      </c>
      <c r="F134" s="75">
        <f t="shared" si="3"/>
        <v>18.329999999999998</v>
      </c>
      <c r="G134" s="12">
        <v>3274.7</v>
      </c>
      <c r="H134" s="85"/>
    </row>
    <row r="135" spans="1:8" s="86" customFormat="1" ht="17.25" customHeight="1" x14ac:dyDescent="0.2">
      <c r="A135" s="108"/>
      <c r="B135" s="109"/>
      <c r="C135" s="110"/>
      <c r="D135" s="111"/>
      <c r="E135" s="111"/>
      <c r="F135" s="111"/>
      <c r="G135" s="12"/>
      <c r="H135" s="85"/>
    </row>
    <row r="136" spans="1:8" s="42" customFormat="1" ht="20.25" thickBot="1" x14ac:dyDescent="0.45">
      <c r="A136" s="44"/>
      <c r="B136" s="45"/>
      <c r="C136" s="46"/>
      <c r="D136" s="50"/>
      <c r="E136" s="50"/>
      <c r="F136" s="50"/>
      <c r="H136" s="43"/>
    </row>
    <row r="137" spans="1:8" s="42" customFormat="1" ht="20.25" thickBot="1" x14ac:dyDescent="0.45">
      <c r="A137" s="51" t="s">
        <v>66</v>
      </c>
      <c r="B137" s="52"/>
      <c r="C137" s="53"/>
      <c r="D137" s="54">
        <f>D103+D107</f>
        <v>3465917.19</v>
      </c>
      <c r="E137" s="54">
        <f>E103+E107</f>
        <v>1058.4000000000001</v>
      </c>
      <c r="F137" s="54">
        <f>F103+F107</f>
        <v>88.2</v>
      </c>
      <c r="H137" s="43"/>
    </row>
    <row r="138" spans="1:8" s="42" customFormat="1" ht="19.5" x14ac:dyDescent="0.4">
      <c r="A138" s="44"/>
      <c r="B138" s="45"/>
      <c r="C138" s="46"/>
      <c r="D138" s="50"/>
      <c r="E138" s="50"/>
      <c r="F138" s="50"/>
      <c r="H138" s="43"/>
    </row>
    <row r="139" spans="1:8" s="42" customFormat="1" ht="19.5" x14ac:dyDescent="0.4">
      <c r="A139" s="44"/>
      <c r="B139" s="45"/>
      <c r="C139" s="46"/>
      <c r="D139" s="50"/>
      <c r="E139" s="50"/>
      <c r="F139" s="50"/>
      <c r="H139" s="43"/>
    </row>
    <row r="140" spans="1:8" s="42" customFormat="1" ht="19.5" x14ac:dyDescent="0.4">
      <c r="A140" s="44"/>
      <c r="B140" s="45"/>
      <c r="C140" s="46"/>
      <c r="D140" s="50"/>
      <c r="E140" s="50"/>
      <c r="F140" s="50"/>
      <c r="H140" s="43"/>
    </row>
    <row r="141" spans="1:8" s="55" customFormat="1" ht="14.25" x14ac:dyDescent="0.2">
      <c r="A141" s="99" t="s">
        <v>84</v>
      </c>
      <c r="B141" s="99"/>
      <c r="C141" s="99"/>
      <c r="D141" s="99"/>
      <c r="H141" s="56"/>
    </row>
    <row r="142" spans="1:8" s="61" customFormat="1" ht="19.5" x14ac:dyDescent="0.4">
      <c r="A142" s="57"/>
      <c r="B142" s="58"/>
      <c r="C142" s="59"/>
      <c r="D142" s="59"/>
      <c r="E142" s="59"/>
      <c r="F142" s="60"/>
      <c r="H142" s="62"/>
    </row>
    <row r="143" spans="1:8" s="61" customFormat="1" ht="19.5" x14ac:dyDescent="0.4">
      <c r="A143" s="57"/>
      <c r="B143" s="58"/>
      <c r="C143" s="59"/>
      <c r="D143" s="59"/>
      <c r="E143" s="59"/>
      <c r="F143" s="60"/>
      <c r="H143" s="62"/>
    </row>
    <row r="144" spans="1:8" s="42" customFormat="1" ht="19.5" x14ac:dyDescent="0.4">
      <c r="A144" s="44"/>
      <c r="B144" s="45"/>
      <c r="C144" s="46"/>
      <c r="D144" s="50"/>
      <c r="E144" s="50"/>
      <c r="F144" s="50"/>
      <c r="H144" s="43"/>
    </row>
    <row r="145" spans="1:8" s="66" customFormat="1" ht="19.5" x14ac:dyDescent="0.2">
      <c r="A145" s="63"/>
      <c r="B145" s="59"/>
      <c r="C145" s="64"/>
      <c r="D145" s="64"/>
      <c r="E145" s="64"/>
      <c r="F145" s="65"/>
      <c r="H145" s="67"/>
    </row>
    <row r="146" spans="1:8" s="55" customFormat="1" ht="14.25" x14ac:dyDescent="0.2">
      <c r="A146" s="122"/>
      <c r="B146" s="122"/>
      <c r="C146" s="122"/>
      <c r="D146" s="122"/>
      <c r="H146" s="56"/>
    </row>
    <row r="147" spans="1:8" s="55" customFormat="1" x14ac:dyDescent="0.2">
      <c r="F147" s="68"/>
      <c r="H147" s="56"/>
    </row>
    <row r="148" spans="1:8" s="55" customFormat="1" x14ac:dyDescent="0.2">
      <c r="F148" s="68"/>
      <c r="H148" s="56"/>
    </row>
    <row r="149" spans="1:8" s="55" customFormat="1" x14ac:dyDescent="0.2">
      <c r="F149" s="68"/>
      <c r="H149" s="56"/>
    </row>
    <row r="150" spans="1:8" s="55" customFormat="1" x14ac:dyDescent="0.2">
      <c r="F150" s="68"/>
      <c r="H150" s="56"/>
    </row>
    <row r="151" spans="1:8" s="55" customFormat="1" x14ac:dyDescent="0.2">
      <c r="F151" s="68"/>
      <c r="H151" s="56"/>
    </row>
    <row r="152" spans="1:8" s="55" customFormat="1" x14ac:dyDescent="0.2">
      <c r="F152" s="68"/>
      <c r="H152" s="56"/>
    </row>
    <row r="153" spans="1:8" s="55" customFormat="1" x14ac:dyDescent="0.2">
      <c r="F153" s="68"/>
      <c r="H153" s="56"/>
    </row>
    <row r="154" spans="1:8" s="55" customFormat="1" x14ac:dyDescent="0.2">
      <c r="F154" s="68"/>
      <c r="H154" s="56"/>
    </row>
    <row r="155" spans="1:8" s="55" customFormat="1" x14ac:dyDescent="0.2">
      <c r="F155" s="68"/>
      <c r="H155" s="56"/>
    </row>
    <row r="156" spans="1:8" s="55" customFormat="1" x14ac:dyDescent="0.2">
      <c r="F156" s="68"/>
      <c r="H156" s="56"/>
    </row>
    <row r="157" spans="1:8" s="55" customFormat="1" x14ac:dyDescent="0.2">
      <c r="F157" s="68"/>
      <c r="H157" s="56"/>
    </row>
    <row r="158" spans="1:8" s="55" customFormat="1" x14ac:dyDescent="0.2">
      <c r="F158" s="68"/>
      <c r="H158" s="56"/>
    </row>
    <row r="159" spans="1:8" s="55" customFormat="1" x14ac:dyDescent="0.2">
      <c r="F159" s="68"/>
      <c r="H159" s="56"/>
    </row>
    <row r="160" spans="1:8" s="55" customFormat="1" x14ac:dyDescent="0.2">
      <c r="F160" s="68"/>
      <c r="H160" s="56"/>
    </row>
    <row r="161" spans="6:8" s="55" customFormat="1" x14ac:dyDescent="0.2">
      <c r="F161" s="68"/>
      <c r="H161" s="56"/>
    </row>
    <row r="162" spans="6:8" s="55" customFormat="1" x14ac:dyDescent="0.2">
      <c r="F162" s="68"/>
      <c r="H162" s="56"/>
    </row>
    <row r="163" spans="6:8" s="55" customFormat="1" x14ac:dyDescent="0.2">
      <c r="F163" s="68"/>
      <c r="H163" s="56"/>
    </row>
    <row r="164" spans="6:8" s="55" customFormat="1" x14ac:dyDescent="0.2">
      <c r="F164" s="68"/>
      <c r="H164" s="56"/>
    </row>
    <row r="165" spans="6:8" s="55" customFormat="1" x14ac:dyDescent="0.2">
      <c r="F165" s="68"/>
      <c r="H165" s="56"/>
    </row>
  </sheetData>
  <mergeCells count="13">
    <mergeCell ref="A146:D146"/>
    <mergeCell ref="A6:F6"/>
    <mergeCell ref="A9:F9"/>
    <mergeCell ref="A10:F10"/>
    <mergeCell ref="A11:F11"/>
    <mergeCell ref="A14:F14"/>
    <mergeCell ref="A8:F8"/>
    <mergeCell ref="A7:F7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rowBreaks count="1" manualBreakCount="1"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75" zoomScaleNormal="75" workbookViewId="0">
      <selection sqref="A1:F1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1406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17" t="s">
        <v>172</v>
      </c>
      <c r="B1" s="118"/>
      <c r="C1" s="118"/>
      <c r="D1" s="118"/>
      <c r="E1" s="118"/>
      <c r="F1" s="118"/>
    </row>
    <row r="2" spans="1:8" ht="12.75" customHeight="1" x14ac:dyDescent="0.3">
      <c r="B2" s="119"/>
      <c r="C2" s="119"/>
      <c r="D2" s="119"/>
      <c r="E2" s="118"/>
      <c r="F2" s="118"/>
    </row>
    <row r="3" spans="1:8" ht="19.5" customHeight="1" x14ac:dyDescent="0.3">
      <c r="A3" s="3" t="s">
        <v>86</v>
      </c>
      <c r="B3" s="119" t="s">
        <v>2</v>
      </c>
      <c r="C3" s="119"/>
      <c r="D3" s="119"/>
      <c r="E3" s="118"/>
      <c r="F3" s="118"/>
    </row>
    <row r="4" spans="1:8" ht="14.25" customHeight="1" x14ac:dyDescent="0.3">
      <c r="B4" s="119" t="s">
        <v>173</v>
      </c>
      <c r="C4" s="119"/>
      <c r="D4" s="119"/>
      <c r="E4" s="118"/>
      <c r="F4" s="118"/>
    </row>
    <row r="5" spans="1:8" ht="39.75" customHeight="1" x14ac:dyDescent="0.25">
      <c r="A5" s="120"/>
      <c r="B5" s="121"/>
      <c r="C5" s="121"/>
      <c r="D5" s="121"/>
      <c r="E5" s="121"/>
      <c r="F5" s="121"/>
      <c r="H5" s="1"/>
    </row>
    <row r="6" spans="1:8" ht="21.75" customHeight="1" x14ac:dyDescent="0.25">
      <c r="A6" s="120"/>
      <c r="B6" s="120"/>
      <c r="C6" s="120"/>
      <c r="D6" s="120"/>
      <c r="E6" s="120"/>
      <c r="F6" s="120"/>
      <c r="H6" s="1"/>
    </row>
    <row r="7" spans="1:8" ht="21.75" customHeight="1" x14ac:dyDescent="0.2">
      <c r="A7" s="133" t="s">
        <v>87</v>
      </c>
      <c r="B7" s="133"/>
      <c r="C7" s="133"/>
      <c r="D7" s="133"/>
      <c r="E7" s="133"/>
      <c r="F7" s="133"/>
      <c r="H7" s="1"/>
    </row>
    <row r="8" spans="1:8" s="4" customFormat="1" ht="22.5" customHeight="1" x14ac:dyDescent="0.4">
      <c r="A8" s="123" t="s">
        <v>4</v>
      </c>
      <c r="B8" s="123"/>
      <c r="C8" s="123"/>
      <c r="D8" s="123"/>
      <c r="E8" s="124"/>
      <c r="F8" s="124"/>
      <c r="H8" s="5"/>
    </row>
    <row r="9" spans="1:8" s="6" customFormat="1" ht="18.75" customHeight="1" x14ac:dyDescent="0.4">
      <c r="A9" s="123" t="s">
        <v>85</v>
      </c>
      <c r="B9" s="123"/>
      <c r="C9" s="123"/>
      <c r="D9" s="123"/>
      <c r="E9" s="124"/>
      <c r="F9" s="124"/>
    </row>
    <row r="10" spans="1:8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8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88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H14" s="20"/>
    </row>
    <row r="15" spans="1:8" s="12" customFormat="1" ht="15" x14ac:dyDescent="0.2">
      <c r="A15" s="78" t="s">
        <v>75</v>
      </c>
      <c r="B15" s="93" t="s">
        <v>26</v>
      </c>
      <c r="C15" s="100" t="s">
        <v>150</v>
      </c>
      <c r="D15" s="21">
        <f>E15*G15</f>
        <v>127320.34</v>
      </c>
      <c r="E15" s="22">
        <f>F15*12</f>
        <v>38.880000000000003</v>
      </c>
      <c r="F15" s="23">
        <f>F25+F27</f>
        <v>3.24</v>
      </c>
      <c r="G15" s="12">
        <v>3274.7</v>
      </c>
      <c r="H15" s="13">
        <v>2.2400000000000002</v>
      </c>
    </row>
    <row r="16" spans="1:8" s="12" customFormat="1" ht="29.25" customHeight="1" x14ac:dyDescent="0.2">
      <c r="A16" s="103" t="s">
        <v>13</v>
      </c>
      <c r="B16" s="104" t="s">
        <v>14</v>
      </c>
      <c r="C16" s="100"/>
      <c r="D16" s="21"/>
      <c r="E16" s="22"/>
      <c r="F16" s="23"/>
      <c r="G16" s="12">
        <v>3274.7</v>
      </c>
      <c r="H16" s="13"/>
    </row>
    <row r="17" spans="1:8" s="12" customFormat="1" ht="15" x14ac:dyDescent="0.2">
      <c r="A17" s="103" t="s">
        <v>15</v>
      </c>
      <c r="B17" s="104" t="s">
        <v>14</v>
      </c>
      <c r="C17" s="100"/>
      <c r="D17" s="21"/>
      <c r="E17" s="22"/>
      <c r="F17" s="23"/>
      <c r="G17" s="12">
        <v>3274.7</v>
      </c>
      <c r="H17" s="13"/>
    </row>
    <row r="18" spans="1:8" s="12" customFormat="1" ht="117.75" customHeight="1" x14ac:dyDescent="0.2">
      <c r="A18" s="103" t="s">
        <v>89</v>
      </c>
      <c r="B18" s="104" t="s">
        <v>35</v>
      </c>
      <c r="C18" s="100"/>
      <c r="D18" s="21"/>
      <c r="E18" s="22"/>
      <c r="F18" s="23"/>
      <c r="G18" s="12">
        <v>3274.7</v>
      </c>
      <c r="H18" s="13"/>
    </row>
    <row r="19" spans="1:8" s="12" customFormat="1" ht="15" x14ac:dyDescent="0.2">
      <c r="A19" s="103" t="s">
        <v>90</v>
      </c>
      <c r="B19" s="104" t="s">
        <v>14</v>
      </c>
      <c r="C19" s="100"/>
      <c r="D19" s="21"/>
      <c r="E19" s="22"/>
      <c r="F19" s="23"/>
      <c r="G19" s="12">
        <v>3274.7</v>
      </c>
      <c r="H19" s="13"/>
    </row>
    <row r="20" spans="1:8" s="12" customFormat="1" ht="15" x14ac:dyDescent="0.2">
      <c r="A20" s="103" t="s">
        <v>91</v>
      </c>
      <c r="B20" s="104" t="s">
        <v>14</v>
      </c>
      <c r="C20" s="100"/>
      <c r="D20" s="21"/>
      <c r="E20" s="22"/>
      <c r="F20" s="23"/>
      <c r="G20" s="12">
        <v>3274.7</v>
      </c>
      <c r="H20" s="13"/>
    </row>
    <row r="21" spans="1:8" s="12" customFormat="1" ht="29.25" customHeight="1" x14ac:dyDescent="0.2">
      <c r="A21" s="103" t="s">
        <v>92</v>
      </c>
      <c r="B21" s="104" t="s">
        <v>20</v>
      </c>
      <c r="C21" s="24"/>
      <c r="D21" s="24"/>
      <c r="E21" s="25"/>
      <c r="F21" s="26"/>
      <c r="G21" s="12">
        <v>3274.7</v>
      </c>
      <c r="H21" s="13"/>
    </row>
    <row r="22" spans="1:8" s="12" customFormat="1" ht="15" x14ac:dyDescent="0.2">
      <c r="A22" s="103" t="s">
        <v>93</v>
      </c>
      <c r="B22" s="104" t="s">
        <v>23</v>
      </c>
      <c r="C22" s="24"/>
      <c r="D22" s="24"/>
      <c r="E22" s="25"/>
      <c r="F22" s="26"/>
      <c r="G22" s="12">
        <v>3274.7</v>
      </c>
      <c r="H22" s="13"/>
    </row>
    <row r="23" spans="1:8" s="12" customFormat="1" ht="15" x14ac:dyDescent="0.2">
      <c r="A23" s="103" t="s">
        <v>94</v>
      </c>
      <c r="B23" s="104" t="s">
        <v>14</v>
      </c>
      <c r="C23" s="24"/>
      <c r="D23" s="24"/>
      <c r="E23" s="25"/>
      <c r="F23" s="26"/>
      <c r="G23" s="12">
        <v>3274.7</v>
      </c>
      <c r="H23" s="13"/>
    </row>
    <row r="24" spans="1:8" s="12" customFormat="1" ht="15" x14ac:dyDescent="0.2">
      <c r="A24" s="103" t="s">
        <v>95</v>
      </c>
      <c r="B24" s="104" t="s">
        <v>33</v>
      </c>
      <c r="C24" s="24"/>
      <c r="D24" s="24"/>
      <c r="E24" s="25"/>
      <c r="F24" s="26"/>
      <c r="G24" s="12">
        <v>3274.7</v>
      </c>
      <c r="H24" s="13"/>
    </row>
    <row r="25" spans="1:8" s="12" customFormat="1" ht="15" x14ac:dyDescent="0.2">
      <c r="A25" s="78" t="s">
        <v>73</v>
      </c>
      <c r="B25" s="79"/>
      <c r="C25" s="24"/>
      <c r="D25" s="24"/>
      <c r="E25" s="25"/>
      <c r="F25" s="23">
        <v>3.24</v>
      </c>
      <c r="G25" s="12">
        <v>3274.7</v>
      </c>
      <c r="H25" s="13"/>
    </row>
    <row r="26" spans="1:8" s="12" customFormat="1" ht="15" x14ac:dyDescent="0.2">
      <c r="A26" s="80" t="s">
        <v>70</v>
      </c>
      <c r="B26" s="79" t="s">
        <v>14</v>
      </c>
      <c r="C26" s="24"/>
      <c r="D26" s="24"/>
      <c r="E26" s="25"/>
      <c r="F26" s="26">
        <v>0</v>
      </c>
      <c r="G26" s="12">
        <v>3274.7</v>
      </c>
      <c r="H26" s="13"/>
    </row>
    <row r="27" spans="1:8" s="12" customFormat="1" ht="15" x14ac:dyDescent="0.2">
      <c r="A27" s="78" t="s">
        <v>73</v>
      </c>
      <c r="B27" s="79"/>
      <c r="C27" s="24"/>
      <c r="D27" s="24"/>
      <c r="E27" s="25"/>
      <c r="F27" s="23">
        <f>F26</f>
        <v>0</v>
      </c>
      <c r="G27" s="12">
        <v>3274.7</v>
      </c>
      <c r="H27" s="13"/>
    </row>
    <row r="28" spans="1:8" s="12" customFormat="1" ht="30" x14ac:dyDescent="0.2">
      <c r="A28" s="78" t="s">
        <v>16</v>
      </c>
      <c r="B28" s="89" t="s">
        <v>17</v>
      </c>
      <c r="C28" s="21" t="s">
        <v>151</v>
      </c>
      <c r="D28" s="21">
        <f>E28*G28</f>
        <v>121818.84</v>
      </c>
      <c r="E28" s="22">
        <f>F28*12</f>
        <v>37.200000000000003</v>
      </c>
      <c r="F28" s="23">
        <v>3.1</v>
      </c>
      <c r="G28" s="12">
        <v>3274.7</v>
      </c>
      <c r="H28" s="13">
        <v>2.84</v>
      </c>
    </row>
    <row r="29" spans="1:8" s="12" customFormat="1" ht="15" x14ac:dyDescent="0.2">
      <c r="A29" s="103" t="s">
        <v>96</v>
      </c>
      <c r="B29" s="104" t="s">
        <v>17</v>
      </c>
      <c r="C29" s="21"/>
      <c r="D29" s="21"/>
      <c r="E29" s="22"/>
      <c r="F29" s="23"/>
      <c r="G29" s="12">
        <v>3274.7</v>
      </c>
      <c r="H29" s="13"/>
    </row>
    <row r="30" spans="1:8" s="12" customFormat="1" ht="15" x14ac:dyDescent="0.2">
      <c r="A30" s="103" t="s">
        <v>97</v>
      </c>
      <c r="B30" s="104" t="s">
        <v>98</v>
      </c>
      <c r="C30" s="21"/>
      <c r="D30" s="21"/>
      <c r="E30" s="22"/>
      <c r="F30" s="23"/>
      <c r="G30" s="12">
        <v>3274.7</v>
      </c>
      <c r="H30" s="13"/>
    </row>
    <row r="31" spans="1:8" s="12" customFormat="1" ht="15" x14ac:dyDescent="0.2">
      <c r="A31" s="103" t="s">
        <v>99</v>
      </c>
      <c r="B31" s="104" t="s">
        <v>100</v>
      </c>
      <c r="C31" s="21"/>
      <c r="D31" s="21"/>
      <c r="E31" s="22"/>
      <c r="F31" s="23"/>
      <c r="G31" s="12">
        <v>3274.7</v>
      </c>
      <c r="H31" s="13"/>
    </row>
    <row r="32" spans="1:8" s="12" customFormat="1" ht="15" x14ac:dyDescent="0.2">
      <c r="A32" s="103" t="s">
        <v>18</v>
      </c>
      <c r="B32" s="104" t="s">
        <v>17</v>
      </c>
      <c r="C32" s="21"/>
      <c r="D32" s="21"/>
      <c r="E32" s="22"/>
      <c r="F32" s="23"/>
      <c r="G32" s="12">
        <v>3274.7</v>
      </c>
      <c r="H32" s="13"/>
    </row>
    <row r="33" spans="1:9" s="12" customFormat="1" ht="25.5" x14ac:dyDescent="0.2">
      <c r="A33" s="103" t="s">
        <v>19</v>
      </c>
      <c r="B33" s="104" t="s">
        <v>20</v>
      </c>
      <c r="C33" s="21"/>
      <c r="D33" s="21"/>
      <c r="E33" s="22"/>
      <c r="F33" s="23"/>
      <c r="G33" s="12">
        <v>3274.7</v>
      </c>
      <c r="H33" s="13"/>
    </row>
    <row r="34" spans="1:9" s="12" customFormat="1" ht="15" x14ac:dyDescent="0.2">
      <c r="A34" s="103" t="s">
        <v>101</v>
      </c>
      <c r="B34" s="104" t="s">
        <v>17</v>
      </c>
      <c r="C34" s="21"/>
      <c r="D34" s="21"/>
      <c r="E34" s="22"/>
      <c r="F34" s="23"/>
      <c r="G34" s="12">
        <v>3274.7</v>
      </c>
      <c r="H34" s="13"/>
    </row>
    <row r="35" spans="1:9" s="12" customFormat="1" ht="15" x14ac:dyDescent="0.2">
      <c r="A35" s="103" t="s">
        <v>102</v>
      </c>
      <c r="B35" s="104" t="s">
        <v>17</v>
      </c>
      <c r="C35" s="21"/>
      <c r="D35" s="21"/>
      <c r="E35" s="22"/>
      <c r="F35" s="23"/>
      <c r="G35" s="12">
        <v>3274.7</v>
      </c>
      <c r="H35" s="13"/>
    </row>
    <row r="36" spans="1:9" s="12" customFormat="1" ht="25.5" x14ac:dyDescent="0.2">
      <c r="A36" s="103" t="s">
        <v>103</v>
      </c>
      <c r="B36" s="104" t="s">
        <v>21</v>
      </c>
      <c r="C36" s="21"/>
      <c r="D36" s="21"/>
      <c r="E36" s="22"/>
      <c r="F36" s="23"/>
      <c r="G36" s="12">
        <v>3274.7</v>
      </c>
      <c r="H36" s="13"/>
    </row>
    <row r="37" spans="1:9" s="12" customFormat="1" ht="25.5" x14ac:dyDescent="0.2">
      <c r="A37" s="103" t="s">
        <v>104</v>
      </c>
      <c r="B37" s="104" t="s">
        <v>20</v>
      </c>
      <c r="C37" s="21"/>
      <c r="D37" s="21"/>
      <c r="E37" s="22"/>
      <c r="F37" s="23"/>
      <c r="G37" s="12">
        <v>3274.7</v>
      </c>
      <c r="H37" s="13"/>
    </row>
    <row r="38" spans="1:9" s="12" customFormat="1" ht="25.5" x14ac:dyDescent="0.2">
      <c r="A38" s="103" t="s">
        <v>105</v>
      </c>
      <c r="B38" s="104" t="s">
        <v>17</v>
      </c>
      <c r="C38" s="21"/>
      <c r="D38" s="21"/>
      <c r="E38" s="22"/>
      <c r="F38" s="23"/>
      <c r="G38" s="12">
        <v>3274.7</v>
      </c>
      <c r="H38" s="13"/>
    </row>
    <row r="39" spans="1:9" s="27" customFormat="1" ht="20.25" customHeight="1" x14ac:dyDescent="0.2">
      <c r="A39" s="92" t="s">
        <v>22</v>
      </c>
      <c r="B39" s="93" t="s">
        <v>23</v>
      </c>
      <c r="C39" s="21" t="s">
        <v>150</v>
      </c>
      <c r="D39" s="21">
        <f>E39*G39</f>
        <v>32616.01</v>
      </c>
      <c r="E39" s="22">
        <f t="shared" ref="E39" si="0">F39*12</f>
        <v>9.9600000000000009</v>
      </c>
      <c r="F39" s="23">
        <v>0.83</v>
      </c>
      <c r="G39" s="12">
        <v>3274.7</v>
      </c>
      <c r="H39" s="13">
        <v>0.6</v>
      </c>
    </row>
    <row r="40" spans="1:9" s="12" customFormat="1" ht="18.75" customHeight="1" x14ac:dyDescent="0.2">
      <c r="A40" s="92" t="s">
        <v>24</v>
      </c>
      <c r="B40" s="93" t="s">
        <v>25</v>
      </c>
      <c r="C40" s="21" t="s">
        <v>150</v>
      </c>
      <c r="D40" s="21">
        <f>E40*G40</f>
        <v>106100.28</v>
      </c>
      <c r="E40" s="22">
        <f>F40*12</f>
        <v>32.4</v>
      </c>
      <c r="F40" s="23">
        <v>2.7</v>
      </c>
      <c r="G40" s="12">
        <v>3274.7</v>
      </c>
      <c r="H40" s="13">
        <v>1.94</v>
      </c>
    </row>
    <row r="41" spans="1:9" s="12" customFormat="1" ht="18.75" customHeight="1" x14ac:dyDescent="0.2">
      <c r="A41" s="92" t="s">
        <v>106</v>
      </c>
      <c r="B41" s="93" t="s">
        <v>17</v>
      </c>
      <c r="C41" s="21" t="s">
        <v>157</v>
      </c>
      <c r="D41" s="21">
        <v>0</v>
      </c>
      <c r="E41" s="22">
        <f>D41/G41</f>
        <v>0</v>
      </c>
      <c r="F41" s="23">
        <f>E41/12</f>
        <v>0</v>
      </c>
      <c r="G41" s="12">
        <v>3274.7</v>
      </c>
      <c r="H41" s="13"/>
    </row>
    <row r="42" spans="1:9" s="12" customFormat="1" ht="18.75" customHeight="1" x14ac:dyDescent="0.2">
      <c r="A42" s="103" t="s">
        <v>107</v>
      </c>
      <c r="B42" s="104" t="s">
        <v>35</v>
      </c>
      <c r="C42" s="21"/>
      <c r="D42" s="21"/>
      <c r="E42" s="22"/>
      <c r="F42" s="23"/>
      <c r="G42" s="12">
        <v>3274.7</v>
      </c>
      <c r="H42" s="13"/>
    </row>
    <row r="43" spans="1:9" s="12" customFormat="1" ht="18.75" customHeight="1" x14ac:dyDescent="0.2">
      <c r="A43" s="103" t="s">
        <v>108</v>
      </c>
      <c r="B43" s="104" t="s">
        <v>33</v>
      </c>
      <c r="C43" s="21"/>
      <c r="D43" s="21"/>
      <c r="E43" s="22"/>
      <c r="F43" s="23"/>
      <c r="G43" s="12">
        <v>3274.7</v>
      </c>
      <c r="H43" s="13"/>
    </row>
    <row r="44" spans="1:9" s="12" customFormat="1" ht="18.75" customHeight="1" x14ac:dyDescent="0.2">
      <c r="A44" s="103" t="s">
        <v>109</v>
      </c>
      <c r="B44" s="104" t="s">
        <v>110</v>
      </c>
      <c r="C44" s="21"/>
      <c r="D44" s="21"/>
      <c r="E44" s="22"/>
      <c r="F44" s="23"/>
      <c r="G44" s="12">
        <v>3274.7</v>
      </c>
      <c r="H44" s="13"/>
    </row>
    <row r="45" spans="1:9" s="12" customFormat="1" ht="18.75" customHeight="1" x14ac:dyDescent="0.2">
      <c r="A45" s="103" t="s">
        <v>111</v>
      </c>
      <c r="B45" s="104" t="s">
        <v>112</v>
      </c>
      <c r="C45" s="21"/>
      <c r="D45" s="21"/>
      <c r="E45" s="22"/>
      <c r="F45" s="23"/>
      <c r="G45" s="12">
        <v>3274.7</v>
      </c>
      <c r="H45" s="13"/>
    </row>
    <row r="46" spans="1:9" s="12" customFormat="1" ht="18.75" customHeight="1" x14ac:dyDescent="0.2">
      <c r="A46" s="103" t="s">
        <v>113</v>
      </c>
      <c r="B46" s="104" t="s">
        <v>110</v>
      </c>
      <c r="C46" s="21"/>
      <c r="D46" s="21"/>
      <c r="E46" s="22"/>
      <c r="F46" s="23"/>
      <c r="G46" s="12">
        <v>3274.7</v>
      </c>
      <c r="H46" s="13"/>
    </row>
    <row r="47" spans="1:9" s="19" customFormat="1" ht="36.75" customHeight="1" x14ac:dyDescent="0.2">
      <c r="A47" s="92" t="s">
        <v>114</v>
      </c>
      <c r="B47" s="93" t="s">
        <v>26</v>
      </c>
      <c r="C47" s="21" t="s">
        <v>152</v>
      </c>
      <c r="D47" s="21">
        <v>2246.7800000000002</v>
      </c>
      <c r="E47" s="22">
        <f>D47/G47</f>
        <v>0.69</v>
      </c>
      <c r="F47" s="23">
        <f>E47/12</f>
        <v>0.06</v>
      </c>
      <c r="G47" s="12">
        <v>3274.7</v>
      </c>
      <c r="H47" s="13">
        <v>0.04</v>
      </c>
      <c r="I47" s="19">
        <f>E47/12</f>
        <v>5.7500000000000002E-2</v>
      </c>
    </row>
    <row r="48" spans="1:9" s="19" customFormat="1" ht="33" customHeight="1" x14ac:dyDescent="0.2">
      <c r="A48" s="92" t="s">
        <v>115</v>
      </c>
      <c r="B48" s="93" t="s">
        <v>26</v>
      </c>
      <c r="C48" s="21" t="s">
        <v>152</v>
      </c>
      <c r="D48" s="21">
        <v>2246.7800000000002</v>
      </c>
      <c r="E48" s="22">
        <f>D48/G48</f>
        <v>0.69</v>
      </c>
      <c r="F48" s="23">
        <f>E48/12</f>
        <v>0.06</v>
      </c>
      <c r="G48" s="12">
        <v>3274.7</v>
      </c>
      <c r="H48" s="13">
        <v>0.04</v>
      </c>
    </row>
    <row r="49" spans="1:8" s="19" customFormat="1" ht="38.25" customHeight="1" x14ac:dyDescent="0.2">
      <c r="A49" s="92" t="s">
        <v>116</v>
      </c>
      <c r="B49" s="93" t="s">
        <v>26</v>
      </c>
      <c r="C49" s="21" t="s">
        <v>152</v>
      </c>
      <c r="D49" s="21">
        <v>14185.73</v>
      </c>
      <c r="E49" s="22">
        <f>D49/G49</f>
        <v>4.33</v>
      </c>
      <c r="F49" s="23">
        <f>E49/12</f>
        <v>0.36</v>
      </c>
      <c r="G49" s="12">
        <v>3274.7</v>
      </c>
      <c r="H49" s="13">
        <v>0.26</v>
      </c>
    </row>
    <row r="50" spans="1:8" s="19" customFormat="1" ht="28.5" customHeight="1" x14ac:dyDescent="0.2">
      <c r="A50" s="92" t="s">
        <v>154</v>
      </c>
      <c r="B50" s="93" t="s">
        <v>48</v>
      </c>
      <c r="C50" s="21" t="s">
        <v>152</v>
      </c>
      <c r="D50" s="21">
        <v>14185.73</v>
      </c>
      <c r="E50" s="22">
        <f>D50/G50</f>
        <v>4.33</v>
      </c>
      <c r="F50" s="23">
        <f>E50/12</f>
        <v>0.36</v>
      </c>
      <c r="G50" s="12">
        <v>3274.7</v>
      </c>
      <c r="H50" s="13"/>
    </row>
    <row r="51" spans="1:8" s="12" customFormat="1" ht="24" customHeight="1" x14ac:dyDescent="0.2">
      <c r="A51" s="92" t="s">
        <v>27</v>
      </c>
      <c r="B51" s="93" t="s">
        <v>28</v>
      </c>
      <c r="C51" s="21" t="s">
        <v>160</v>
      </c>
      <c r="D51" s="21">
        <f>E51*G51</f>
        <v>2750.75</v>
      </c>
      <c r="E51" s="22">
        <f>F51*12</f>
        <v>0.84</v>
      </c>
      <c r="F51" s="23">
        <v>7.0000000000000007E-2</v>
      </c>
      <c r="G51" s="12">
        <v>3274.7</v>
      </c>
      <c r="H51" s="13">
        <v>0.03</v>
      </c>
    </row>
    <row r="52" spans="1:8" s="12" customFormat="1" ht="23.25" customHeight="1" x14ac:dyDescent="0.2">
      <c r="A52" s="92" t="s">
        <v>29</v>
      </c>
      <c r="B52" s="94" t="s">
        <v>30</v>
      </c>
      <c r="C52" s="28" t="s">
        <v>160</v>
      </c>
      <c r="D52" s="21">
        <v>1729.05</v>
      </c>
      <c r="E52" s="22">
        <f>D52/G52</f>
        <v>0.53</v>
      </c>
      <c r="F52" s="23">
        <f>E52/12</f>
        <v>0.04</v>
      </c>
      <c r="G52" s="12">
        <v>3274.7</v>
      </c>
      <c r="H52" s="13">
        <v>0.02</v>
      </c>
    </row>
    <row r="53" spans="1:8" s="27" customFormat="1" ht="30" x14ac:dyDescent="0.2">
      <c r="A53" s="92" t="s">
        <v>31</v>
      </c>
      <c r="B53" s="93"/>
      <c r="C53" s="28" t="s">
        <v>153</v>
      </c>
      <c r="D53" s="21">
        <v>2849.1</v>
      </c>
      <c r="E53" s="22">
        <f>D53/G53</f>
        <v>0.87</v>
      </c>
      <c r="F53" s="23">
        <f>E53/12</f>
        <v>7.0000000000000007E-2</v>
      </c>
      <c r="G53" s="12">
        <v>3274.7</v>
      </c>
      <c r="H53" s="13">
        <v>0.03</v>
      </c>
    </row>
    <row r="54" spans="1:8" s="27" customFormat="1" ht="20.25" customHeight="1" x14ac:dyDescent="0.2">
      <c r="A54" s="92" t="s">
        <v>32</v>
      </c>
      <c r="B54" s="93"/>
      <c r="C54" s="22" t="s">
        <v>161</v>
      </c>
      <c r="D54" s="22">
        <f>D55+D56+D57+D58+D59+D60+D61+D62+D63+D64+D65+D67+D66</f>
        <v>33734.19</v>
      </c>
      <c r="E54" s="22">
        <f>D54/G54</f>
        <v>10.3</v>
      </c>
      <c r="F54" s="23">
        <f>E54/12</f>
        <v>0.86</v>
      </c>
      <c r="G54" s="12">
        <v>3274.7</v>
      </c>
      <c r="H54" s="13">
        <v>0.8</v>
      </c>
    </row>
    <row r="55" spans="1:8" s="19" customFormat="1" ht="27.75" customHeight="1" x14ac:dyDescent="0.2">
      <c r="A55" s="95" t="s">
        <v>81</v>
      </c>
      <c r="B55" s="90" t="s">
        <v>33</v>
      </c>
      <c r="C55" s="31"/>
      <c r="D55" s="31">
        <v>804.58</v>
      </c>
      <c r="E55" s="32"/>
      <c r="F55" s="33"/>
      <c r="G55" s="12">
        <v>3274.7</v>
      </c>
      <c r="H55" s="13">
        <v>0.01</v>
      </c>
    </row>
    <row r="56" spans="1:8" s="19" customFormat="1" ht="24.75" customHeight="1" x14ac:dyDescent="0.2">
      <c r="A56" s="95" t="s">
        <v>34</v>
      </c>
      <c r="B56" s="90" t="s">
        <v>35</v>
      </c>
      <c r="C56" s="31"/>
      <c r="D56" s="31">
        <v>1010.84</v>
      </c>
      <c r="E56" s="32"/>
      <c r="F56" s="33"/>
      <c r="G56" s="12">
        <v>3274.7</v>
      </c>
      <c r="H56" s="13">
        <v>0.02</v>
      </c>
    </row>
    <row r="57" spans="1:8" s="19" customFormat="1" ht="18" customHeight="1" x14ac:dyDescent="0.2">
      <c r="A57" s="95" t="s">
        <v>71</v>
      </c>
      <c r="B57" s="91" t="s">
        <v>33</v>
      </c>
      <c r="C57" s="31"/>
      <c r="D57" s="31">
        <v>1801.23</v>
      </c>
      <c r="E57" s="32"/>
      <c r="F57" s="33"/>
      <c r="G57" s="12">
        <v>3274.7</v>
      </c>
      <c r="H57" s="13"/>
    </row>
    <row r="58" spans="1:8" s="19" customFormat="1" ht="24.75" customHeight="1" x14ac:dyDescent="0.2">
      <c r="A58" s="95" t="s">
        <v>36</v>
      </c>
      <c r="B58" s="90" t="s">
        <v>33</v>
      </c>
      <c r="C58" s="31"/>
      <c r="D58" s="31">
        <v>1926.34</v>
      </c>
      <c r="E58" s="32"/>
      <c r="F58" s="33"/>
      <c r="G58" s="12">
        <v>3274.7</v>
      </c>
      <c r="H58" s="13">
        <v>0.03</v>
      </c>
    </row>
    <row r="59" spans="1:8" s="19" customFormat="1" ht="20.25" customHeight="1" x14ac:dyDescent="0.2">
      <c r="A59" s="95" t="s">
        <v>37</v>
      </c>
      <c r="B59" s="90" t="s">
        <v>33</v>
      </c>
      <c r="C59" s="31"/>
      <c r="D59" s="31">
        <v>6441.14</v>
      </c>
      <c r="E59" s="32"/>
      <c r="F59" s="33"/>
      <c r="G59" s="12">
        <v>3274.7</v>
      </c>
      <c r="H59" s="13">
        <v>0.12</v>
      </c>
    </row>
    <row r="60" spans="1:8" s="19" customFormat="1" ht="21.75" customHeight="1" x14ac:dyDescent="0.2">
      <c r="A60" s="95" t="s">
        <v>38</v>
      </c>
      <c r="B60" s="90" t="s">
        <v>33</v>
      </c>
      <c r="C60" s="31"/>
      <c r="D60" s="31">
        <v>1010.85</v>
      </c>
      <c r="E60" s="32"/>
      <c r="F60" s="33"/>
      <c r="G60" s="12">
        <v>3274.7</v>
      </c>
      <c r="H60" s="13">
        <v>0.02</v>
      </c>
    </row>
    <row r="61" spans="1:8" s="19" customFormat="1" ht="18" customHeight="1" x14ac:dyDescent="0.2">
      <c r="A61" s="95" t="s">
        <v>39</v>
      </c>
      <c r="B61" s="90" t="s">
        <v>33</v>
      </c>
      <c r="C61" s="31"/>
      <c r="D61" s="31">
        <v>963.17</v>
      </c>
      <c r="E61" s="32"/>
      <c r="F61" s="33"/>
      <c r="G61" s="12">
        <v>3274.7</v>
      </c>
      <c r="H61" s="13">
        <v>0.02</v>
      </c>
    </row>
    <row r="62" spans="1:8" s="19" customFormat="1" ht="21" customHeight="1" x14ac:dyDescent="0.2">
      <c r="A62" s="95" t="s">
        <v>40</v>
      </c>
      <c r="B62" s="90" t="s">
        <v>35</v>
      </c>
      <c r="C62" s="31"/>
      <c r="D62" s="31">
        <v>3852.7</v>
      </c>
      <c r="E62" s="32"/>
      <c r="F62" s="33"/>
      <c r="G62" s="12">
        <v>3274.7</v>
      </c>
      <c r="H62" s="13">
        <v>7.0000000000000007E-2</v>
      </c>
    </row>
    <row r="63" spans="1:8" s="19" customFormat="1" ht="25.5" x14ac:dyDescent="0.2">
      <c r="A63" s="95" t="s">
        <v>41</v>
      </c>
      <c r="B63" s="90" t="s">
        <v>33</v>
      </c>
      <c r="C63" s="31"/>
      <c r="D63" s="31">
        <v>3213.35</v>
      </c>
      <c r="E63" s="32"/>
      <c r="F63" s="33"/>
      <c r="G63" s="12">
        <v>3274.7</v>
      </c>
      <c r="H63" s="13">
        <v>0.06</v>
      </c>
    </row>
    <row r="64" spans="1:8" s="19" customFormat="1" ht="29.25" customHeight="1" x14ac:dyDescent="0.2">
      <c r="A64" s="95" t="s">
        <v>82</v>
      </c>
      <c r="B64" s="90" t="s">
        <v>33</v>
      </c>
      <c r="C64" s="31"/>
      <c r="D64" s="31">
        <v>7109.3</v>
      </c>
      <c r="E64" s="32"/>
      <c r="F64" s="33"/>
      <c r="G64" s="12">
        <v>3274.7</v>
      </c>
      <c r="H64" s="13">
        <v>0.01</v>
      </c>
    </row>
    <row r="65" spans="1:8" s="19" customFormat="1" ht="20.25" customHeight="1" x14ac:dyDescent="0.2">
      <c r="A65" s="76" t="s">
        <v>117</v>
      </c>
      <c r="B65" s="49" t="s">
        <v>48</v>
      </c>
      <c r="C65" s="87"/>
      <c r="D65" s="48">
        <v>0</v>
      </c>
      <c r="E65" s="32"/>
      <c r="F65" s="33"/>
      <c r="G65" s="12">
        <v>3274.7</v>
      </c>
      <c r="H65" s="13">
        <v>0.06</v>
      </c>
    </row>
    <row r="66" spans="1:8" s="19" customFormat="1" ht="25.5" x14ac:dyDescent="0.2">
      <c r="A66" s="95" t="s">
        <v>118</v>
      </c>
      <c r="B66" s="91" t="s">
        <v>48</v>
      </c>
      <c r="C66" s="87"/>
      <c r="D66" s="48">
        <v>5600.69</v>
      </c>
      <c r="E66" s="34"/>
      <c r="F66" s="82"/>
      <c r="G66" s="12">
        <v>3274.7</v>
      </c>
      <c r="H66" s="13"/>
    </row>
    <row r="67" spans="1:8" s="19" customFormat="1" ht="30" customHeight="1" x14ac:dyDescent="0.2">
      <c r="A67" s="95" t="s">
        <v>119</v>
      </c>
      <c r="B67" s="97" t="s">
        <v>33</v>
      </c>
      <c r="C67" s="87"/>
      <c r="D67" s="48">
        <v>0</v>
      </c>
      <c r="E67" s="34"/>
      <c r="F67" s="82"/>
      <c r="G67" s="12">
        <v>3274.7</v>
      </c>
      <c r="H67" s="13"/>
    </row>
    <row r="68" spans="1:8" s="27" customFormat="1" ht="30" x14ac:dyDescent="0.2">
      <c r="A68" s="92" t="s">
        <v>42</v>
      </c>
      <c r="B68" s="93"/>
      <c r="C68" s="22" t="s">
        <v>162</v>
      </c>
      <c r="D68" s="22">
        <f>D69+D70+D71+D72+D73+D74+D75+D76+D77+D78</f>
        <v>33805.93</v>
      </c>
      <c r="E68" s="22">
        <f>D68/G68</f>
        <v>10.32</v>
      </c>
      <c r="F68" s="23">
        <f>E68/12</f>
        <v>0.86</v>
      </c>
      <c r="G68" s="12">
        <v>3274.7</v>
      </c>
      <c r="H68" s="13">
        <v>0.89</v>
      </c>
    </row>
    <row r="69" spans="1:8" s="19" customFormat="1" ht="21.75" customHeight="1" x14ac:dyDescent="0.2">
      <c r="A69" s="95" t="s">
        <v>43</v>
      </c>
      <c r="B69" s="90" t="s">
        <v>44</v>
      </c>
      <c r="C69" s="31"/>
      <c r="D69" s="31">
        <v>2889.52</v>
      </c>
      <c r="E69" s="32"/>
      <c r="F69" s="33"/>
      <c r="G69" s="12">
        <v>3274.7</v>
      </c>
      <c r="H69" s="13">
        <v>0.05</v>
      </c>
    </row>
    <row r="70" spans="1:8" s="19" customFormat="1" ht="25.5" x14ac:dyDescent="0.2">
      <c r="A70" s="95" t="s">
        <v>45</v>
      </c>
      <c r="B70" s="90" t="s">
        <v>46</v>
      </c>
      <c r="C70" s="31"/>
      <c r="D70" s="31">
        <v>1926.35</v>
      </c>
      <c r="E70" s="32"/>
      <c r="F70" s="33"/>
      <c r="G70" s="12">
        <v>3274.7</v>
      </c>
      <c r="H70" s="13">
        <v>0.03</v>
      </c>
    </row>
    <row r="71" spans="1:8" s="19" customFormat="1" ht="20.25" customHeight="1" x14ac:dyDescent="0.2">
      <c r="A71" s="95" t="s">
        <v>47</v>
      </c>
      <c r="B71" s="90" t="s">
        <v>48</v>
      </c>
      <c r="C71" s="31"/>
      <c r="D71" s="31">
        <v>2021.63</v>
      </c>
      <c r="E71" s="32"/>
      <c r="F71" s="33"/>
      <c r="G71" s="12">
        <v>3274.7</v>
      </c>
      <c r="H71" s="13">
        <v>0.03</v>
      </c>
    </row>
    <row r="72" spans="1:8" s="19" customFormat="1" ht="25.5" x14ac:dyDescent="0.2">
      <c r="A72" s="95" t="s">
        <v>49</v>
      </c>
      <c r="B72" s="90" t="s">
        <v>50</v>
      </c>
      <c r="C72" s="31"/>
      <c r="D72" s="31">
        <v>1926.35</v>
      </c>
      <c r="E72" s="32"/>
      <c r="F72" s="33"/>
      <c r="G72" s="12">
        <v>3274.7</v>
      </c>
      <c r="H72" s="13">
        <v>0.03</v>
      </c>
    </row>
    <row r="73" spans="1:8" s="19" customFormat="1" ht="20.25" customHeight="1" x14ac:dyDescent="0.2">
      <c r="A73" s="95" t="s">
        <v>51</v>
      </c>
      <c r="B73" s="90" t="s">
        <v>26</v>
      </c>
      <c r="C73" s="81"/>
      <c r="D73" s="31">
        <v>6851.28</v>
      </c>
      <c r="E73" s="32"/>
      <c r="F73" s="33"/>
      <c r="G73" s="12">
        <v>3274.7</v>
      </c>
      <c r="H73" s="13">
        <v>0.13</v>
      </c>
    </row>
    <row r="74" spans="1:8" s="19" customFormat="1" ht="23.25" customHeight="1" x14ac:dyDescent="0.2">
      <c r="A74" s="95" t="s">
        <v>120</v>
      </c>
      <c r="B74" s="91" t="s">
        <v>122</v>
      </c>
      <c r="C74" s="31"/>
      <c r="D74" s="31">
        <v>0</v>
      </c>
      <c r="E74" s="32"/>
      <c r="F74" s="33"/>
      <c r="G74" s="12">
        <v>3274.7</v>
      </c>
      <c r="H74" s="13">
        <v>0</v>
      </c>
    </row>
    <row r="75" spans="1:8" s="19" customFormat="1" ht="32.25" customHeight="1" x14ac:dyDescent="0.2">
      <c r="A75" s="95" t="s">
        <v>121</v>
      </c>
      <c r="B75" s="91" t="s">
        <v>33</v>
      </c>
      <c r="C75" s="81"/>
      <c r="D75" s="81">
        <v>5772.5</v>
      </c>
      <c r="E75" s="34"/>
      <c r="F75" s="82"/>
      <c r="G75" s="12">
        <v>3274.7</v>
      </c>
      <c r="H75" s="13"/>
    </row>
    <row r="76" spans="1:8" s="19" customFormat="1" ht="31.5" customHeight="1" x14ac:dyDescent="0.2">
      <c r="A76" s="95" t="s">
        <v>118</v>
      </c>
      <c r="B76" s="91" t="s">
        <v>122</v>
      </c>
      <c r="C76" s="81"/>
      <c r="D76" s="81">
        <v>0</v>
      </c>
      <c r="E76" s="34"/>
      <c r="F76" s="82"/>
      <c r="G76" s="12">
        <v>3274.7</v>
      </c>
      <c r="H76" s="13"/>
    </row>
    <row r="77" spans="1:8" s="19" customFormat="1" ht="20.25" customHeight="1" x14ac:dyDescent="0.2">
      <c r="A77" s="96" t="s">
        <v>168</v>
      </c>
      <c r="B77" s="49" t="s">
        <v>48</v>
      </c>
      <c r="C77" s="87"/>
      <c r="D77" s="48">
        <v>11492.61</v>
      </c>
      <c r="E77" s="34"/>
      <c r="F77" s="82"/>
      <c r="G77" s="12">
        <v>3274.7</v>
      </c>
      <c r="H77" s="13"/>
    </row>
    <row r="78" spans="1:8" s="19" customFormat="1" ht="23.25" customHeight="1" x14ac:dyDescent="0.2">
      <c r="A78" s="95" t="s">
        <v>167</v>
      </c>
      <c r="B78" s="91" t="s">
        <v>33</v>
      </c>
      <c r="C78" s="81"/>
      <c r="D78" s="81">
        <v>925.69</v>
      </c>
      <c r="E78" s="34"/>
      <c r="F78" s="82"/>
      <c r="G78" s="12">
        <v>3274.7</v>
      </c>
      <c r="H78" s="13"/>
    </row>
    <row r="79" spans="1:8" s="19" customFormat="1" ht="30" x14ac:dyDescent="0.2">
      <c r="A79" s="92" t="s">
        <v>52</v>
      </c>
      <c r="B79" s="90"/>
      <c r="C79" s="22" t="s">
        <v>163</v>
      </c>
      <c r="D79" s="22">
        <f>D81+D82+D83+D80</f>
        <v>25809.62</v>
      </c>
      <c r="E79" s="22">
        <f>D79/G79</f>
        <v>7.88</v>
      </c>
      <c r="F79" s="23">
        <f>E79/12</f>
        <v>0.66</v>
      </c>
      <c r="G79" s="12">
        <v>3274.7</v>
      </c>
      <c r="H79" s="13">
        <v>0.09</v>
      </c>
    </row>
    <row r="80" spans="1:8" s="19" customFormat="1" ht="15" x14ac:dyDescent="0.2">
      <c r="A80" s="95" t="s">
        <v>124</v>
      </c>
      <c r="B80" s="90" t="s">
        <v>33</v>
      </c>
      <c r="C80" s="34"/>
      <c r="D80" s="25">
        <v>0</v>
      </c>
      <c r="E80" s="22"/>
      <c r="F80" s="23"/>
      <c r="G80" s="12">
        <v>3274.7</v>
      </c>
      <c r="H80" s="13"/>
    </row>
    <row r="81" spans="1:8" s="19" customFormat="1" ht="20.25" customHeight="1" x14ac:dyDescent="0.2">
      <c r="A81" s="76" t="s">
        <v>141</v>
      </c>
      <c r="B81" s="49" t="s">
        <v>48</v>
      </c>
      <c r="C81" s="87"/>
      <c r="D81" s="48">
        <v>25809.62</v>
      </c>
      <c r="E81" s="32"/>
      <c r="F81" s="33"/>
      <c r="G81" s="12">
        <v>3274.7</v>
      </c>
      <c r="H81" s="13">
        <v>0.03</v>
      </c>
    </row>
    <row r="82" spans="1:8" s="19" customFormat="1" ht="15" x14ac:dyDescent="0.2">
      <c r="A82" s="95" t="s">
        <v>125</v>
      </c>
      <c r="B82" s="91" t="s">
        <v>122</v>
      </c>
      <c r="C82" s="31"/>
      <c r="D82" s="31">
        <v>0</v>
      </c>
      <c r="E82" s="32"/>
      <c r="F82" s="33"/>
      <c r="G82" s="12">
        <v>3274.7</v>
      </c>
      <c r="H82" s="13">
        <v>0.05</v>
      </c>
    </row>
    <row r="83" spans="1:8" s="19" customFormat="1" ht="30.75" customHeight="1" x14ac:dyDescent="0.2">
      <c r="A83" s="95" t="s">
        <v>126</v>
      </c>
      <c r="B83" s="91" t="s">
        <v>48</v>
      </c>
      <c r="C83" s="31"/>
      <c r="D83" s="31">
        <f>E83*G83</f>
        <v>0</v>
      </c>
      <c r="E83" s="32"/>
      <c r="F83" s="33"/>
      <c r="G83" s="12">
        <v>3274.7</v>
      </c>
      <c r="H83" s="13">
        <v>0</v>
      </c>
    </row>
    <row r="84" spans="1:8" s="19" customFormat="1" ht="15" x14ac:dyDescent="0.2">
      <c r="A84" s="92" t="s">
        <v>127</v>
      </c>
      <c r="B84" s="90"/>
      <c r="C84" s="22" t="s">
        <v>164</v>
      </c>
      <c r="D84" s="22">
        <f>D85+D86+D89+D90+D87+D88</f>
        <v>18430.73</v>
      </c>
      <c r="E84" s="22">
        <f>D84/G84</f>
        <v>5.63</v>
      </c>
      <c r="F84" s="23">
        <f>E84/12</f>
        <v>0.47</v>
      </c>
      <c r="G84" s="12">
        <v>3274.7</v>
      </c>
      <c r="H84" s="13">
        <v>0.31</v>
      </c>
    </row>
    <row r="85" spans="1:8" s="19" customFormat="1" ht="22.5" customHeight="1" x14ac:dyDescent="0.2">
      <c r="A85" s="95" t="s">
        <v>53</v>
      </c>
      <c r="B85" s="90" t="s">
        <v>26</v>
      </c>
      <c r="C85" s="31"/>
      <c r="D85" s="31">
        <v>2684.88</v>
      </c>
      <c r="E85" s="32"/>
      <c r="F85" s="33"/>
      <c r="G85" s="12">
        <v>3274.7</v>
      </c>
      <c r="H85" s="13">
        <v>0.02</v>
      </c>
    </row>
    <row r="86" spans="1:8" s="19" customFormat="1" ht="42" customHeight="1" x14ac:dyDescent="0.2">
      <c r="A86" s="95" t="s">
        <v>128</v>
      </c>
      <c r="B86" s="90" t="s">
        <v>33</v>
      </c>
      <c r="C86" s="31"/>
      <c r="D86" s="31">
        <v>11360.38</v>
      </c>
      <c r="E86" s="32"/>
      <c r="F86" s="33"/>
      <c r="G86" s="12">
        <v>3274.7</v>
      </c>
      <c r="H86" s="13">
        <v>0.2</v>
      </c>
    </row>
    <row r="87" spans="1:8" s="19" customFormat="1" ht="42" customHeight="1" x14ac:dyDescent="0.2">
      <c r="A87" s="95" t="s">
        <v>129</v>
      </c>
      <c r="B87" s="90" t="s">
        <v>33</v>
      </c>
      <c r="C87" s="31"/>
      <c r="D87" s="31">
        <v>1006.81</v>
      </c>
      <c r="E87" s="32"/>
      <c r="F87" s="33"/>
      <c r="G87" s="12">
        <v>3274.7</v>
      </c>
      <c r="H87" s="13"/>
    </row>
    <row r="88" spans="1:8" s="19" customFormat="1" ht="25.5" x14ac:dyDescent="0.2">
      <c r="A88" s="95" t="s">
        <v>54</v>
      </c>
      <c r="B88" s="90" t="s">
        <v>20</v>
      </c>
      <c r="C88" s="31"/>
      <c r="D88" s="31">
        <v>3378.66</v>
      </c>
      <c r="E88" s="32"/>
      <c r="F88" s="33"/>
      <c r="G88" s="12">
        <v>3274.7</v>
      </c>
      <c r="H88" s="13"/>
    </row>
    <row r="89" spans="1:8" s="19" customFormat="1" ht="15.75" customHeight="1" x14ac:dyDescent="0.2">
      <c r="A89" s="95" t="s">
        <v>130</v>
      </c>
      <c r="B89" s="91" t="s">
        <v>131</v>
      </c>
      <c r="C89" s="31"/>
      <c r="D89" s="31">
        <v>0</v>
      </c>
      <c r="E89" s="32"/>
      <c r="F89" s="33"/>
      <c r="G89" s="12">
        <v>3274.7</v>
      </c>
      <c r="H89" s="13">
        <v>0.02</v>
      </c>
    </row>
    <row r="90" spans="1:8" s="19" customFormat="1" ht="57" customHeight="1" x14ac:dyDescent="0.2">
      <c r="A90" s="95" t="s">
        <v>132</v>
      </c>
      <c r="B90" s="91" t="s">
        <v>72</v>
      </c>
      <c r="C90" s="31"/>
      <c r="D90" s="31">
        <v>0</v>
      </c>
      <c r="E90" s="32"/>
      <c r="F90" s="33"/>
      <c r="G90" s="12">
        <v>3274.7</v>
      </c>
      <c r="H90" s="13">
        <v>0.06</v>
      </c>
    </row>
    <row r="91" spans="1:8" s="19" customFormat="1" ht="15" x14ac:dyDescent="0.2">
      <c r="A91" s="92" t="s">
        <v>55</v>
      </c>
      <c r="B91" s="90"/>
      <c r="C91" s="22" t="s">
        <v>165</v>
      </c>
      <c r="D91" s="22">
        <f>D92</f>
        <v>1208.01</v>
      </c>
      <c r="E91" s="22">
        <f>D91/G91</f>
        <v>0.37</v>
      </c>
      <c r="F91" s="23">
        <f>E91/12</f>
        <v>0.03</v>
      </c>
      <c r="G91" s="12">
        <v>3274.7</v>
      </c>
      <c r="H91" s="13">
        <v>0.13</v>
      </c>
    </row>
    <row r="92" spans="1:8" s="19" customFormat="1" ht="15" x14ac:dyDescent="0.2">
      <c r="A92" s="95" t="s">
        <v>56</v>
      </c>
      <c r="B92" s="90" t="s">
        <v>33</v>
      </c>
      <c r="C92" s="31"/>
      <c r="D92" s="31">
        <v>1208.01</v>
      </c>
      <c r="E92" s="32"/>
      <c r="F92" s="33"/>
      <c r="G92" s="12">
        <v>3274.7</v>
      </c>
      <c r="H92" s="13">
        <v>0.02</v>
      </c>
    </row>
    <row r="93" spans="1:8" s="12" customFormat="1" ht="30" x14ac:dyDescent="0.2">
      <c r="A93" s="92" t="s">
        <v>57</v>
      </c>
      <c r="B93" s="93"/>
      <c r="C93" s="22" t="s">
        <v>166</v>
      </c>
      <c r="D93" s="22">
        <f>D94+D95</f>
        <v>23532.080000000002</v>
      </c>
      <c r="E93" s="22">
        <f>D93/G93</f>
        <v>7.19</v>
      </c>
      <c r="F93" s="23">
        <f>E93/12</f>
        <v>0.6</v>
      </c>
      <c r="G93" s="12">
        <v>3274.7</v>
      </c>
      <c r="H93" s="13">
        <v>0.32</v>
      </c>
    </row>
    <row r="94" spans="1:8" s="12" customFormat="1" ht="41.25" customHeight="1" x14ac:dyDescent="0.2">
      <c r="A94" s="96" t="s">
        <v>133</v>
      </c>
      <c r="B94" s="91" t="s">
        <v>35</v>
      </c>
      <c r="C94" s="24"/>
      <c r="D94" s="24">
        <v>0</v>
      </c>
      <c r="E94" s="22"/>
      <c r="F94" s="23"/>
      <c r="G94" s="12">
        <v>3274.7</v>
      </c>
      <c r="H94" s="13"/>
    </row>
    <row r="95" spans="1:8" s="19" customFormat="1" ht="25.5" x14ac:dyDescent="0.2">
      <c r="A95" s="96" t="s">
        <v>159</v>
      </c>
      <c r="B95" s="91" t="s">
        <v>72</v>
      </c>
      <c r="C95" s="31"/>
      <c r="D95" s="31">
        <v>23532.080000000002</v>
      </c>
      <c r="E95" s="32"/>
      <c r="F95" s="33"/>
      <c r="G95" s="12">
        <v>3274.7</v>
      </c>
      <c r="H95" s="13">
        <v>0.03</v>
      </c>
    </row>
    <row r="96" spans="1:8" s="12" customFormat="1" ht="15" x14ac:dyDescent="0.2">
      <c r="A96" s="92" t="s">
        <v>58</v>
      </c>
      <c r="B96" s="93"/>
      <c r="C96" s="22" t="s">
        <v>160</v>
      </c>
      <c r="D96" s="22">
        <f>D97+D98+D99+D100</f>
        <v>0</v>
      </c>
      <c r="E96" s="22">
        <f>D96/G96</f>
        <v>0</v>
      </c>
      <c r="F96" s="23">
        <f>E96/12</f>
        <v>0</v>
      </c>
      <c r="G96" s="12">
        <v>3274.7</v>
      </c>
      <c r="H96" s="13">
        <v>0.1</v>
      </c>
    </row>
    <row r="97" spans="1:8" s="12" customFormat="1" ht="15" x14ac:dyDescent="0.2">
      <c r="A97" s="95" t="s">
        <v>59</v>
      </c>
      <c r="B97" s="97" t="s">
        <v>44</v>
      </c>
      <c r="C97" s="21"/>
      <c r="D97" s="31">
        <v>0</v>
      </c>
      <c r="E97" s="25"/>
      <c r="F97" s="26"/>
      <c r="G97" s="12">
        <v>3274.7</v>
      </c>
      <c r="H97" s="13">
        <v>7.0000000000000007E-2</v>
      </c>
    </row>
    <row r="98" spans="1:8" s="19" customFormat="1" ht="15" x14ac:dyDescent="0.2">
      <c r="A98" s="95" t="s">
        <v>74</v>
      </c>
      <c r="B98" s="90" t="s">
        <v>44</v>
      </c>
      <c r="C98" s="31"/>
      <c r="D98" s="31">
        <v>0</v>
      </c>
      <c r="E98" s="32"/>
      <c r="F98" s="33"/>
      <c r="G98" s="12">
        <v>3274.7</v>
      </c>
      <c r="H98" s="13">
        <v>0.02</v>
      </c>
    </row>
    <row r="99" spans="1:8" s="19" customFormat="1" ht="15" x14ac:dyDescent="0.2">
      <c r="A99" s="95" t="s">
        <v>60</v>
      </c>
      <c r="B99" s="91" t="s">
        <v>44</v>
      </c>
      <c r="C99" s="105"/>
      <c r="D99" s="105">
        <v>0</v>
      </c>
      <c r="E99" s="106"/>
      <c r="F99" s="107"/>
      <c r="G99" s="12"/>
      <c r="H99" s="13"/>
    </row>
    <row r="100" spans="1:8" s="19" customFormat="1" ht="26.25" customHeight="1" x14ac:dyDescent="0.2">
      <c r="A100" s="95" t="s">
        <v>155</v>
      </c>
      <c r="B100" s="91" t="s">
        <v>33</v>
      </c>
      <c r="C100" s="105"/>
      <c r="D100" s="105">
        <v>0</v>
      </c>
      <c r="E100" s="106"/>
      <c r="F100" s="107"/>
      <c r="G100" s="12"/>
      <c r="H100" s="13"/>
    </row>
    <row r="101" spans="1:8" s="12" customFormat="1" ht="162" thickBot="1" x14ac:dyDescent="0.25">
      <c r="A101" s="98" t="s">
        <v>169</v>
      </c>
      <c r="B101" s="93" t="s">
        <v>20</v>
      </c>
      <c r="C101" s="29"/>
      <c r="D101" s="29">
        <v>50000</v>
      </c>
      <c r="E101" s="29">
        <f>D101/G101</f>
        <v>15.27</v>
      </c>
      <c r="F101" s="30">
        <f>E101/12</f>
        <v>1.27</v>
      </c>
      <c r="G101" s="12">
        <v>3274.7</v>
      </c>
      <c r="H101" s="13">
        <v>0.3</v>
      </c>
    </row>
    <row r="102" spans="1:8" s="12" customFormat="1" ht="20.25" thickBot="1" x14ac:dyDescent="0.45">
      <c r="A102" s="35" t="s">
        <v>61</v>
      </c>
      <c r="B102" s="36" t="s">
        <v>17</v>
      </c>
      <c r="C102" s="101"/>
      <c r="D102" s="77">
        <f>E102*G102</f>
        <v>74663.16</v>
      </c>
      <c r="E102" s="37">
        <f>F102*12</f>
        <v>22.8</v>
      </c>
      <c r="F102" s="116">
        <v>1.9</v>
      </c>
      <c r="G102" s="12">
        <v>3274.7</v>
      </c>
      <c r="H102" s="13"/>
    </row>
    <row r="103" spans="1:8" s="42" customFormat="1" ht="20.25" thickBot="1" x14ac:dyDescent="0.45">
      <c r="A103" s="39" t="s">
        <v>62</v>
      </c>
      <c r="B103" s="40"/>
      <c r="C103" s="102"/>
      <c r="D103" s="41">
        <f>D101+D96+D93+D91+D84+D79+D68+D54+D53+D52+D51+D49+D48+D47+D40+D39+D28+D15+D102+D50+D41</f>
        <v>689233.11</v>
      </c>
      <c r="E103" s="41">
        <f>E101+E96+E93+E91+E84+E79+E68+E54+E53+E52+E51+E49+E48+E47+E40+E39+E28+E15+E102+E50+E41</f>
        <v>210.48</v>
      </c>
      <c r="F103" s="41">
        <f>F101+F96+F93+F91+F84+F79+F68+F54+F53+F52+F51+F49+F48+F47+F40+F39+F28+F15+F102+F50+F41</f>
        <v>17.54</v>
      </c>
      <c r="G103" s="12">
        <v>3274.7</v>
      </c>
      <c r="H103" s="43"/>
    </row>
    <row r="104" spans="1:8" s="42" customFormat="1" ht="19.5" x14ac:dyDescent="0.4">
      <c r="A104" s="44"/>
      <c r="B104" s="45"/>
      <c r="C104" s="46"/>
      <c r="D104" s="47"/>
      <c r="E104" s="47"/>
      <c r="F104" s="47"/>
      <c r="G104" s="12">
        <v>3274.7</v>
      </c>
      <c r="H104" s="43"/>
    </row>
    <row r="105" spans="1:8" s="42" customFormat="1" ht="19.5" x14ac:dyDescent="0.4">
      <c r="A105" s="44"/>
      <c r="B105" s="45"/>
      <c r="C105" s="46"/>
      <c r="D105" s="47"/>
      <c r="E105" s="47"/>
      <c r="F105" s="47"/>
      <c r="G105" s="12">
        <v>3274.7</v>
      </c>
      <c r="H105" s="43"/>
    </row>
    <row r="106" spans="1:8" s="42" customFormat="1" ht="20.25" thickBot="1" x14ac:dyDescent="0.45">
      <c r="A106" s="44"/>
      <c r="B106" s="45"/>
      <c r="C106" s="46"/>
      <c r="D106" s="47"/>
      <c r="E106" s="47"/>
      <c r="F106" s="47"/>
      <c r="G106" s="12">
        <v>3274.7</v>
      </c>
      <c r="H106" s="43"/>
    </row>
    <row r="107" spans="1:8" s="42" customFormat="1" ht="38.25" thickBot="1" x14ac:dyDescent="0.45">
      <c r="A107" s="71" t="s">
        <v>63</v>
      </c>
      <c r="B107" s="72"/>
      <c r="C107" s="73"/>
      <c r="D107" s="74">
        <v>0</v>
      </c>
      <c r="E107" s="74">
        <v>0</v>
      </c>
      <c r="F107" s="74">
        <v>0</v>
      </c>
      <c r="G107" s="12">
        <v>3274.7</v>
      </c>
      <c r="H107" s="43"/>
    </row>
    <row r="108" spans="1:8" s="86" customFormat="1" ht="17.25" customHeight="1" x14ac:dyDescent="0.2">
      <c r="A108" s="108"/>
      <c r="B108" s="109"/>
      <c r="C108" s="110"/>
      <c r="D108" s="111"/>
      <c r="E108" s="111"/>
      <c r="F108" s="111"/>
      <c r="G108" s="12"/>
      <c r="H108" s="85"/>
    </row>
    <row r="109" spans="1:8" s="42" customFormat="1" ht="20.25" thickBot="1" x14ac:dyDescent="0.45">
      <c r="A109" s="44"/>
      <c r="B109" s="45"/>
      <c r="C109" s="46"/>
      <c r="D109" s="50"/>
      <c r="E109" s="50"/>
      <c r="F109" s="50"/>
      <c r="H109" s="43"/>
    </row>
    <row r="110" spans="1:8" s="42" customFormat="1" ht="20.25" thickBot="1" x14ac:dyDescent="0.45">
      <c r="A110" s="51" t="s">
        <v>170</v>
      </c>
      <c r="B110" s="52"/>
      <c r="C110" s="53"/>
      <c r="D110" s="54">
        <f>D103+D107</f>
        <v>689233.11</v>
      </c>
      <c r="E110" s="54">
        <f>E103+E107</f>
        <v>210.48</v>
      </c>
      <c r="F110" s="54">
        <f>F103+F107</f>
        <v>17.54</v>
      </c>
      <c r="H110" s="43"/>
    </row>
    <row r="111" spans="1:8" s="42" customFormat="1" ht="19.5" x14ac:dyDescent="0.4">
      <c r="A111" s="44"/>
      <c r="B111" s="45"/>
      <c r="C111" s="46"/>
      <c r="D111" s="50"/>
      <c r="E111" s="50"/>
      <c r="F111" s="50"/>
      <c r="H111" s="43"/>
    </row>
    <row r="112" spans="1:8" s="42" customFormat="1" ht="19.5" x14ac:dyDescent="0.2">
      <c r="A112" s="92" t="s">
        <v>106</v>
      </c>
      <c r="B112" s="93" t="s">
        <v>17</v>
      </c>
      <c r="C112" s="28" t="s">
        <v>157</v>
      </c>
      <c r="D112" s="28">
        <v>240272.82</v>
      </c>
      <c r="E112" s="28">
        <f>D112/G112</f>
        <v>73.37</v>
      </c>
      <c r="F112" s="28">
        <f>E112/12</f>
        <v>6.11</v>
      </c>
      <c r="G112" s="42">
        <v>3274.7</v>
      </c>
      <c r="H112" s="43"/>
    </row>
    <row r="113" spans="1:8" s="42" customFormat="1" ht="20.25" thickBot="1" x14ac:dyDescent="0.25">
      <c r="A113" s="113"/>
      <c r="B113" s="114"/>
      <c r="C113" s="115"/>
      <c r="D113" s="115"/>
      <c r="E113" s="115"/>
      <c r="F113" s="115"/>
      <c r="H113" s="43"/>
    </row>
    <row r="114" spans="1:8" s="42" customFormat="1" ht="20.25" thickBot="1" x14ac:dyDescent="0.45">
      <c r="A114" s="51" t="s">
        <v>171</v>
      </c>
      <c r="B114" s="52"/>
      <c r="C114" s="53"/>
      <c r="D114" s="54">
        <f>D110+D112</f>
        <v>929505.93</v>
      </c>
      <c r="E114" s="54">
        <f t="shared" ref="E114:F114" si="1">E110+E112</f>
        <v>283.85000000000002</v>
      </c>
      <c r="F114" s="54">
        <f t="shared" si="1"/>
        <v>23.65</v>
      </c>
      <c r="H114" s="43"/>
    </row>
    <row r="115" spans="1:8" s="42" customFormat="1" ht="19.5" x14ac:dyDescent="0.4">
      <c r="A115" s="44"/>
      <c r="B115" s="45"/>
      <c r="C115" s="46"/>
      <c r="D115" s="50"/>
      <c r="E115" s="50"/>
      <c r="F115" s="50"/>
      <c r="H115" s="43"/>
    </row>
    <row r="116" spans="1:8" s="55" customFormat="1" ht="14.25" x14ac:dyDescent="0.2">
      <c r="A116" s="99" t="s">
        <v>84</v>
      </c>
      <c r="B116" s="99"/>
      <c r="C116" s="99"/>
      <c r="D116" s="99"/>
      <c r="H116" s="56"/>
    </row>
    <row r="117" spans="1:8" s="61" customFormat="1" ht="19.5" x14ac:dyDescent="0.4">
      <c r="A117" s="57"/>
      <c r="B117" s="58"/>
      <c r="C117" s="59"/>
      <c r="D117" s="59"/>
      <c r="E117" s="59"/>
      <c r="F117" s="60"/>
      <c r="H117" s="62"/>
    </row>
    <row r="118" spans="1:8" s="61" customFormat="1" ht="19.5" x14ac:dyDescent="0.4">
      <c r="A118" s="57"/>
      <c r="B118" s="58"/>
      <c r="C118" s="59"/>
      <c r="D118" s="59"/>
      <c r="E118" s="59"/>
      <c r="F118" s="60"/>
      <c r="H118" s="62"/>
    </row>
    <row r="119" spans="1:8" s="42" customFormat="1" ht="19.5" x14ac:dyDescent="0.4">
      <c r="A119" s="44"/>
      <c r="B119" s="45"/>
      <c r="C119" s="46"/>
      <c r="D119" s="50"/>
      <c r="E119" s="50"/>
      <c r="F119" s="50"/>
      <c r="H119" s="43"/>
    </row>
    <row r="120" spans="1:8" s="66" customFormat="1" ht="19.5" x14ac:dyDescent="0.2">
      <c r="A120" s="63"/>
      <c r="B120" s="59"/>
      <c r="C120" s="64"/>
      <c r="D120" s="64"/>
      <c r="E120" s="64"/>
      <c r="F120" s="65"/>
      <c r="H120" s="67"/>
    </row>
    <row r="121" spans="1:8" s="55" customFormat="1" ht="14.25" x14ac:dyDescent="0.2">
      <c r="A121" s="122"/>
      <c r="B121" s="122"/>
      <c r="C121" s="122"/>
      <c r="D121" s="122"/>
      <c r="H121" s="56"/>
    </row>
    <row r="122" spans="1:8" s="55" customFormat="1" x14ac:dyDescent="0.2">
      <c r="F122" s="68"/>
      <c r="H122" s="56"/>
    </row>
    <row r="123" spans="1:8" s="55" customFormat="1" x14ac:dyDescent="0.2">
      <c r="F123" s="68"/>
      <c r="H123" s="56"/>
    </row>
    <row r="124" spans="1:8" s="55" customFormat="1" x14ac:dyDescent="0.2">
      <c r="F124" s="68"/>
      <c r="H124" s="56"/>
    </row>
    <row r="125" spans="1:8" s="55" customFormat="1" x14ac:dyDescent="0.2">
      <c r="F125" s="68"/>
      <c r="H125" s="56"/>
    </row>
    <row r="126" spans="1:8" s="55" customFormat="1" x14ac:dyDescent="0.2">
      <c r="F126" s="68"/>
      <c r="H126" s="56"/>
    </row>
    <row r="127" spans="1:8" s="55" customFormat="1" x14ac:dyDescent="0.2">
      <c r="F127" s="68"/>
      <c r="H127" s="56"/>
    </row>
    <row r="128" spans="1:8" s="55" customFormat="1" x14ac:dyDescent="0.2">
      <c r="F128" s="68"/>
      <c r="H128" s="56"/>
    </row>
    <row r="129" spans="6:8" s="55" customFormat="1" x14ac:dyDescent="0.2">
      <c r="F129" s="68"/>
      <c r="H129" s="56"/>
    </row>
    <row r="130" spans="6:8" s="55" customFormat="1" x14ac:dyDescent="0.2">
      <c r="F130" s="68"/>
      <c r="H130" s="56"/>
    </row>
    <row r="131" spans="6:8" s="55" customFormat="1" x14ac:dyDescent="0.2">
      <c r="F131" s="68"/>
      <c r="H131" s="56"/>
    </row>
    <row r="132" spans="6:8" s="55" customFormat="1" x14ac:dyDescent="0.2">
      <c r="F132" s="68"/>
      <c r="H132" s="56"/>
    </row>
    <row r="133" spans="6:8" s="55" customFormat="1" x14ac:dyDescent="0.2">
      <c r="F133" s="68"/>
      <c r="H133" s="56"/>
    </row>
    <row r="134" spans="6:8" s="55" customFormat="1" x14ac:dyDescent="0.2">
      <c r="F134" s="68"/>
      <c r="H134" s="56"/>
    </row>
    <row r="135" spans="6:8" s="55" customFormat="1" x14ac:dyDescent="0.2">
      <c r="F135" s="68"/>
      <c r="H135" s="56"/>
    </row>
    <row r="136" spans="6:8" s="55" customFormat="1" x14ac:dyDescent="0.2">
      <c r="F136" s="68"/>
      <c r="H136" s="56"/>
    </row>
    <row r="137" spans="6:8" s="55" customFormat="1" x14ac:dyDescent="0.2">
      <c r="F137" s="68"/>
      <c r="H137" s="56"/>
    </row>
    <row r="138" spans="6:8" s="55" customFormat="1" x14ac:dyDescent="0.2">
      <c r="F138" s="68"/>
      <c r="H138" s="56"/>
    </row>
    <row r="139" spans="6:8" s="55" customFormat="1" x14ac:dyDescent="0.2">
      <c r="F139" s="68"/>
      <c r="H139" s="56"/>
    </row>
    <row r="140" spans="6:8" s="55" customFormat="1" x14ac:dyDescent="0.2">
      <c r="F140" s="68"/>
      <c r="H140" s="56"/>
    </row>
  </sheetData>
  <mergeCells count="13">
    <mergeCell ref="A121:D121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rowBreaks count="1" manualBreakCount="1">
    <brk id="1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91" zoomScale="75" zoomScaleNormal="75" workbookViewId="0">
      <selection activeCell="F138" sqref="F13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1406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17" t="s">
        <v>172</v>
      </c>
      <c r="B1" s="118"/>
      <c r="C1" s="118"/>
      <c r="D1" s="118"/>
      <c r="E1" s="118"/>
      <c r="F1" s="118"/>
    </row>
    <row r="2" spans="1:8" ht="12.75" customHeight="1" x14ac:dyDescent="0.3">
      <c r="B2" s="119"/>
      <c r="C2" s="119"/>
      <c r="D2" s="119"/>
      <c r="E2" s="118"/>
      <c r="F2" s="118"/>
    </row>
    <row r="3" spans="1:8" ht="19.5" customHeight="1" x14ac:dyDescent="0.3">
      <c r="A3" s="3" t="s">
        <v>86</v>
      </c>
      <c r="B3" s="119" t="s">
        <v>2</v>
      </c>
      <c r="C3" s="119"/>
      <c r="D3" s="119"/>
      <c r="E3" s="118"/>
      <c r="F3" s="118"/>
    </row>
    <row r="4" spans="1:8" ht="14.25" customHeight="1" x14ac:dyDescent="0.3">
      <c r="B4" s="119" t="s">
        <v>173</v>
      </c>
      <c r="C4" s="119"/>
      <c r="D4" s="119"/>
      <c r="E4" s="118"/>
      <c r="F4" s="118"/>
    </row>
    <row r="5" spans="1:8" ht="39.75" customHeight="1" x14ac:dyDescent="0.25">
      <c r="A5" s="120"/>
      <c r="B5" s="121"/>
      <c r="C5" s="121"/>
      <c r="D5" s="121"/>
      <c r="E5" s="121"/>
      <c r="F5" s="121"/>
      <c r="H5" s="1"/>
    </row>
    <row r="6" spans="1:8" ht="21.75" customHeight="1" x14ac:dyDescent="0.25">
      <c r="A6" s="120"/>
      <c r="B6" s="120"/>
      <c r="C6" s="120"/>
      <c r="D6" s="120"/>
      <c r="E6" s="120"/>
      <c r="F6" s="120"/>
      <c r="H6" s="1"/>
    </row>
    <row r="7" spans="1:8" ht="21.75" customHeight="1" x14ac:dyDescent="0.2">
      <c r="A7" s="133" t="s">
        <v>87</v>
      </c>
      <c r="B7" s="133"/>
      <c r="C7" s="133"/>
      <c r="D7" s="133"/>
      <c r="E7" s="133"/>
      <c r="F7" s="133"/>
      <c r="H7" s="1"/>
    </row>
    <row r="8" spans="1:8" s="4" customFormat="1" ht="22.5" customHeight="1" x14ac:dyDescent="0.4">
      <c r="A8" s="123" t="s">
        <v>4</v>
      </c>
      <c r="B8" s="123"/>
      <c r="C8" s="123"/>
      <c r="D8" s="123"/>
      <c r="E8" s="124"/>
      <c r="F8" s="124"/>
      <c r="H8" s="5"/>
    </row>
    <row r="9" spans="1:8" s="6" customFormat="1" ht="18.75" customHeight="1" x14ac:dyDescent="0.4">
      <c r="A9" s="123" t="s">
        <v>85</v>
      </c>
      <c r="B9" s="123"/>
      <c r="C9" s="123"/>
      <c r="D9" s="123"/>
      <c r="E9" s="124"/>
      <c r="F9" s="124"/>
    </row>
    <row r="10" spans="1:8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8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88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H14" s="20"/>
    </row>
    <row r="15" spans="1:8" s="12" customFormat="1" ht="15" x14ac:dyDescent="0.2">
      <c r="A15" s="78" t="s">
        <v>75</v>
      </c>
      <c r="B15" s="93" t="s">
        <v>26</v>
      </c>
      <c r="C15" s="100" t="s">
        <v>150</v>
      </c>
      <c r="D15" s="21">
        <f>E15*G15</f>
        <v>127320.34</v>
      </c>
      <c r="E15" s="22">
        <f>F15*12</f>
        <v>38.880000000000003</v>
      </c>
      <c r="F15" s="23">
        <f>F25+F27</f>
        <v>3.24</v>
      </c>
      <c r="G15" s="12">
        <v>3274.7</v>
      </c>
      <c r="H15" s="13">
        <v>2.2400000000000002</v>
      </c>
    </row>
    <row r="16" spans="1:8" s="12" customFormat="1" ht="29.25" customHeight="1" x14ac:dyDescent="0.2">
      <c r="A16" s="103" t="s">
        <v>13</v>
      </c>
      <c r="B16" s="104" t="s">
        <v>14</v>
      </c>
      <c r="C16" s="100"/>
      <c r="D16" s="21"/>
      <c r="E16" s="22"/>
      <c r="F16" s="23"/>
      <c r="G16" s="12">
        <v>3274.7</v>
      </c>
      <c r="H16" s="13"/>
    </row>
    <row r="17" spans="1:8" s="12" customFormat="1" ht="15" x14ac:dyDescent="0.2">
      <c r="A17" s="103" t="s">
        <v>15</v>
      </c>
      <c r="B17" s="104" t="s">
        <v>14</v>
      </c>
      <c r="C17" s="100"/>
      <c r="D17" s="21"/>
      <c r="E17" s="22"/>
      <c r="F17" s="23"/>
      <c r="G17" s="12">
        <v>3274.7</v>
      </c>
      <c r="H17" s="13"/>
    </row>
    <row r="18" spans="1:8" s="12" customFormat="1" ht="117.75" customHeight="1" x14ac:dyDescent="0.2">
      <c r="A18" s="103" t="s">
        <v>89</v>
      </c>
      <c r="B18" s="104" t="s">
        <v>35</v>
      </c>
      <c r="C18" s="100"/>
      <c r="D18" s="21"/>
      <c r="E18" s="22"/>
      <c r="F18" s="23"/>
      <c r="G18" s="12">
        <v>3274.7</v>
      </c>
      <c r="H18" s="13"/>
    </row>
    <row r="19" spans="1:8" s="12" customFormat="1" ht="15" x14ac:dyDescent="0.2">
      <c r="A19" s="103" t="s">
        <v>90</v>
      </c>
      <c r="B19" s="104" t="s">
        <v>14</v>
      </c>
      <c r="C19" s="100"/>
      <c r="D19" s="21"/>
      <c r="E19" s="22"/>
      <c r="F19" s="23"/>
      <c r="G19" s="12">
        <v>3274.7</v>
      </c>
      <c r="H19" s="13"/>
    </row>
    <row r="20" spans="1:8" s="12" customFormat="1" ht="15" x14ac:dyDescent="0.2">
      <c r="A20" s="103" t="s">
        <v>91</v>
      </c>
      <c r="B20" s="104" t="s">
        <v>14</v>
      </c>
      <c r="C20" s="100"/>
      <c r="D20" s="21"/>
      <c r="E20" s="22"/>
      <c r="F20" s="23"/>
      <c r="G20" s="12">
        <v>3274.7</v>
      </c>
      <c r="H20" s="13"/>
    </row>
    <row r="21" spans="1:8" s="12" customFormat="1" ht="29.25" customHeight="1" x14ac:dyDescent="0.2">
      <c r="A21" s="103" t="s">
        <v>92</v>
      </c>
      <c r="B21" s="104" t="s">
        <v>20</v>
      </c>
      <c r="C21" s="24"/>
      <c r="D21" s="24"/>
      <c r="E21" s="25"/>
      <c r="F21" s="26"/>
      <c r="G21" s="12">
        <v>3274.7</v>
      </c>
      <c r="H21" s="13"/>
    </row>
    <row r="22" spans="1:8" s="12" customFormat="1" ht="15" x14ac:dyDescent="0.2">
      <c r="A22" s="103" t="s">
        <v>93</v>
      </c>
      <c r="B22" s="104" t="s">
        <v>23</v>
      </c>
      <c r="C22" s="24"/>
      <c r="D22" s="24"/>
      <c r="E22" s="25"/>
      <c r="F22" s="26"/>
      <c r="G22" s="12">
        <v>3274.7</v>
      </c>
      <c r="H22" s="13"/>
    </row>
    <row r="23" spans="1:8" s="12" customFormat="1" ht="15" x14ac:dyDescent="0.2">
      <c r="A23" s="103" t="s">
        <v>94</v>
      </c>
      <c r="B23" s="104" t="s">
        <v>14</v>
      </c>
      <c r="C23" s="24"/>
      <c r="D23" s="24"/>
      <c r="E23" s="25"/>
      <c r="F23" s="26"/>
      <c r="G23" s="12">
        <v>3274.7</v>
      </c>
      <c r="H23" s="13"/>
    </row>
    <row r="24" spans="1:8" s="12" customFormat="1" ht="15" x14ac:dyDescent="0.2">
      <c r="A24" s="103" t="s">
        <v>95</v>
      </c>
      <c r="B24" s="104" t="s">
        <v>33</v>
      </c>
      <c r="C24" s="24"/>
      <c r="D24" s="24"/>
      <c r="E24" s="25"/>
      <c r="F24" s="26"/>
      <c r="G24" s="12">
        <v>3274.7</v>
      </c>
      <c r="H24" s="13"/>
    </row>
    <row r="25" spans="1:8" s="12" customFormat="1" ht="15" x14ac:dyDescent="0.2">
      <c r="A25" s="78" t="s">
        <v>73</v>
      </c>
      <c r="B25" s="79"/>
      <c r="C25" s="24"/>
      <c r="D25" s="24"/>
      <c r="E25" s="25"/>
      <c r="F25" s="23">
        <v>3.24</v>
      </c>
      <c r="G25" s="12">
        <v>3274.7</v>
      </c>
      <c r="H25" s="13"/>
    </row>
    <row r="26" spans="1:8" s="12" customFormat="1" ht="15" x14ac:dyDescent="0.2">
      <c r="A26" s="80" t="s">
        <v>70</v>
      </c>
      <c r="B26" s="79" t="s">
        <v>14</v>
      </c>
      <c r="C26" s="24"/>
      <c r="D26" s="24"/>
      <c r="E26" s="25"/>
      <c r="F26" s="26">
        <v>0</v>
      </c>
      <c r="G26" s="12">
        <v>3274.7</v>
      </c>
      <c r="H26" s="13"/>
    </row>
    <row r="27" spans="1:8" s="12" customFormat="1" ht="15" x14ac:dyDescent="0.2">
      <c r="A27" s="78" t="s">
        <v>73</v>
      </c>
      <c r="B27" s="79"/>
      <c r="C27" s="24"/>
      <c r="D27" s="24"/>
      <c r="E27" s="25"/>
      <c r="F27" s="23">
        <f>F26</f>
        <v>0</v>
      </c>
      <c r="G27" s="12">
        <v>3274.7</v>
      </c>
      <c r="H27" s="13"/>
    </row>
    <row r="28" spans="1:8" s="12" customFormat="1" ht="30" x14ac:dyDescent="0.2">
      <c r="A28" s="78" t="s">
        <v>16</v>
      </c>
      <c r="B28" s="89" t="s">
        <v>17</v>
      </c>
      <c r="C28" s="21" t="s">
        <v>151</v>
      </c>
      <c r="D28" s="21">
        <f>E28*G28</f>
        <v>121818.84</v>
      </c>
      <c r="E28" s="22">
        <f>F28*12</f>
        <v>37.200000000000003</v>
      </c>
      <c r="F28" s="23">
        <v>3.1</v>
      </c>
      <c r="G28" s="12">
        <v>3274.7</v>
      </c>
      <c r="H28" s="13">
        <v>2.84</v>
      </c>
    </row>
    <row r="29" spans="1:8" s="12" customFormat="1" ht="15" x14ac:dyDescent="0.2">
      <c r="A29" s="103" t="s">
        <v>96</v>
      </c>
      <c r="B29" s="104" t="s">
        <v>17</v>
      </c>
      <c r="C29" s="21"/>
      <c r="D29" s="21"/>
      <c r="E29" s="22"/>
      <c r="F29" s="23"/>
      <c r="G29" s="12">
        <v>3274.7</v>
      </c>
      <c r="H29" s="13"/>
    </row>
    <row r="30" spans="1:8" s="12" customFormat="1" ht="15" x14ac:dyDescent="0.2">
      <c r="A30" s="103" t="s">
        <v>97</v>
      </c>
      <c r="B30" s="104" t="s">
        <v>98</v>
      </c>
      <c r="C30" s="21"/>
      <c r="D30" s="21"/>
      <c r="E30" s="22"/>
      <c r="F30" s="23"/>
      <c r="G30" s="12">
        <v>3274.7</v>
      </c>
      <c r="H30" s="13"/>
    </row>
    <row r="31" spans="1:8" s="12" customFormat="1" ht="15" x14ac:dyDescent="0.2">
      <c r="A31" s="103" t="s">
        <v>99</v>
      </c>
      <c r="B31" s="104" t="s">
        <v>100</v>
      </c>
      <c r="C31" s="21"/>
      <c r="D31" s="21"/>
      <c r="E31" s="22"/>
      <c r="F31" s="23"/>
      <c r="G31" s="12">
        <v>3274.7</v>
      </c>
      <c r="H31" s="13"/>
    </row>
    <row r="32" spans="1:8" s="12" customFormat="1" ht="15" x14ac:dyDescent="0.2">
      <c r="A32" s="103" t="s">
        <v>18</v>
      </c>
      <c r="B32" s="104" t="s">
        <v>17</v>
      </c>
      <c r="C32" s="21"/>
      <c r="D32" s="21"/>
      <c r="E32" s="22"/>
      <c r="F32" s="23"/>
      <c r="G32" s="12">
        <v>3274.7</v>
      </c>
      <c r="H32" s="13"/>
    </row>
    <row r="33" spans="1:9" s="12" customFormat="1" ht="25.5" x14ac:dyDescent="0.2">
      <c r="A33" s="103" t="s">
        <v>19</v>
      </c>
      <c r="B33" s="104" t="s">
        <v>20</v>
      </c>
      <c r="C33" s="21"/>
      <c r="D33" s="21"/>
      <c r="E33" s="22"/>
      <c r="F33" s="23"/>
      <c r="G33" s="12">
        <v>3274.7</v>
      </c>
      <c r="H33" s="13"/>
    </row>
    <row r="34" spans="1:9" s="12" customFormat="1" ht="15" x14ac:dyDescent="0.2">
      <c r="A34" s="103" t="s">
        <v>101</v>
      </c>
      <c r="B34" s="104" t="s">
        <v>17</v>
      </c>
      <c r="C34" s="21"/>
      <c r="D34" s="21"/>
      <c r="E34" s="22"/>
      <c r="F34" s="23"/>
      <c r="G34" s="12">
        <v>3274.7</v>
      </c>
      <c r="H34" s="13"/>
    </row>
    <row r="35" spans="1:9" s="12" customFormat="1" ht="15" x14ac:dyDescent="0.2">
      <c r="A35" s="103" t="s">
        <v>102</v>
      </c>
      <c r="B35" s="104" t="s">
        <v>17</v>
      </c>
      <c r="C35" s="21"/>
      <c r="D35" s="21"/>
      <c r="E35" s="22"/>
      <c r="F35" s="23"/>
      <c r="G35" s="12">
        <v>3274.7</v>
      </c>
      <c r="H35" s="13"/>
    </row>
    <row r="36" spans="1:9" s="12" customFormat="1" ht="25.5" x14ac:dyDescent="0.2">
      <c r="A36" s="103" t="s">
        <v>103</v>
      </c>
      <c r="B36" s="104" t="s">
        <v>21</v>
      </c>
      <c r="C36" s="21"/>
      <c r="D36" s="21"/>
      <c r="E36" s="22"/>
      <c r="F36" s="23"/>
      <c r="G36" s="12">
        <v>3274.7</v>
      </c>
      <c r="H36" s="13"/>
    </row>
    <row r="37" spans="1:9" s="12" customFormat="1" ht="25.5" x14ac:dyDescent="0.2">
      <c r="A37" s="103" t="s">
        <v>104</v>
      </c>
      <c r="B37" s="104" t="s">
        <v>20</v>
      </c>
      <c r="C37" s="21"/>
      <c r="D37" s="21"/>
      <c r="E37" s="22"/>
      <c r="F37" s="23"/>
      <c r="G37" s="12">
        <v>3274.7</v>
      </c>
      <c r="H37" s="13"/>
    </row>
    <row r="38" spans="1:9" s="12" customFormat="1" ht="25.5" x14ac:dyDescent="0.2">
      <c r="A38" s="103" t="s">
        <v>105</v>
      </c>
      <c r="B38" s="104" t="s">
        <v>17</v>
      </c>
      <c r="C38" s="21"/>
      <c r="D38" s="21"/>
      <c r="E38" s="22"/>
      <c r="F38" s="23"/>
      <c r="G38" s="12">
        <v>3274.7</v>
      </c>
      <c r="H38" s="13"/>
    </row>
    <row r="39" spans="1:9" s="27" customFormat="1" ht="20.25" customHeight="1" x14ac:dyDescent="0.2">
      <c r="A39" s="92" t="s">
        <v>22</v>
      </c>
      <c r="B39" s="93" t="s">
        <v>23</v>
      </c>
      <c r="C39" s="21" t="s">
        <v>150</v>
      </c>
      <c r="D39" s="21">
        <f>E39*G39</f>
        <v>32616.01</v>
      </c>
      <c r="E39" s="22">
        <f t="shared" ref="E39" si="0">F39*12</f>
        <v>9.9600000000000009</v>
      </c>
      <c r="F39" s="23">
        <v>0.83</v>
      </c>
      <c r="G39" s="12">
        <v>3274.7</v>
      </c>
      <c r="H39" s="13">
        <v>0.6</v>
      </c>
    </row>
    <row r="40" spans="1:9" s="12" customFormat="1" ht="18.75" customHeight="1" x14ac:dyDescent="0.2">
      <c r="A40" s="92" t="s">
        <v>24</v>
      </c>
      <c r="B40" s="93" t="s">
        <v>25</v>
      </c>
      <c r="C40" s="21" t="s">
        <v>150</v>
      </c>
      <c r="D40" s="21">
        <f>E40*G40</f>
        <v>106100.28</v>
      </c>
      <c r="E40" s="22">
        <f>F40*12</f>
        <v>32.4</v>
      </c>
      <c r="F40" s="23">
        <v>2.7</v>
      </c>
      <c r="G40" s="12">
        <v>3274.7</v>
      </c>
      <c r="H40" s="13">
        <v>1.94</v>
      </c>
    </row>
    <row r="41" spans="1:9" s="12" customFormat="1" ht="18.75" customHeight="1" x14ac:dyDescent="0.2">
      <c r="A41" s="92" t="s">
        <v>106</v>
      </c>
      <c r="B41" s="93" t="s">
        <v>17</v>
      </c>
      <c r="C41" s="21" t="s">
        <v>157</v>
      </c>
      <c r="D41" s="21">
        <v>0</v>
      </c>
      <c r="E41" s="22">
        <f>D41/G41</f>
        <v>0</v>
      </c>
      <c r="F41" s="23">
        <f>E41/12</f>
        <v>0</v>
      </c>
      <c r="G41" s="12">
        <v>3274.7</v>
      </c>
      <c r="H41" s="13"/>
    </row>
    <row r="42" spans="1:9" s="12" customFormat="1" ht="18.75" customHeight="1" x14ac:dyDescent="0.2">
      <c r="A42" s="103" t="s">
        <v>107</v>
      </c>
      <c r="B42" s="104" t="s">
        <v>35</v>
      </c>
      <c r="C42" s="21"/>
      <c r="D42" s="21"/>
      <c r="E42" s="22"/>
      <c r="F42" s="23"/>
      <c r="G42" s="12">
        <v>3274.7</v>
      </c>
      <c r="H42" s="13"/>
    </row>
    <row r="43" spans="1:9" s="12" customFormat="1" ht="18.75" customHeight="1" x14ac:dyDescent="0.2">
      <c r="A43" s="103" t="s">
        <v>108</v>
      </c>
      <c r="B43" s="104" t="s">
        <v>33</v>
      </c>
      <c r="C43" s="21"/>
      <c r="D43" s="21"/>
      <c r="E43" s="22"/>
      <c r="F43" s="23"/>
      <c r="G43" s="12">
        <v>3274.7</v>
      </c>
      <c r="H43" s="13"/>
    </row>
    <row r="44" spans="1:9" s="12" customFormat="1" ht="18.75" customHeight="1" x14ac:dyDescent="0.2">
      <c r="A44" s="103" t="s">
        <v>109</v>
      </c>
      <c r="B44" s="104" t="s">
        <v>110</v>
      </c>
      <c r="C44" s="21"/>
      <c r="D44" s="21"/>
      <c r="E44" s="22"/>
      <c r="F44" s="23"/>
      <c r="G44" s="12">
        <v>3274.7</v>
      </c>
      <c r="H44" s="13"/>
    </row>
    <row r="45" spans="1:9" s="12" customFormat="1" ht="18.75" customHeight="1" x14ac:dyDescent="0.2">
      <c r="A45" s="103" t="s">
        <v>111</v>
      </c>
      <c r="B45" s="104" t="s">
        <v>112</v>
      </c>
      <c r="C45" s="21"/>
      <c r="D45" s="21"/>
      <c r="E45" s="22"/>
      <c r="F45" s="23"/>
      <c r="G45" s="12">
        <v>3274.7</v>
      </c>
      <c r="H45" s="13"/>
    </row>
    <row r="46" spans="1:9" s="12" customFormat="1" ht="18.75" customHeight="1" x14ac:dyDescent="0.2">
      <c r="A46" s="103" t="s">
        <v>113</v>
      </c>
      <c r="B46" s="104" t="s">
        <v>110</v>
      </c>
      <c r="C46" s="21"/>
      <c r="D46" s="21"/>
      <c r="E46" s="22"/>
      <c r="F46" s="23"/>
      <c r="G46" s="12">
        <v>3274.7</v>
      </c>
      <c r="H46" s="13"/>
    </row>
    <row r="47" spans="1:9" s="19" customFormat="1" ht="36.75" customHeight="1" x14ac:dyDescent="0.2">
      <c r="A47" s="92" t="s">
        <v>114</v>
      </c>
      <c r="B47" s="93" t="s">
        <v>26</v>
      </c>
      <c r="C47" s="21" t="s">
        <v>152</v>
      </c>
      <c r="D47" s="21">
        <v>2246.7800000000002</v>
      </c>
      <c r="E47" s="22">
        <f>D47/G47</f>
        <v>0.69</v>
      </c>
      <c r="F47" s="23">
        <f>E47/12</f>
        <v>0.06</v>
      </c>
      <c r="G47" s="12">
        <v>3274.7</v>
      </c>
      <c r="H47" s="13">
        <v>0.04</v>
      </c>
      <c r="I47" s="19">
        <f>E47/12</f>
        <v>5.7500000000000002E-2</v>
      </c>
    </row>
    <row r="48" spans="1:9" s="19" customFormat="1" ht="33" customHeight="1" x14ac:dyDescent="0.2">
      <c r="A48" s="92" t="s">
        <v>115</v>
      </c>
      <c r="B48" s="93" t="s">
        <v>26</v>
      </c>
      <c r="C48" s="21" t="s">
        <v>152</v>
      </c>
      <c r="D48" s="21">
        <v>2246.7800000000002</v>
      </c>
      <c r="E48" s="22">
        <f>D48/G48</f>
        <v>0.69</v>
      </c>
      <c r="F48" s="23">
        <f>E48/12</f>
        <v>0.06</v>
      </c>
      <c r="G48" s="12">
        <v>3274.7</v>
      </c>
      <c r="H48" s="13">
        <v>0.04</v>
      </c>
    </row>
    <row r="49" spans="1:8" s="19" customFormat="1" ht="38.25" customHeight="1" x14ac:dyDescent="0.2">
      <c r="A49" s="92" t="s">
        <v>116</v>
      </c>
      <c r="B49" s="93" t="s">
        <v>26</v>
      </c>
      <c r="C49" s="21" t="s">
        <v>152</v>
      </c>
      <c r="D49" s="21">
        <v>14185.73</v>
      </c>
      <c r="E49" s="22">
        <f>D49/G49</f>
        <v>4.33</v>
      </c>
      <c r="F49" s="23">
        <f>E49/12</f>
        <v>0.36</v>
      </c>
      <c r="G49" s="12">
        <v>3274.7</v>
      </c>
      <c r="H49" s="13">
        <v>0.26</v>
      </c>
    </row>
    <row r="50" spans="1:8" s="19" customFormat="1" ht="28.5" customHeight="1" x14ac:dyDescent="0.2">
      <c r="A50" s="92" t="s">
        <v>154</v>
      </c>
      <c r="B50" s="93" t="s">
        <v>48</v>
      </c>
      <c r="C50" s="21" t="s">
        <v>152</v>
      </c>
      <c r="D50" s="21">
        <v>14185.73</v>
      </c>
      <c r="E50" s="22">
        <f>D50/G50</f>
        <v>4.33</v>
      </c>
      <c r="F50" s="23">
        <f>E50/12</f>
        <v>0.36</v>
      </c>
      <c r="G50" s="12">
        <v>3274.7</v>
      </c>
      <c r="H50" s="13"/>
    </row>
    <row r="51" spans="1:8" s="12" customFormat="1" ht="24" customHeight="1" x14ac:dyDescent="0.2">
      <c r="A51" s="92" t="s">
        <v>27</v>
      </c>
      <c r="B51" s="93" t="s">
        <v>28</v>
      </c>
      <c r="C51" s="21" t="s">
        <v>160</v>
      </c>
      <c r="D51" s="21">
        <f>E51*G51</f>
        <v>2750.75</v>
      </c>
      <c r="E51" s="22">
        <f>F51*12</f>
        <v>0.84</v>
      </c>
      <c r="F51" s="23">
        <v>7.0000000000000007E-2</v>
      </c>
      <c r="G51" s="12">
        <v>3274.7</v>
      </c>
      <c r="H51" s="13">
        <v>0.03</v>
      </c>
    </row>
    <row r="52" spans="1:8" s="12" customFormat="1" ht="23.25" customHeight="1" x14ac:dyDescent="0.2">
      <c r="A52" s="92" t="s">
        <v>29</v>
      </c>
      <c r="B52" s="94" t="s">
        <v>30</v>
      </c>
      <c r="C52" s="28" t="s">
        <v>160</v>
      </c>
      <c r="D52" s="21">
        <v>1729.05</v>
      </c>
      <c r="E52" s="22">
        <f>D52/G52</f>
        <v>0.53</v>
      </c>
      <c r="F52" s="23">
        <f>E52/12</f>
        <v>0.04</v>
      </c>
      <c r="G52" s="12">
        <v>3274.7</v>
      </c>
      <c r="H52" s="13">
        <v>0.02</v>
      </c>
    </row>
    <row r="53" spans="1:8" s="27" customFormat="1" ht="30" x14ac:dyDescent="0.2">
      <c r="A53" s="92" t="s">
        <v>31</v>
      </c>
      <c r="B53" s="93"/>
      <c r="C53" s="28" t="s">
        <v>153</v>
      </c>
      <c r="D53" s="21">
        <v>2849.1</v>
      </c>
      <c r="E53" s="22">
        <f>D53/G53</f>
        <v>0.87</v>
      </c>
      <c r="F53" s="23">
        <f>E53/12</f>
        <v>7.0000000000000007E-2</v>
      </c>
      <c r="G53" s="12">
        <v>3274.7</v>
      </c>
      <c r="H53" s="13">
        <v>0.03</v>
      </c>
    </row>
    <row r="54" spans="1:8" s="27" customFormat="1" ht="20.25" customHeight="1" x14ac:dyDescent="0.2">
      <c r="A54" s="92" t="s">
        <v>32</v>
      </c>
      <c r="B54" s="93"/>
      <c r="C54" s="22" t="s">
        <v>161</v>
      </c>
      <c r="D54" s="22">
        <f>D55+D56+D57+D58+D59+D60+D61+D62+D63+D64+D65+D67+D66</f>
        <v>33734.19</v>
      </c>
      <c r="E54" s="22">
        <f>D54/G54</f>
        <v>10.3</v>
      </c>
      <c r="F54" s="23">
        <f>E54/12</f>
        <v>0.86</v>
      </c>
      <c r="G54" s="12">
        <v>3274.7</v>
      </c>
      <c r="H54" s="13">
        <v>0.8</v>
      </c>
    </row>
    <row r="55" spans="1:8" s="19" customFormat="1" ht="27.75" customHeight="1" x14ac:dyDescent="0.2">
      <c r="A55" s="95" t="s">
        <v>81</v>
      </c>
      <c r="B55" s="90" t="s">
        <v>33</v>
      </c>
      <c r="C55" s="31"/>
      <c r="D55" s="31">
        <v>804.58</v>
      </c>
      <c r="E55" s="32"/>
      <c r="F55" s="33"/>
      <c r="G55" s="12">
        <v>3274.7</v>
      </c>
      <c r="H55" s="13">
        <v>0.01</v>
      </c>
    </row>
    <row r="56" spans="1:8" s="19" customFormat="1" ht="24.75" customHeight="1" x14ac:dyDescent="0.2">
      <c r="A56" s="95" t="s">
        <v>34</v>
      </c>
      <c r="B56" s="90" t="s">
        <v>35</v>
      </c>
      <c r="C56" s="31"/>
      <c r="D56" s="31">
        <v>1010.84</v>
      </c>
      <c r="E56" s="32"/>
      <c r="F56" s="33"/>
      <c r="G56" s="12">
        <v>3274.7</v>
      </c>
      <c r="H56" s="13">
        <v>0.02</v>
      </c>
    </row>
    <row r="57" spans="1:8" s="19" customFormat="1" ht="18" customHeight="1" x14ac:dyDescent="0.2">
      <c r="A57" s="95" t="s">
        <v>71</v>
      </c>
      <c r="B57" s="91" t="s">
        <v>33</v>
      </c>
      <c r="C57" s="31"/>
      <c r="D57" s="31">
        <v>1801.23</v>
      </c>
      <c r="E57" s="32"/>
      <c r="F57" s="33"/>
      <c r="G57" s="12">
        <v>3274.7</v>
      </c>
      <c r="H57" s="13"/>
    </row>
    <row r="58" spans="1:8" s="19" customFormat="1" ht="24.75" customHeight="1" x14ac:dyDescent="0.2">
      <c r="A58" s="95" t="s">
        <v>36</v>
      </c>
      <c r="B58" s="90" t="s">
        <v>33</v>
      </c>
      <c r="C58" s="31"/>
      <c r="D58" s="31">
        <v>1926.34</v>
      </c>
      <c r="E58" s="32"/>
      <c r="F58" s="33"/>
      <c r="G58" s="12">
        <v>3274.7</v>
      </c>
      <c r="H58" s="13">
        <v>0.03</v>
      </c>
    </row>
    <row r="59" spans="1:8" s="19" customFormat="1" ht="20.25" customHeight="1" x14ac:dyDescent="0.2">
      <c r="A59" s="95" t="s">
        <v>37</v>
      </c>
      <c r="B59" s="90" t="s">
        <v>33</v>
      </c>
      <c r="C59" s="31"/>
      <c r="D59" s="31">
        <v>6441.14</v>
      </c>
      <c r="E59" s="32"/>
      <c r="F59" s="33"/>
      <c r="G59" s="12">
        <v>3274.7</v>
      </c>
      <c r="H59" s="13">
        <v>0.12</v>
      </c>
    </row>
    <row r="60" spans="1:8" s="19" customFormat="1" ht="21.75" customHeight="1" x14ac:dyDescent="0.2">
      <c r="A60" s="95" t="s">
        <v>38</v>
      </c>
      <c r="B60" s="90" t="s">
        <v>33</v>
      </c>
      <c r="C60" s="31"/>
      <c r="D60" s="31">
        <v>1010.85</v>
      </c>
      <c r="E60" s="32"/>
      <c r="F60" s="33"/>
      <c r="G60" s="12">
        <v>3274.7</v>
      </c>
      <c r="H60" s="13">
        <v>0.02</v>
      </c>
    </row>
    <row r="61" spans="1:8" s="19" customFormat="1" ht="18" customHeight="1" x14ac:dyDescent="0.2">
      <c r="A61" s="95" t="s">
        <v>39</v>
      </c>
      <c r="B61" s="90" t="s">
        <v>33</v>
      </c>
      <c r="C61" s="31"/>
      <c r="D61" s="31">
        <v>963.17</v>
      </c>
      <c r="E61" s="32"/>
      <c r="F61" s="33"/>
      <c r="G61" s="12">
        <v>3274.7</v>
      </c>
      <c r="H61" s="13">
        <v>0.02</v>
      </c>
    </row>
    <row r="62" spans="1:8" s="19" customFormat="1" ht="21" customHeight="1" x14ac:dyDescent="0.2">
      <c r="A62" s="95" t="s">
        <v>40</v>
      </c>
      <c r="B62" s="90" t="s">
        <v>35</v>
      </c>
      <c r="C62" s="31"/>
      <c r="D62" s="31">
        <v>3852.7</v>
      </c>
      <c r="E62" s="32"/>
      <c r="F62" s="33"/>
      <c r="G62" s="12">
        <v>3274.7</v>
      </c>
      <c r="H62" s="13">
        <v>7.0000000000000007E-2</v>
      </c>
    </row>
    <row r="63" spans="1:8" s="19" customFormat="1" ht="25.5" x14ac:dyDescent="0.2">
      <c r="A63" s="95" t="s">
        <v>41</v>
      </c>
      <c r="B63" s="90" t="s">
        <v>33</v>
      </c>
      <c r="C63" s="31"/>
      <c r="D63" s="31">
        <v>3213.35</v>
      </c>
      <c r="E63" s="32"/>
      <c r="F63" s="33"/>
      <c r="G63" s="12">
        <v>3274.7</v>
      </c>
      <c r="H63" s="13">
        <v>0.06</v>
      </c>
    </row>
    <row r="64" spans="1:8" s="19" customFormat="1" ht="29.25" customHeight="1" x14ac:dyDescent="0.2">
      <c r="A64" s="95" t="s">
        <v>82</v>
      </c>
      <c r="B64" s="90" t="s">
        <v>33</v>
      </c>
      <c r="C64" s="31"/>
      <c r="D64" s="31">
        <v>7109.3</v>
      </c>
      <c r="E64" s="32"/>
      <c r="F64" s="33"/>
      <c r="G64" s="12">
        <v>3274.7</v>
      </c>
      <c r="H64" s="13">
        <v>0.01</v>
      </c>
    </row>
    <row r="65" spans="1:8" s="19" customFormat="1" ht="20.25" customHeight="1" x14ac:dyDescent="0.2">
      <c r="A65" s="76" t="s">
        <v>117</v>
      </c>
      <c r="B65" s="49" t="s">
        <v>48</v>
      </c>
      <c r="C65" s="87"/>
      <c r="D65" s="48">
        <v>0</v>
      </c>
      <c r="E65" s="32"/>
      <c r="F65" s="33"/>
      <c r="G65" s="12">
        <v>3274.7</v>
      </c>
      <c r="H65" s="13">
        <v>0.06</v>
      </c>
    </row>
    <row r="66" spans="1:8" s="19" customFormat="1" ht="25.5" x14ac:dyDescent="0.2">
      <c r="A66" s="95" t="s">
        <v>118</v>
      </c>
      <c r="B66" s="91" t="s">
        <v>48</v>
      </c>
      <c r="C66" s="87"/>
      <c r="D66" s="48">
        <v>5600.69</v>
      </c>
      <c r="E66" s="34"/>
      <c r="F66" s="82"/>
      <c r="G66" s="12">
        <v>3274.7</v>
      </c>
      <c r="H66" s="13"/>
    </row>
    <row r="67" spans="1:8" s="19" customFormat="1" ht="30" customHeight="1" x14ac:dyDescent="0.2">
      <c r="A67" s="95" t="s">
        <v>119</v>
      </c>
      <c r="B67" s="97" t="s">
        <v>33</v>
      </c>
      <c r="C67" s="87"/>
      <c r="D67" s="48">
        <v>0</v>
      </c>
      <c r="E67" s="34"/>
      <c r="F67" s="82"/>
      <c r="G67" s="12">
        <v>3274.7</v>
      </c>
      <c r="H67" s="13"/>
    </row>
    <row r="68" spans="1:8" s="27" customFormat="1" ht="30" x14ac:dyDescent="0.2">
      <c r="A68" s="92" t="s">
        <v>42</v>
      </c>
      <c r="B68" s="93"/>
      <c r="C68" s="22" t="s">
        <v>162</v>
      </c>
      <c r="D68" s="22">
        <f>D69+D70+D71+D72+D73+D74+D75+D76+D77+D78</f>
        <v>33805.93</v>
      </c>
      <c r="E68" s="22">
        <f>D68/G68</f>
        <v>10.32</v>
      </c>
      <c r="F68" s="23">
        <f>E68/12</f>
        <v>0.86</v>
      </c>
      <c r="G68" s="12">
        <v>3274.7</v>
      </c>
      <c r="H68" s="13">
        <v>0.89</v>
      </c>
    </row>
    <row r="69" spans="1:8" s="19" customFormat="1" ht="21.75" customHeight="1" x14ac:dyDescent="0.2">
      <c r="A69" s="95" t="s">
        <v>43</v>
      </c>
      <c r="B69" s="90" t="s">
        <v>44</v>
      </c>
      <c r="C69" s="31"/>
      <c r="D69" s="31">
        <v>2889.52</v>
      </c>
      <c r="E69" s="32"/>
      <c r="F69" s="33"/>
      <c r="G69" s="12">
        <v>3274.7</v>
      </c>
      <c r="H69" s="13">
        <v>0.05</v>
      </c>
    </row>
    <row r="70" spans="1:8" s="19" customFormat="1" ht="25.5" x14ac:dyDescent="0.2">
      <c r="A70" s="95" t="s">
        <v>45</v>
      </c>
      <c r="B70" s="90" t="s">
        <v>46</v>
      </c>
      <c r="C70" s="31"/>
      <c r="D70" s="31">
        <v>1926.35</v>
      </c>
      <c r="E70" s="32"/>
      <c r="F70" s="33"/>
      <c r="G70" s="12">
        <v>3274.7</v>
      </c>
      <c r="H70" s="13">
        <v>0.03</v>
      </c>
    </row>
    <row r="71" spans="1:8" s="19" customFormat="1" ht="20.25" customHeight="1" x14ac:dyDescent="0.2">
      <c r="A71" s="95" t="s">
        <v>47</v>
      </c>
      <c r="B71" s="90" t="s">
        <v>48</v>
      </c>
      <c r="C71" s="31"/>
      <c r="D71" s="31">
        <v>2021.63</v>
      </c>
      <c r="E71" s="32"/>
      <c r="F71" s="33"/>
      <c r="G71" s="12">
        <v>3274.7</v>
      </c>
      <c r="H71" s="13">
        <v>0.03</v>
      </c>
    </row>
    <row r="72" spans="1:8" s="19" customFormat="1" ht="25.5" x14ac:dyDescent="0.2">
      <c r="A72" s="95" t="s">
        <v>49</v>
      </c>
      <c r="B72" s="90" t="s">
        <v>50</v>
      </c>
      <c r="C72" s="31"/>
      <c r="D72" s="31">
        <v>1926.35</v>
      </c>
      <c r="E72" s="32"/>
      <c r="F72" s="33"/>
      <c r="G72" s="12">
        <v>3274.7</v>
      </c>
      <c r="H72" s="13">
        <v>0.03</v>
      </c>
    </row>
    <row r="73" spans="1:8" s="19" customFormat="1" ht="20.25" customHeight="1" x14ac:dyDescent="0.2">
      <c r="A73" s="95" t="s">
        <v>51</v>
      </c>
      <c r="B73" s="90" t="s">
        <v>26</v>
      </c>
      <c r="C73" s="81"/>
      <c r="D73" s="31">
        <v>6851.28</v>
      </c>
      <c r="E73" s="32"/>
      <c r="F73" s="33"/>
      <c r="G73" s="12">
        <v>3274.7</v>
      </c>
      <c r="H73" s="13">
        <v>0.13</v>
      </c>
    </row>
    <row r="74" spans="1:8" s="19" customFormat="1" ht="23.25" customHeight="1" x14ac:dyDescent="0.2">
      <c r="A74" s="95" t="s">
        <v>120</v>
      </c>
      <c r="B74" s="91" t="s">
        <v>122</v>
      </c>
      <c r="C74" s="31"/>
      <c r="D74" s="31">
        <v>0</v>
      </c>
      <c r="E74" s="32"/>
      <c r="F74" s="33"/>
      <c r="G74" s="12">
        <v>3274.7</v>
      </c>
      <c r="H74" s="13">
        <v>0</v>
      </c>
    </row>
    <row r="75" spans="1:8" s="19" customFormat="1" ht="32.25" customHeight="1" x14ac:dyDescent="0.2">
      <c r="A75" s="95" t="s">
        <v>121</v>
      </c>
      <c r="B75" s="91" t="s">
        <v>33</v>
      </c>
      <c r="C75" s="81"/>
      <c r="D75" s="81">
        <v>5772.5</v>
      </c>
      <c r="E75" s="34"/>
      <c r="F75" s="82"/>
      <c r="G75" s="12">
        <v>3274.7</v>
      </c>
      <c r="H75" s="13"/>
    </row>
    <row r="76" spans="1:8" s="19" customFormat="1" ht="31.5" customHeight="1" x14ac:dyDescent="0.2">
      <c r="A76" s="95" t="s">
        <v>118</v>
      </c>
      <c r="B76" s="91" t="s">
        <v>122</v>
      </c>
      <c r="C76" s="81"/>
      <c r="D76" s="81">
        <v>0</v>
      </c>
      <c r="E76" s="34"/>
      <c r="F76" s="82"/>
      <c r="G76" s="12">
        <v>3274.7</v>
      </c>
      <c r="H76" s="13"/>
    </row>
    <row r="77" spans="1:8" s="19" customFormat="1" ht="20.25" customHeight="1" x14ac:dyDescent="0.2">
      <c r="A77" s="96" t="s">
        <v>168</v>
      </c>
      <c r="B77" s="49" t="s">
        <v>48</v>
      </c>
      <c r="C77" s="87"/>
      <c r="D77" s="48">
        <v>11492.61</v>
      </c>
      <c r="E77" s="34"/>
      <c r="F77" s="82"/>
      <c r="G77" s="12">
        <v>3274.7</v>
      </c>
      <c r="H77" s="13"/>
    </row>
    <row r="78" spans="1:8" s="19" customFormat="1" ht="23.25" customHeight="1" x14ac:dyDescent="0.2">
      <c r="A78" s="95" t="s">
        <v>167</v>
      </c>
      <c r="B78" s="91" t="s">
        <v>33</v>
      </c>
      <c r="C78" s="81"/>
      <c r="D78" s="81">
        <v>925.69</v>
      </c>
      <c r="E78" s="34"/>
      <c r="F78" s="82"/>
      <c r="G78" s="12">
        <v>3274.7</v>
      </c>
      <c r="H78" s="13"/>
    </row>
    <row r="79" spans="1:8" s="19" customFormat="1" ht="30" x14ac:dyDescent="0.2">
      <c r="A79" s="92" t="s">
        <v>52</v>
      </c>
      <c r="B79" s="90"/>
      <c r="C79" s="22" t="s">
        <v>163</v>
      </c>
      <c r="D79" s="22">
        <f>D81+D82+D83+D80</f>
        <v>25809.62</v>
      </c>
      <c r="E79" s="22">
        <f>D79/G79</f>
        <v>7.88</v>
      </c>
      <c r="F79" s="23">
        <f>E79/12</f>
        <v>0.66</v>
      </c>
      <c r="G79" s="12">
        <v>3274.7</v>
      </c>
      <c r="H79" s="13">
        <v>0.09</v>
      </c>
    </row>
    <row r="80" spans="1:8" s="19" customFormat="1" ht="15" x14ac:dyDescent="0.2">
      <c r="A80" s="95" t="s">
        <v>124</v>
      </c>
      <c r="B80" s="90" t="s">
        <v>33</v>
      </c>
      <c r="C80" s="34"/>
      <c r="D80" s="25">
        <v>0</v>
      </c>
      <c r="E80" s="22"/>
      <c r="F80" s="23"/>
      <c r="G80" s="12">
        <v>3274.7</v>
      </c>
      <c r="H80" s="13"/>
    </row>
    <row r="81" spans="1:8" s="19" customFormat="1" ht="20.25" customHeight="1" x14ac:dyDescent="0.2">
      <c r="A81" s="76" t="s">
        <v>141</v>
      </c>
      <c r="B81" s="49" t="s">
        <v>48</v>
      </c>
      <c r="C81" s="87"/>
      <c r="D81" s="48">
        <v>25809.62</v>
      </c>
      <c r="E81" s="32"/>
      <c r="F81" s="33"/>
      <c r="G81" s="12">
        <v>3274.7</v>
      </c>
      <c r="H81" s="13">
        <v>0.03</v>
      </c>
    </row>
    <row r="82" spans="1:8" s="19" customFormat="1" ht="15" x14ac:dyDescent="0.2">
      <c r="A82" s="95" t="s">
        <v>125</v>
      </c>
      <c r="B82" s="91" t="s">
        <v>122</v>
      </c>
      <c r="C82" s="31"/>
      <c r="D82" s="31">
        <v>0</v>
      </c>
      <c r="E82" s="32"/>
      <c r="F82" s="33"/>
      <c r="G82" s="12">
        <v>3274.7</v>
      </c>
      <c r="H82" s="13">
        <v>0.05</v>
      </c>
    </row>
    <row r="83" spans="1:8" s="19" customFormat="1" ht="30.75" customHeight="1" x14ac:dyDescent="0.2">
      <c r="A83" s="95" t="s">
        <v>126</v>
      </c>
      <c r="B83" s="91" t="s">
        <v>48</v>
      </c>
      <c r="C83" s="31"/>
      <c r="D83" s="31">
        <f>E83*G83</f>
        <v>0</v>
      </c>
      <c r="E83" s="32"/>
      <c r="F83" s="33"/>
      <c r="G83" s="12">
        <v>3274.7</v>
      </c>
      <c r="H83" s="13">
        <v>0</v>
      </c>
    </row>
    <row r="84" spans="1:8" s="19" customFormat="1" ht="15" x14ac:dyDescent="0.2">
      <c r="A84" s="92" t="s">
        <v>127</v>
      </c>
      <c r="B84" s="90"/>
      <c r="C84" s="22" t="s">
        <v>164</v>
      </c>
      <c r="D84" s="22">
        <f>D85+D86+D89+D90+D87+D88</f>
        <v>18430.73</v>
      </c>
      <c r="E84" s="22">
        <f>D84/G84</f>
        <v>5.63</v>
      </c>
      <c r="F84" s="23">
        <f>E84/12</f>
        <v>0.47</v>
      </c>
      <c r="G84" s="12">
        <v>3274.7</v>
      </c>
      <c r="H84" s="13">
        <v>0.31</v>
      </c>
    </row>
    <row r="85" spans="1:8" s="19" customFormat="1" ht="22.5" customHeight="1" x14ac:dyDescent="0.2">
      <c r="A85" s="95" t="s">
        <v>53</v>
      </c>
      <c r="B85" s="90" t="s">
        <v>26</v>
      </c>
      <c r="C85" s="31"/>
      <c r="D85" s="31">
        <v>2684.88</v>
      </c>
      <c r="E85" s="32"/>
      <c r="F85" s="33"/>
      <c r="G85" s="12">
        <v>3274.7</v>
      </c>
      <c r="H85" s="13">
        <v>0.02</v>
      </c>
    </row>
    <row r="86" spans="1:8" s="19" customFormat="1" ht="42" customHeight="1" x14ac:dyDescent="0.2">
      <c r="A86" s="95" t="s">
        <v>128</v>
      </c>
      <c r="B86" s="90" t="s">
        <v>33</v>
      </c>
      <c r="C86" s="31"/>
      <c r="D86" s="31">
        <v>11360.38</v>
      </c>
      <c r="E86" s="32"/>
      <c r="F86" s="33"/>
      <c r="G86" s="12">
        <v>3274.7</v>
      </c>
      <c r="H86" s="13">
        <v>0.2</v>
      </c>
    </row>
    <row r="87" spans="1:8" s="19" customFormat="1" ht="42" customHeight="1" x14ac:dyDescent="0.2">
      <c r="A87" s="95" t="s">
        <v>129</v>
      </c>
      <c r="B87" s="90" t="s">
        <v>33</v>
      </c>
      <c r="C87" s="31"/>
      <c r="D87" s="31">
        <v>1006.81</v>
      </c>
      <c r="E87" s="32"/>
      <c r="F87" s="33"/>
      <c r="G87" s="12">
        <v>3274.7</v>
      </c>
      <c r="H87" s="13"/>
    </row>
    <row r="88" spans="1:8" s="19" customFormat="1" ht="25.5" x14ac:dyDescent="0.2">
      <c r="A88" s="95" t="s">
        <v>54</v>
      </c>
      <c r="B88" s="90" t="s">
        <v>20</v>
      </c>
      <c r="C88" s="31"/>
      <c r="D88" s="31">
        <v>3378.66</v>
      </c>
      <c r="E88" s="32"/>
      <c r="F88" s="33"/>
      <c r="G88" s="12">
        <v>3274.7</v>
      </c>
      <c r="H88" s="13"/>
    </row>
    <row r="89" spans="1:8" s="19" customFormat="1" ht="15.75" customHeight="1" x14ac:dyDescent="0.2">
      <c r="A89" s="95" t="s">
        <v>130</v>
      </c>
      <c r="B89" s="91" t="s">
        <v>131</v>
      </c>
      <c r="C89" s="31"/>
      <c r="D89" s="31">
        <v>0</v>
      </c>
      <c r="E89" s="32"/>
      <c r="F89" s="33"/>
      <c r="G89" s="12">
        <v>3274.7</v>
      </c>
      <c r="H89" s="13">
        <v>0.02</v>
      </c>
    </row>
    <row r="90" spans="1:8" s="19" customFormat="1" ht="57" customHeight="1" x14ac:dyDescent="0.2">
      <c r="A90" s="95" t="s">
        <v>132</v>
      </c>
      <c r="B90" s="91" t="s">
        <v>72</v>
      </c>
      <c r="C90" s="31"/>
      <c r="D90" s="31">
        <v>0</v>
      </c>
      <c r="E90" s="32"/>
      <c r="F90" s="33"/>
      <c r="G90" s="12">
        <v>3274.7</v>
      </c>
      <c r="H90" s="13">
        <v>0.06</v>
      </c>
    </row>
    <row r="91" spans="1:8" s="19" customFormat="1" ht="15" x14ac:dyDescent="0.2">
      <c r="A91" s="92" t="s">
        <v>55</v>
      </c>
      <c r="B91" s="90"/>
      <c r="C91" s="22" t="s">
        <v>165</v>
      </c>
      <c r="D91" s="22">
        <f>D92</f>
        <v>1208.01</v>
      </c>
      <c r="E91" s="22">
        <f>D91/G91</f>
        <v>0.37</v>
      </c>
      <c r="F91" s="23">
        <f>E91/12</f>
        <v>0.03</v>
      </c>
      <c r="G91" s="12">
        <v>3274.7</v>
      </c>
      <c r="H91" s="13">
        <v>0.13</v>
      </c>
    </row>
    <row r="92" spans="1:8" s="19" customFormat="1" ht="15" x14ac:dyDescent="0.2">
      <c r="A92" s="95" t="s">
        <v>56</v>
      </c>
      <c r="B92" s="90" t="s">
        <v>33</v>
      </c>
      <c r="C92" s="31"/>
      <c r="D92" s="31">
        <v>1208.01</v>
      </c>
      <c r="E92" s="32"/>
      <c r="F92" s="33"/>
      <c r="G92" s="12">
        <v>3274.7</v>
      </c>
      <c r="H92" s="13">
        <v>0.02</v>
      </c>
    </row>
    <row r="93" spans="1:8" s="12" customFormat="1" ht="30" x14ac:dyDescent="0.2">
      <c r="A93" s="92" t="s">
        <v>57</v>
      </c>
      <c r="B93" s="93"/>
      <c r="C93" s="22" t="s">
        <v>166</v>
      </c>
      <c r="D93" s="22">
        <f>D94+D95</f>
        <v>23532.080000000002</v>
      </c>
      <c r="E93" s="22">
        <f>D93/G93</f>
        <v>7.19</v>
      </c>
      <c r="F93" s="23">
        <f>E93/12</f>
        <v>0.6</v>
      </c>
      <c r="G93" s="12">
        <v>3274.7</v>
      </c>
      <c r="H93" s="13">
        <v>0.32</v>
      </c>
    </row>
    <row r="94" spans="1:8" s="12" customFormat="1" ht="41.25" customHeight="1" x14ac:dyDescent="0.2">
      <c r="A94" s="96" t="s">
        <v>133</v>
      </c>
      <c r="B94" s="91" t="s">
        <v>35</v>
      </c>
      <c r="C94" s="24"/>
      <c r="D94" s="24">
        <v>0</v>
      </c>
      <c r="E94" s="22"/>
      <c r="F94" s="23"/>
      <c r="G94" s="12">
        <v>3274.7</v>
      </c>
      <c r="H94" s="13"/>
    </row>
    <row r="95" spans="1:8" s="19" customFormat="1" ht="25.5" x14ac:dyDescent="0.2">
      <c r="A95" s="96" t="s">
        <v>159</v>
      </c>
      <c r="B95" s="91" t="s">
        <v>72</v>
      </c>
      <c r="C95" s="31"/>
      <c r="D95" s="31">
        <v>23532.080000000002</v>
      </c>
      <c r="E95" s="32"/>
      <c r="F95" s="33"/>
      <c r="G95" s="12">
        <v>3274.7</v>
      </c>
      <c r="H95" s="13">
        <v>0.03</v>
      </c>
    </row>
    <row r="96" spans="1:8" s="12" customFormat="1" ht="15" x14ac:dyDescent="0.2">
      <c r="A96" s="92" t="s">
        <v>58</v>
      </c>
      <c r="B96" s="93"/>
      <c r="C96" s="22" t="s">
        <v>160</v>
      </c>
      <c r="D96" s="22">
        <f>D97+D98+D99+D100</f>
        <v>0</v>
      </c>
      <c r="E96" s="22">
        <f>D96/G96</f>
        <v>0</v>
      </c>
      <c r="F96" s="23">
        <f>E96/12</f>
        <v>0</v>
      </c>
      <c r="G96" s="12">
        <v>3274.7</v>
      </c>
      <c r="H96" s="13">
        <v>0.1</v>
      </c>
    </row>
    <row r="97" spans="1:8" s="12" customFormat="1" ht="15" x14ac:dyDescent="0.2">
      <c r="A97" s="95" t="s">
        <v>59</v>
      </c>
      <c r="B97" s="97" t="s">
        <v>44</v>
      </c>
      <c r="C97" s="21"/>
      <c r="D97" s="31">
        <v>0</v>
      </c>
      <c r="E97" s="25"/>
      <c r="F97" s="26"/>
      <c r="G97" s="12">
        <v>3274.7</v>
      </c>
      <c r="H97" s="13">
        <v>7.0000000000000007E-2</v>
      </c>
    </row>
    <row r="98" spans="1:8" s="19" customFormat="1" ht="15" x14ac:dyDescent="0.2">
      <c r="A98" s="95" t="s">
        <v>74</v>
      </c>
      <c r="B98" s="90" t="s">
        <v>44</v>
      </c>
      <c r="C98" s="31"/>
      <c r="D98" s="31">
        <v>0</v>
      </c>
      <c r="E98" s="32"/>
      <c r="F98" s="33"/>
      <c r="G98" s="12">
        <v>3274.7</v>
      </c>
      <c r="H98" s="13">
        <v>0.02</v>
      </c>
    </row>
    <row r="99" spans="1:8" s="19" customFormat="1" ht="15" x14ac:dyDescent="0.2">
      <c r="A99" s="95" t="s">
        <v>60</v>
      </c>
      <c r="B99" s="91" t="s">
        <v>44</v>
      </c>
      <c r="C99" s="105"/>
      <c r="D99" s="105">
        <v>0</v>
      </c>
      <c r="E99" s="106"/>
      <c r="F99" s="107"/>
      <c r="G99" s="12"/>
      <c r="H99" s="13"/>
    </row>
    <row r="100" spans="1:8" s="19" customFormat="1" ht="26.25" customHeight="1" x14ac:dyDescent="0.2">
      <c r="A100" s="95" t="s">
        <v>155</v>
      </c>
      <c r="B100" s="91" t="s">
        <v>33</v>
      </c>
      <c r="C100" s="105"/>
      <c r="D100" s="105">
        <v>0</v>
      </c>
      <c r="E100" s="106"/>
      <c r="F100" s="107"/>
      <c r="G100" s="12"/>
      <c r="H100" s="13"/>
    </row>
    <row r="101" spans="1:8" s="12" customFormat="1" ht="162" thickBot="1" x14ac:dyDescent="0.25">
      <c r="A101" s="98" t="s">
        <v>169</v>
      </c>
      <c r="B101" s="93" t="s">
        <v>20</v>
      </c>
      <c r="C101" s="29"/>
      <c r="D101" s="29">
        <v>50000</v>
      </c>
      <c r="E101" s="29">
        <f>D101/G101</f>
        <v>15.27</v>
      </c>
      <c r="F101" s="30">
        <f>E101/12</f>
        <v>1.27</v>
      </c>
      <c r="G101" s="12">
        <v>3274.7</v>
      </c>
      <c r="H101" s="13">
        <v>0.3</v>
      </c>
    </row>
    <row r="102" spans="1:8" s="12" customFormat="1" ht="20.25" thickBot="1" x14ac:dyDescent="0.45">
      <c r="A102" s="35" t="s">
        <v>61</v>
      </c>
      <c r="B102" s="36" t="s">
        <v>17</v>
      </c>
      <c r="C102" s="101"/>
      <c r="D102" s="77">
        <f>E102*G102</f>
        <v>74663.16</v>
      </c>
      <c r="E102" s="37">
        <f>F102*12</f>
        <v>22.8</v>
      </c>
      <c r="F102" s="116">
        <v>1.9</v>
      </c>
      <c r="G102" s="12">
        <v>3274.7</v>
      </c>
      <c r="H102" s="13"/>
    </row>
    <row r="103" spans="1:8" s="42" customFormat="1" ht="20.25" thickBot="1" x14ac:dyDescent="0.45">
      <c r="A103" s="39" t="s">
        <v>62</v>
      </c>
      <c r="B103" s="40"/>
      <c r="C103" s="102"/>
      <c r="D103" s="41">
        <f>D101+D96+D93+D91+D84+D79+D68+D54+D53+D52+D51+D49+D48+D47+D40+D39+D28+D15+D102+D50+D41</f>
        <v>689233.11</v>
      </c>
      <c r="E103" s="41">
        <f>E101+E96+E93+E91+E84+E79+E68+E54+E53+E52+E51+E49+E48+E47+E40+E39+E28+E15+E102+E50+E41</f>
        <v>210.48</v>
      </c>
      <c r="F103" s="41">
        <f>F101+F96+F93+F91+F84+F79+F68+F54+F53+F52+F51+F49+F48+F47+F40+F39+F28+F15+F102+F50+F41</f>
        <v>17.54</v>
      </c>
      <c r="G103" s="12">
        <v>3274.7</v>
      </c>
      <c r="H103" s="43"/>
    </row>
    <row r="104" spans="1:8" s="42" customFormat="1" ht="19.5" x14ac:dyDescent="0.4">
      <c r="A104" s="44"/>
      <c r="B104" s="45"/>
      <c r="C104" s="46"/>
      <c r="D104" s="47"/>
      <c r="E104" s="47"/>
      <c r="F104" s="47"/>
      <c r="G104" s="12">
        <v>3274.7</v>
      </c>
      <c r="H104" s="43"/>
    </row>
    <row r="105" spans="1:8" s="42" customFormat="1" ht="19.5" x14ac:dyDescent="0.4">
      <c r="A105" s="44"/>
      <c r="B105" s="45"/>
      <c r="C105" s="46"/>
      <c r="D105" s="47"/>
      <c r="E105" s="47"/>
      <c r="F105" s="47"/>
      <c r="G105" s="12">
        <v>3274.7</v>
      </c>
      <c r="H105" s="43"/>
    </row>
    <row r="106" spans="1:8" s="42" customFormat="1" ht="20.25" thickBot="1" x14ac:dyDescent="0.45">
      <c r="A106" s="44"/>
      <c r="B106" s="45"/>
      <c r="C106" s="46"/>
      <c r="D106" s="47"/>
      <c r="E106" s="47"/>
      <c r="F106" s="47"/>
      <c r="G106" s="12">
        <v>3274.7</v>
      </c>
      <c r="H106" s="43"/>
    </row>
    <row r="107" spans="1:8" s="42" customFormat="1" ht="38.25" thickBot="1" x14ac:dyDescent="0.45">
      <c r="A107" s="71" t="s">
        <v>63</v>
      </c>
      <c r="B107" s="72"/>
      <c r="C107" s="73"/>
      <c r="D107" s="74">
        <v>0</v>
      </c>
      <c r="E107" s="74">
        <v>0</v>
      </c>
      <c r="F107" s="74">
        <v>0</v>
      </c>
      <c r="G107" s="12">
        <v>3274.7</v>
      </c>
      <c r="H107" s="43"/>
    </row>
    <row r="108" spans="1:8" s="86" customFormat="1" ht="17.25" customHeight="1" x14ac:dyDescent="0.2">
      <c r="A108" s="108"/>
      <c r="B108" s="109"/>
      <c r="C108" s="110"/>
      <c r="D108" s="111"/>
      <c r="E108" s="111"/>
      <c r="F108" s="111"/>
      <c r="G108" s="12"/>
      <c r="H108" s="85"/>
    </row>
    <row r="109" spans="1:8" s="42" customFormat="1" ht="20.25" thickBot="1" x14ac:dyDescent="0.45">
      <c r="A109" s="44"/>
      <c r="B109" s="45"/>
      <c r="C109" s="46"/>
      <c r="D109" s="50"/>
      <c r="E109" s="50"/>
      <c r="F109" s="50"/>
      <c r="H109" s="43"/>
    </row>
    <row r="110" spans="1:8" s="42" customFormat="1" ht="20.25" thickBot="1" x14ac:dyDescent="0.45">
      <c r="A110" s="51" t="s">
        <v>170</v>
      </c>
      <c r="B110" s="52"/>
      <c r="C110" s="53"/>
      <c r="D110" s="54">
        <f>D103+D107</f>
        <v>689233.11</v>
      </c>
      <c r="E110" s="54">
        <f>E103+E107</f>
        <v>210.48</v>
      </c>
      <c r="F110" s="54">
        <f>F103+F107</f>
        <v>17.54</v>
      </c>
      <c r="H110" s="43"/>
    </row>
    <row r="111" spans="1:8" s="42" customFormat="1" ht="19.5" x14ac:dyDescent="0.4">
      <c r="A111" s="44"/>
      <c r="B111" s="45"/>
      <c r="C111" s="46"/>
      <c r="D111" s="50"/>
      <c r="E111" s="50"/>
      <c r="F111" s="50"/>
      <c r="H111" s="43"/>
    </row>
    <row r="112" spans="1:8" s="42" customFormat="1" ht="19.5" x14ac:dyDescent="0.2">
      <c r="A112" s="113"/>
      <c r="B112" s="114"/>
      <c r="C112" s="115"/>
      <c r="D112" s="115"/>
      <c r="E112" s="115"/>
      <c r="F112" s="115"/>
      <c r="H112" s="43"/>
    </row>
    <row r="113" spans="1:8" s="42" customFormat="1" ht="19.5" x14ac:dyDescent="0.4">
      <c r="A113" s="44"/>
      <c r="B113" s="45"/>
      <c r="C113" s="46"/>
      <c r="D113" s="50"/>
      <c r="E113" s="50"/>
      <c r="F113" s="50"/>
      <c r="H113" s="43"/>
    </row>
    <row r="114" spans="1:8" s="55" customFormat="1" ht="14.25" x14ac:dyDescent="0.2">
      <c r="A114" s="99" t="s">
        <v>84</v>
      </c>
      <c r="B114" s="99"/>
      <c r="C114" s="99"/>
      <c r="D114" s="99"/>
      <c r="H114" s="56"/>
    </row>
    <row r="115" spans="1:8" s="61" customFormat="1" ht="19.5" x14ac:dyDescent="0.4">
      <c r="A115" s="57"/>
      <c r="B115" s="58"/>
      <c r="C115" s="59"/>
      <c r="D115" s="59"/>
      <c r="E115" s="59"/>
      <c r="F115" s="60"/>
      <c r="H115" s="62"/>
    </row>
    <row r="116" spans="1:8" s="61" customFormat="1" ht="19.5" x14ac:dyDescent="0.4">
      <c r="A116" s="57"/>
      <c r="B116" s="58"/>
      <c r="C116" s="59"/>
      <c r="D116" s="59"/>
      <c r="E116" s="59"/>
      <c r="F116" s="60"/>
      <c r="H116" s="62"/>
    </row>
    <row r="117" spans="1:8" s="42" customFormat="1" ht="19.5" x14ac:dyDescent="0.4">
      <c r="A117" s="44"/>
      <c r="B117" s="45"/>
      <c r="C117" s="46"/>
      <c r="D117" s="50"/>
      <c r="E117" s="50"/>
      <c r="F117" s="50"/>
      <c r="H117" s="43"/>
    </row>
    <row r="118" spans="1:8" s="66" customFormat="1" ht="19.5" x14ac:dyDescent="0.2">
      <c r="A118" s="63"/>
      <c r="B118" s="59"/>
      <c r="C118" s="64"/>
      <c r="D118" s="64"/>
      <c r="E118" s="64"/>
      <c r="F118" s="65"/>
      <c r="H118" s="67"/>
    </row>
    <row r="119" spans="1:8" s="55" customFormat="1" ht="14.25" x14ac:dyDescent="0.2">
      <c r="A119" s="122"/>
      <c r="B119" s="122"/>
      <c r="C119" s="122"/>
      <c r="D119" s="122"/>
      <c r="H119" s="56"/>
    </row>
    <row r="120" spans="1:8" s="55" customFormat="1" x14ac:dyDescent="0.2">
      <c r="F120" s="68"/>
      <c r="H120" s="56"/>
    </row>
    <row r="121" spans="1:8" s="55" customFormat="1" x14ac:dyDescent="0.2">
      <c r="F121" s="68"/>
      <c r="H121" s="56"/>
    </row>
    <row r="122" spans="1:8" s="55" customFormat="1" x14ac:dyDescent="0.2">
      <c r="F122" s="68"/>
      <c r="H122" s="56"/>
    </row>
    <row r="123" spans="1:8" s="55" customFormat="1" x14ac:dyDescent="0.2">
      <c r="F123" s="68"/>
      <c r="H123" s="56"/>
    </row>
    <row r="124" spans="1:8" s="55" customFormat="1" x14ac:dyDescent="0.2">
      <c r="F124" s="68"/>
      <c r="H124" s="56"/>
    </row>
    <row r="125" spans="1:8" s="55" customFormat="1" x14ac:dyDescent="0.2">
      <c r="F125" s="68"/>
      <c r="H125" s="56"/>
    </row>
    <row r="126" spans="1:8" s="55" customFormat="1" x14ac:dyDescent="0.2">
      <c r="F126" s="68"/>
      <c r="H126" s="56"/>
    </row>
    <row r="127" spans="1:8" s="55" customFormat="1" x14ac:dyDescent="0.2">
      <c r="F127" s="68"/>
      <c r="H127" s="56"/>
    </row>
    <row r="128" spans="1:8" s="55" customFormat="1" x14ac:dyDescent="0.2">
      <c r="F128" s="68"/>
      <c r="H128" s="56"/>
    </row>
    <row r="129" spans="6:8" s="55" customFormat="1" x14ac:dyDescent="0.2">
      <c r="F129" s="68"/>
      <c r="H129" s="56"/>
    </row>
    <row r="130" spans="6:8" s="55" customFormat="1" x14ac:dyDescent="0.2">
      <c r="F130" s="68"/>
      <c r="H130" s="56"/>
    </row>
    <row r="131" spans="6:8" s="55" customFormat="1" x14ac:dyDescent="0.2">
      <c r="F131" s="68"/>
      <c r="H131" s="56"/>
    </row>
    <row r="132" spans="6:8" s="55" customFormat="1" x14ac:dyDescent="0.2">
      <c r="F132" s="68"/>
      <c r="H132" s="56"/>
    </row>
    <row r="133" spans="6:8" s="55" customFormat="1" x14ac:dyDescent="0.2">
      <c r="F133" s="68"/>
      <c r="H133" s="56"/>
    </row>
    <row r="134" spans="6:8" s="55" customFormat="1" x14ac:dyDescent="0.2">
      <c r="F134" s="68"/>
      <c r="H134" s="56"/>
    </row>
    <row r="135" spans="6:8" s="55" customFormat="1" x14ac:dyDescent="0.2">
      <c r="F135" s="68"/>
      <c r="H135" s="56"/>
    </row>
    <row r="136" spans="6:8" s="55" customFormat="1" x14ac:dyDescent="0.2">
      <c r="F136" s="68"/>
      <c r="H136" s="56"/>
    </row>
    <row r="137" spans="6:8" s="55" customFormat="1" x14ac:dyDescent="0.2">
      <c r="F137" s="68"/>
      <c r="H137" s="56"/>
    </row>
    <row r="138" spans="6:8" s="55" customFormat="1" x14ac:dyDescent="0.2">
      <c r="F138" s="68"/>
      <c r="H138" s="56"/>
    </row>
  </sheetData>
  <mergeCells count="13">
    <mergeCell ref="A6:F6"/>
    <mergeCell ref="A1:F1"/>
    <mergeCell ref="B2:F2"/>
    <mergeCell ref="B3:F3"/>
    <mergeCell ref="B4:F4"/>
    <mergeCell ref="A5:F5"/>
    <mergeCell ref="A119:D119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rowBreaks count="1" manualBreakCount="1"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2016-05-04T11:50:36Z</cp:lastPrinted>
  <dcterms:created xsi:type="dcterms:W3CDTF">2014-01-29T09:24:15Z</dcterms:created>
  <dcterms:modified xsi:type="dcterms:W3CDTF">2016-05-04T12:02:43Z</dcterms:modified>
</cp:coreProperties>
</file>