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270" windowWidth="15480" windowHeight="11400" activeTab="2"/>
  </bookViews>
  <sheets>
    <sheet name="проект 290 Пост." sheetId="5" r:id="rId1"/>
    <sheet name="по заявлению" sheetId="6" r:id="rId2"/>
    <sheet name="по голосованию" sheetId="7" r:id="rId3"/>
  </sheets>
  <definedNames>
    <definedName name="_xlnm.Print_Area" localSheetId="2">'по голосованию'!$A$1:$G$133</definedName>
    <definedName name="_xlnm.Print_Area" localSheetId="1">'по заявлению'!$A$1:$G$135</definedName>
    <definedName name="_xlnm.Print_Area" localSheetId="0">'проект 290 Пост.'!$A$1:$G$135</definedName>
  </definedNames>
  <calcPr calcId="145621" fullPrecision="0"/>
</workbook>
</file>

<file path=xl/calcChain.xml><?xml version="1.0" encoding="utf-8"?>
<calcChain xmlns="http://schemas.openxmlformats.org/spreadsheetml/2006/main">
  <c r="C124" i="7" l="1"/>
  <c r="F122" i="7"/>
  <c r="G122" i="7" s="1"/>
  <c r="F121" i="7"/>
  <c r="G121" i="7" s="1"/>
  <c r="F120" i="7"/>
  <c r="G120" i="7" s="1"/>
  <c r="F119" i="7"/>
  <c r="G119" i="7" s="1"/>
  <c r="F118" i="7"/>
  <c r="G118" i="7" s="1"/>
  <c r="F117" i="7"/>
  <c r="G117" i="7" s="1"/>
  <c r="E116" i="7"/>
  <c r="C116" i="7"/>
  <c r="C114" i="7"/>
  <c r="F113" i="7"/>
  <c r="E113" i="7" s="1"/>
  <c r="F112" i="7"/>
  <c r="G112" i="7" s="1"/>
  <c r="F111" i="7"/>
  <c r="G111" i="7" s="1"/>
  <c r="E110" i="7"/>
  <c r="F110" i="7" s="1"/>
  <c r="G110" i="7" s="1"/>
  <c r="E109" i="7"/>
  <c r="F109" i="7" s="1"/>
  <c r="G109" i="7" s="1"/>
  <c r="F108" i="7"/>
  <c r="G108" i="7" s="1"/>
  <c r="C108" i="7"/>
  <c r="E105" i="7"/>
  <c r="F105" i="7" s="1"/>
  <c r="G105" i="7" s="1"/>
  <c r="C104" i="7"/>
  <c r="E102" i="7"/>
  <c r="F102" i="7" s="1"/>
  <c r="G102" i="7" s="1"/>
  <c r="E100" i="7"/>
  <c r="F100" i="7" s="1"/>
  <c r="G100" i="7" s="1"/>
  <c r="E97" i="7"/>
  <c r="E94" i="7"/>
  <c r="E92" i="7"/>
  <c r="E89" i="7" s="1"/>
  <c r="F89" i="7" s="1"/>
  <c r="G89" i="7" s="1"/>
  <c r="E79" i="7"/>
  <c r="F79" i="7" s="1"/>
  <c r="G79" i="7" s="1"/>
  <c r="C73" i="7"/>
  <c r="C70" i="7"/>
  <c r="C69" i="7"/>
  <c r="C68" i="7"/>
  <c r="C67" i="7"/>
  <c r="C66" i="7"/>
  <c r="E64" i="7"/>
  <c r="F64" i="7" s="1"/>
  <c r="G64" i="7" s="1"/>
  <c r="F63" i="7"/>
  <c r="G63" i="7" s="1"/>
  <c r="C63" i="7"/>
  <c r="F62" i="7"/>
  <c r="E62" i="7" s="1"/>
  <c r="C62" i="7"/>
  <c r="F61" i="7"/>
  <c r="E61" i="7" s="1"/>
  <c r="C61" i="7"/>
  <c r="F60" i="7"/>
  <c r="G60" i="7" s="1"/>
  <c r="F50" i="7"/>
  <c r="E50" i="7" s="1"/>
  <c r="C50" i="7"/>
  <c r="F49" i="7"/>
  <c r="G49" i="7" s="1"/>
  <c r="F48" i="7"/>
  <c r="G48" i="7" s="1"/>
  <c r="F47" i="7"/>
  <c r="G47" i="7" s="1"/>
  <c r="F41" i="7"/>
  <c r="G41" i="7" s="1"/>
  <c r="F40" i="7"/>
  <c r="E40" i="7" s="1"/>
  <c r="C40" i="7"/>
  <c r="F39" i="7"/>
  <c r="E39" i="7" s="1"/>
  <c r="C39" i="7"/>
  <c r="F28" i="7"/>
  <c r="E28" i="7"/>
  <c r="C28" i="7"/>
  <c r="G27" i="7"/>
  <c r="G14" i="7" s="1"/>
  <c r="F14" i="7" s="1"/>
  <c r="E14" i="7" s="1"/>
  <c r="C14" i="7"/>
  <c r="E93" i="7" l="1"/>
  <c r="F93" i="7" s="1"/>
  <c r="G93" i="7" s="1"/>
  <c r="F116" i="7"/>
  <c r="G114" i="7"/>
  <c r="G116" i="7"/>
  <c r="F128" i="6"/>
  <c r="G128" i="6"/>
  <c r="E128" i="6"/>
  <c r="E126" i="6"/>
  <c r="F126" i="6" s="1"/>
  <c r="G126" i="6" s="1"/>
  <c r="F122" i="6"/>
  <c r="G122" i="6" s="1"/>
  <c r="C124" i="6"/>
  <c r="F121" i="6"/>
  <c r="G121" i="6" s="1"/>
  <c r="F120" i="6"/>
  <c r="G120" i="6" s="1"/>
  <c r="F119" i="6"/>
  <c r="G119" i="6" s="1"/>
  <c r="F118" i="6"/>
  <c r="G118" i="6" s="1"/>
  <c r="F117" i="6"/>
  <c r="G117" i="6" s="1"/>
  <c r="E116" i="6"/>
  <c r="C116" i="6"/>
  <c r="C114" i="6"/>
  <c r="F113" i="6"/>
  <c r="F112" i="6"/>
  <c r="G112" i="6" s="1"/>
  <c r="F111" i="6"/>
  <c r="G111" i="6" s="1"/>
  <c r="E110" i="6"/>
  <c r="F110" i="6" s="1"/>
  <c r="G110" i="6" s="1"/>
  <c r="E109" i="6"/>
  <c r="F109" i="6" s="1"/>
  <c r="G109" i="6" s="1"/>
  <c r="F108" i="6"/>
  <c r="G108" i="6" s="1"/>
  <c r="C108" i="6"/>
  <c r="E105" i="6"/>
  <c r="F105" i="6" s="1"/>
  <c r="G105" i="6" s="1"/>
  <c r="C104" i="6"/>
  <c r="E102" i="6"/>
  <c r="F102" i="6" s="1"/>
  <c r="G102" i="6" s="1"/>
  <c r="E100" i="6"/>
  <c r="F100" i="6" s="1"/>
  <c r="G100" i="6" s="1"/>
  <c r="E97" i="6"/>
  <c r="E94" i="6"/>
  <c r="E92" i="6"/>
  <c r="E89" i="6" s="1"/>
  <c r="F89" i="6" s="1"/>
  <c r="G89" i="6" s="1"/>
  <c r="E79" i="6"/>
  <c r="F79" i="6" s="1"/>
  <c r="G79" i="6" s="1"/>
  <c r="C73" i="6"/>
  <c r="C70" i="6"/>
  <c r="C69" i="6"/>
  <c r="C68" i="6"/>
  <c r="C67" i="6"/>
  <c r="C66" i="6"/>
  <c r="F64" i="6"/>
  <c r="G64" i="6" s="1"/>
  <c r="E64" i="6"/>
  <c r="G63" i="6"/>
  <c r="F63" i="6"/>
  <c r="C63" i="6"/>
  <c r="F62" i="6"/>
  <c r="E62" i="6"/>
  <c r="C62" i="6"/>
  <c r="F61" i="6"/>
  <c r="E61" i="6" s="1"/>
  <c r="C61" i="6"/>
  <c r="F60" i="6"/>
  <c r="G60" i="6" s="1"/>
  <c r="F50" i="6"/>
  <c r="E50" i="6"/>
  <c r="C50" i="6"/>
  <c r="G49" i="6"/>
  <c r="F49" i="6"/>
  <c r="G48" i="6"/>
  <c r="F48" i="6"/>
  <c r="G47" i="6"/>
  <c r="F47" i="6"/>
  <c r="F41" i="6"/>
  <c r="G41" i="6" s="1"/>
  <c r="F40" i="6"/>
  <c r="E40" i="6"/>
  <c r="C40" i="6"/>
  <c r="F39" i="6"/>
  <c r="E39" i="6" s="1"/>
  <c r="C39" i="6"/>
  <c r="F28" i="6"/>
  <c r="E28" i="6" s="1"/>
  <c r="C28" i="6"/>
  <c r="G27" i="6"/>
  <c r="G14" i="6" s="1"/>
  <c r="F14" i="6" s="1"/>
  <c r="E14" i="6" s="1"/>
  <c r="C14" i="6"/>
  <c r="F114" i="7" l="1"/>
  <c r="F124" i="7" s="1"/>
  <c r="E114" i="7"/>
  <c r="E124" i="7" s="1"/>
  <c r="G124" i="7"/>
  <c r="E93" i="6"/>
  <c r="F93" i="6" s="1"/>
  <c r="G93" i="6" s="1"/>
  <c r="G114" i="6" s="1"/>
  <c r="F116" i="6"/>
  <c r="G116" i="6"/>
  <c r="E113" i="6"/>
  <c r="E109" i="5"/>
  <c r="E110" i="5"/>
  <c r="G27" i="5"/>
  <c r="F114" i="6" l="1"/>
  <c r="F124" i="6" s="1"/>
  <c r="E114" i="6"/>
  <c r="E124" i="6" s="1"/>
  <c r="G124" i="6"/>
  <c r="E64" i="5"/>
  <c r="E116" i="5" l="1"/>
  <c r="F110" i="5" l="1"/>
  <c r="G110" i="5" s="1"/>
  <c r="F111" i="5"/>
  <c r="G111" i="5" s="1"/>
  <c r="F112" i="5"/>
  <c r="G112" i="5" s="1"/>
  <c r="F109" i="5"/>
  <c r="G109" i="5" s="1"/>
  <c r="F62" i="5" l="1"/>
  <c r="E62" i="5" s="1"/>
  <c r="F60" i="5"/>
  <c r="G60" i="5" s="1"/>
  <c r="E41" i="5" l="1"/>
  <c r="F118" i="5" l="1"/>
  <c r="G118" i="5" s="1"/>
  <c r="F119" i="5"/>
  <c r="G119" i="5" s="1"/>
  <c r="F120" i="5"/>
  <c r="G120" i="5" s="1"/>
  <c r="F121" i="5"/>
  <c r="G121" i="5" s="1"/>
  <c r="F122" i="5"/>
  <c r="G122" i="5" s="1"/>
  <c r="F123" i="5"/>
  <c r="G123" i="5" s="1"/>
  <c r="F124" i="5"/>
  <c r="G124" i="5" s="1"/>
  <c r="F125" i="5"/>
  <c r="G125" i="5" s="1"/>
  <c r="E105" i="5"/>
  <c r="E100" i="5"/>
  <c r="E79" i="5"/>
  <c r="F108" i="5" l="1"/>
  <c r="G108" i="5" s="1"/>
  <c r="F63" i="5"/>
  <c r="G63" i="5" s="1"/>
  <c r="F41" i="5"/>
  <c r="G41" i="5" s="1"/>
  <c r="F117" i="5" l="1"/>
  <c r="F116" i="5" s="1"/>
  <c r="C116" i="5"/>
  <c r="C114" i="5"/>
  <c r="F113" i="5"/>
  <c r="C108" i="5"/>
  <c r="F105" i="5"/>
  <c r="G105" i="5" s="1"/>
  <c r="C104" i="5"/>
  <c r="E102" i="5"/>
  <c r="F102" i="5" s="1"/>
  <c r="G102" i="5" s="1"/>
  <c r="F100" i="5"/>
  <c r="G100" i="5" s="1"/>
  <c r="E97" i="5"/>
  <c r="E94" i="5"/>
  <c r="E92" i="5"/>
  <c r="E89" i="5" s="1"/>
  <c r="F89" i="5" s="1"/>
  <c r="G89" i="5" s="1"/>
  <c r="F79" i="5"/>
  <c r="G79" i="5" s="1"/>
  <c r="C73" i="5"/>
  <c r="C70" i="5"/>
  <c r="C69" i="5"/>
  <c r="C68" i="5"/>
  <c r="C67" i="5"/>
  <c r="C66" i="5"/>
  <c r="F64" i="5"/>
  <c r="G64" i="5" s="1"/>
  <c r="C63" i="5"/>
  <c r="C62" i="5"/>
  <c r="F61" i="5"/>
  <c r="E61" i="5" s="1"/>
  <c r="C61" i="5"/>
  <c r="F50" i="5"/>
  <c r="E50" i="5" s="1"/>
  <c r="C50" i="5"/>
  <c r="F49" i="5"/>
  <c r="G49" i="5" s="1"/>
  <c r="F48" i="5"/>
  <c r="G48" i="5" s="1"/>
  <c r="F47" i="5"/>
  <c r="G47" i="5" s="1"/>
  <c r="F40" i="5"/>
  <c r="E40" i="5" s="1"/>
  <c r="C40" i="5"/>
  <c r="F39" i="5"/>
  <c r="E39" i="5" s="1"/>
  <c r="C39" i="5"/>
  <c r="F28" i="5"/>
  <c r="E28" i="5" s="1"/>
  <c r="C28" i="5"/>
  <c r="G14" i="5"/>
  <c r="C14" i="5"/>
  <c r="G117" i="5" l="1"/>
  <c r="G116" i="5" s="1"/>
  <c r="E93" i="5"/>
  <c r="F93" i="5" s="1"/>
  <c r="G93" i="5" s="1"/>
  <c r="G114" i="5" s="1"/>
  <c r="F14" i="5"/>
  <c r="E14" i="5" s="1"/>
  <c r="C127" i="5"/>
  <c r="E113" i="5"/>
  <c r="E114" i="5" l="1"/>
  <c r="E127" i="5" s="1"/>
  <c r="F114" i="5"/>
  <c r="F127" i="5" s="1"/>
  <c r="G127" i="5"/>
</calcChain>
</file>

<file path=xl/sharedStrings.xml><?xml version="1.0" encoding="utf-8"?>
<sst xmlns="http://schemas.openxmlformats.org/spreadsheetml/2006/main" count="710" uniqueCount="171">
  <si>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</si>
  <si>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</si>
  <si>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</si>
  <si>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</si>
  <si>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</si>
  <si>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</si>
  <si>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</si>
  <si>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</si>
  <si>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</si>
  <si>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</si>
  <si>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</si>
  <si>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</si>
  <si>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</si>
  <si>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</si>
  <si>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</si>
  <si>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</si>
  <si>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</si>
  <si>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</si>
  <si>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</si>
  <si>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</si>
  <si>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</si>
  <si>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</si>
  <si>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</si>
  <si>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</si>
  <si>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Поверка общедомовых приборов учета горячего водоснабжения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</si>
  <si>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</si>
  <si>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</si>
  <si>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</si>
  <si>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</si>
  <si>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</si>
  <si>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</si>
  <si>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</si>
  <si>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</si>
  <si>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</si>
  <si>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</si>
  <si>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</si>
  <si>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</si>
  <si>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</si>
  <si>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</si>
  <si>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</si>
  <si>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</si>
  <si>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</si>
  <si>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</si>
  <si>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</si>
  <si>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</si>
  <si>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</si>
  <si>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</si>
  <si>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</si>
  <si>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</si>
  <si>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</si>
  <si>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</si>
  <si>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</si>
  <si>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перевод реле времени</t>
  </si>
  <si>
    <t>замена трансформатора тока</t>
  </si>
  <si>
    <t>восстановление общедомового уличного освещения</t>
  </si>
  <si>
    <t>1 раз в 4 года</t>
  </si>
  <si>
    <t>1 раз в 3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</si>
  <si>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</si>
  <si>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</si>
  <si>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</si>
  <si>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Регламентные работы по содержанию кровли в т.числе:</t>
  </si>
  <si>
    <t>очистка кровли от снега и скалывание сосулек</t>
  </si>
  <si>
    <t>очистка от снега и наледи козырьков подъездов</t>
  </si>
  <si>
    <t>Сбор, вывоз и утилизация ТБО, руб/м2</t>
  </si>
  <si>
    <t>ИТОГО: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</si>
  <si>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</si>
  <si>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</si>
  <si>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гидравлическое испытание элеваторных узлов и запорной арматуры</t>
  </si>
  <si>
    <t>Итого:</t>
  </si>
  <si>
    <t>отключение системы отопления и перевод системы ГВС на летнюю схему</t>
  </si>
  <si>
    <t>подключение системы отопления с регулировкой и перевод системы ГВС на зимнюю схему</t>
  </si>
  <si>
    <t>учет  работ по капремонту</t>
  </si>
  <si>
    <t>ВСЕГО</t>
  </si>
  <si>
    <t>по адресу: ул. Набережная, д.34 (S жилые + нежилые =4492,5 м2, S придом.тер. = 3427,98 м2)</t>
  </si>
  <si>
    <t>Управление многоквартирным домом, всего в т.ч.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</si>
  <si>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</si>
  <si>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</si>
  <si>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</si>
  <si>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</si>
  <si>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</si>
  <si>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</si>
  <si>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</si>
  <si>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</si>
  <si>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</si>
  <si>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</si>
  <si>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</si>
  <si>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</si>
  <si>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</si>
  <si>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</si>
  <si>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</si>
  <si>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</si>
  <si>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</si>
  <si>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</si>
  <si>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</si>
  <si>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</si>
  <si>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</si>
  <si>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</si>
  <si>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</si>
  <si>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</si>
  <si>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</si>
  <si>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</si>
  <si>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</si>
  <si>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</si>
  <si>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</si>
  <si>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</si>
  <si>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</si>
  <si>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</si>
  <si>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</si>
  <si>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</si>
  <si>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</si>
  <si>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 замена неисправных контрольно-измерительных прибоов (манометров, термометров и т.д)</t>
  </si>
  <si>
    <t>ревизия задвижек СТС</t>
  </si>
  <si>
    <t>смена задвижек СТС</t>
  </si>
  <si>
    <t>работа по очистке водяного подогревателя для удаления накипи-коррозийных отложений</t>
  </si>
  <si>
    <t xml:space="preserve">1 раз 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</si>
  <si>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</si>
  <si>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</si>
  <si>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</si>
  <si>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</si>
  <si>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</si>
  <si>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</si>
  <si>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</si>
  <si>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</si>
  <si>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</si>
  <si>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</si>
  <si>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объем работ</t>
  </si>
  <si>
    <t xml:space="preserve">Проект </t>
  </si>
  <si>
    <t>4492,5 м2</t>
  </si>
  <si>
    <t>3427,98 м2</t>
  </si>
  <si>
    <t>1 шт</t>
  </si>
  <si>
    <t>4 пробы</t>
  </si>
  <si>
    <t>Приложение № 3</t>
  </si>
  <si>
    <t xml:space="preserve">от _____________ 2016 г </t>
  </si>
  <si>
    <t>390,5 м2</t>
  </si>
  <si>
    <t>524 м</t>
  </si>
  <si>
    <t>1270,1 м2</t>
  </si>
  <si>
    <t>1950 м</t>
  </si>
  <si>
    <t>535 м</t>
  </si>
  <si>
    <t>455 м</t>
  </si>
  <si>
    <t>610 м</t>
  </si>
  <si>
    <t>410 м</t>
  </si>
  <si>
    <t>250 каналов</t>
  </si>
  <si>
    <t>1374 м2</t>
  </si>
  <si>
    <t xml:space="preserve"> рассмотрение обращений граждан</t>
  </si>
  <si>
    <t>информационное сообщение (ГИС ЖКХ)</t>
  </si>
  <si>
    <t>Техническое диагностирование внутридомового газового оборудования (ВГДО)</t>
  </si>
  <si>
    <t>объем теплоносителя на наполнение системы теплоснабжения (договор с ТПК)</t>
  </si>
  <si>
    <t>дезинфекция вентканалов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</si>
  <si>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очистка от снега и наледи подъездных козырьков)</t>
    </r>
  </si>
  <si>
    <t>2017 -2018 гг.</t>
  </si>
  <si>
    <t>Установка электронного регулятора температуры на ВВП</t>
  </si>
  <si>
    <t>Погодное регулирование системы отопления (ориентировочная стоимость)</t>
  </si>
  <si>
    <t>Разработка проектно - сметной документации на перевод полотенцесушителей с системы отопления на систему горячего водоснабжения</t>
  </si>
  <si>
    <t>Ремонт отмостки - 11 м2.</t>
  </si>
  <si>
    <t>Ремонт козырьков над подъездными входами - 6 шт.</t>
  </si>
  <si>
    <t>Ремонт мягкой кровли 1044,1 м2 (подъезды №1 - №5).</t>
  </si>
  <si>
    <t>Косметический ремонт подъездов - 6 шт.</t>
  </si>
  <si>
    <t>Прокладка циркуляционной линии ГВС (обратный трубопровод).</t>
  </si>
  <si>
    <t>Устройство щебеночного покрытия в тех подвале (под 6 подъездом).</t>
  </si>
  <si>
    <t>Предлагаемый перечень работ по текущему ремонту                                       (на выбор собственников)</t>
  </si>
  <si>
    <t>(стоимость услуг  увеличена на 8,6 % в соответствии с уровнем инфляции 2016 г.)</t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</si>
  <si>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</si>
  <si>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</si>
  <si>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</si>
  <si>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</si>
  <si>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очистка от снега и наледи подъездных козырьков, дезинфекция вентканалов)</t>
    </r>
  </si>
  <si>
    <t>Ремонт карнизных плит - 3 м2</t>
  </si>
  <si>
    <t>Косметический ремонт тамбуров и 1-х этажей  подъездов - 6 шт.</t>
  </si>
  <si>
    <t>Ремонт входа в подвал № 1</t>
  </si>
  <si>
    <t>ВСЕГО (без содержания лестничных клеток)</t>
  </si>
  <si>
    <t>ВСЕГО (с содержанием  лестничных клеток)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</si>
</sst>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4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1"/>
      <name val="Arial"/>
      <family val="2"/>
      <charset val="204"/>
    </font>
    <font>
      <sz val="12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3" borderId="0" xfId="0" applyFill="1"/>
    <xf numFmtId="2" fontId="0" fillId="3" borderId="0" xfId="0" applyNumberFormat="1" applyFill="1"/>
    <xf numFmtId="0" fontId="3" fillId="4" borderId="0" xfId="0" applyFont="1" applyFill="1" applyAlignment="1">
      <alignment horizontal="center"/>
    </xf>
    <xf numFmtId="0" fontId="0" fillId="0" borderId="0" xfId="0" applyFill="1"/>
    <xf numFmtId="0" fontId="5" fillId="3" borderId="0" xfId="0" applyFont="1" applyFill="1"/>
    <xf numFmtId="2" fontId="5" fillId="3" borderId="0" xfId="0" applyNumberFormat="1" applyFont="1" applyFill="1"/>
    <xf numFmtId="2" fontId="0" fillId="3" borderId="0" xfId="0" applyNumberForma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textRotation="90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2" fontId="9" fillId="3" borderId="0" xfId="0" applyNumberFormat="1" applyFont="1" applyFill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 wrapText="1"/>
    </xf>
    <xf numFmtId="2" fontId="9" fillId="3" borderId="15" xfId="0" applyNumberFormat="1" applyFont="1" applyFill="1" applyBorder="1" applyAlignment="1">
      <alignment horizontal="center" vertical="center" wrapText="1"/>
    </xf>
    <xf numFmtId="2" fontId="9" fillId="2" borderId="16" xfId="0" applyNumberFormat="1" applyFont="1" applyFill="1" applyBorder="1" applyAlignment="1">
      <alignment horizontal="center" vertical="center" wrapText="1"/>
    </xf>
    <xf numFmtId="2" fontId="9" fillId="2" borderId="15" xfId="0" applyNumberFormat="1" applyFont="1" applyFill="1" applyBorder="1" applyAlignment="1">
      <alignment horizontal="center" vertical="center" wrapText="1"/>
    </xf>
    <xf numFmtId="2" fontId="9" fillId="2" borderId="17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center" vertical="center" wrapText="1"/>
    </xf>
    <xf numFmtId="2" fontId="14" fillId="3" borderId="3" xfId="0" applyNumberFormat="1" applyFont="1" applyFill="1" applyBorder="1" applyAlignment="1">
      <alignment horizontal="center" vertical="center" wrapText="1"/>
    </xf>
    <xf numFmtId="2" fontId="14" fillId="3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14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center" vertical="center" wrapText="1"/>
    </xf>
    <xf numFmtId="2" fontId="14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/>
    <xf numFmtId="2" fontId="10" fillId="3" borderId="0" xfId="0" applyNumberFormat="1" applyFont="1" applyFill="1" applyBorder="1" applyAlignment="1">
      <alignment horizontal="center"/>
    </xf>
    <xf numFmtId="0" fontId="10" fillId="3" borderId="0" xfId="0" applyFont="1" applyFill="1"/>
    <xf numFmtId="2" fontId="10" fillId="3" borderId="0" xfId="0" applyNumberFormat="1" applyFont="1" applyFill="1"/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3" borderId="14" xfId="0" applyFill="1" applyBorder="1" applyAlignment="1">
      <alignment horizontal="center" vertical="center"/>
    </xf>
    <xf numFmtId="2" fontId="9" fillId="3" borderId="16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left" vertical="center" wrapText="1"/>
    </xf>
    <xf numFmtId="4" fontId="11" fillId="2" borderId="15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2" fontId="10" fillId="2" borderId="22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2" fontId="10" fillId="3" borderId="0" xfId="0" applyNumberFormat="1" applyFont="1" applyFill="1" applyAlignment="1">
      <alignment horizontal="center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center" vertical="center" wrapText="1"/>
    </xf>
    <xf numFmtId="2" fontId="1" fillId="2" borderId="26" xfId="0" applyNumberFormat="1" applyFont="1" applyFill="1" applyBorder="1" applyAlignment="1">
      <alignment horizontal="center" vertical="center" wrapText="1"/>
    </xf>
    <xf numFmtId="2" fontId="1" fillId="2" borderId="27" xfId="0" applyNumberFormat="1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 wrapText="1"/>
    </xf>
    <xf numFmtId="0" fontId="0" fillId="3" borderId="29" xfId="0" applyFill="1" applyBorder="1" applyAlignment="1">
      <alignment horizontal="center" vertical="center"/>
    </xf>
    <xf numFmtId="4" fontId="10" fillId="2" borderId="4" xfId="0" applyNumberFormat="1" applyFont="1" applyFill="1" applyBorder="1" applyAlignment="1">
      <alignment horizontal="center" vertical="center" wrapText="1"/>
    </xf>
    <xf numFmtId="4" fontId="1" fillId="2" borderId="27" xfId="0" applyNumberFormat="1" applyFont="1" applyFill="1" applyBorder="1" applyAlignment="1">
      <alignment horizontal="center" vertical="center" wrapText="1"/>
    </xf>
    <xf numFmtId="4" fontId="1" fillId="2" borderId="26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21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4" fontId="1" fillId="2" borderId="29" xfId="0" applyNumberFormat="1" applyFont="1" applyFill="1" applyBorder="1" applyAlignment="1">
      <alignment horizontal="center" vertical="center" wrapText="1"/>
    </xf>
    <xf numFmtId="4" fontId="1" fillId="2" borderId="3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/>
    </xf>
    <xf numFmtId="4" fontId="14" fillId="2" borderId="4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2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 wrapText="1"/>
    </xf>
    <xf numFmtId="2" fontId="11" fillId="2" borderId="17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/>
    </xf>
    <xf numFmtId="4" fontId="0" fillId="2" borderId="14" xfId="0" applyNumberFormat="1" applyFill="1" applyBorder="1" applyAlignment="1">
      <alignment horizontal="center" vertical="center"/>
    </xf>
    <xf numFmtId="4" fontId="0" fillId="2" borderId="29" xfId="0" applyNumberForma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 wrapText="1"/>
    </xf>
    <xf numFmtId="2" fontId="11" fillId="2" borderId="16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left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2" fontId="9" fillId="2" borderId="14" xfId="0" applyNumberFormat="1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2" fontId="14" fillId="3" borderId="14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0" fillId="2" borderId="0" xfId="0" applyFill="1" applyAlignment="1"/>
    <xf numFmtId="2" fontId="7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2"/>
  <sheetViews>
    <sheetView zoomScaleNormal="100" workbookViewId="0">
      <selection activeCell="E45" sqref="E45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3.85546875" style="1" customWidth="1"/>
    <col min="5" max="5" width="19.28515625" style="1" customWidth="1"/>
    <col min="6" max="6" width="13.85546875" style="1" customWidth="1"/>
    <col min="7" max="7" width="20.85546875" style="1" customWidth="1"/>
    <col min="8" max="8" width="15.42578125" style="1" customWidth="1"/>
    <col min="9" max="9" width="15.42578125" style="2" hidden="1" customWidth="1"/>
    <col min="10" max="13" width="15.42578125" style="1" customWidth="1"/>
    <col min="14" max="16384" width="9.140625" style="1"/>
  </cols>
  <sheetData>
    <row r="1" spans="1:9" ht="16.5" customHeight="1" x14ac:dyDescent="0.2">
      <c r="A1" s="145" t="s">
        <v>131</v>
      </c>
      <c r="B1" s="146"/>
      <c r="C1" s="146"/>
      <c r="D1" s="146"/>
      <c r="E1" s="146"/>
      <c r="F1" s="146"/>
      <c r="G1" s="146"/>
    </row>
    <row r="2" spans="1:9" ht="12.75" customHeight="1" x14ac:dyDescent="0.3">
      <c r="B2" s="147"/>
      <c r="C2" s="147"/>
      <c r="D2" s="147"/>
      <c r="E2" s="147"/>
      <c r="F2" s="146"/>
      <c r="G2" s="146"/>
    </row>
    <row r="3" spans="1:9" ht="25.5" customHeight="1" x14ac:dyDescent="0.3">
      <c r="A3" s="3" t="s">
        <v>149</v>
      </c>
      <c r="B3" s="147" t="s">
        <v>0</v>
      </c>
      <c r="C3" s="147"/>
      <c r="D3" s="147"/>
      <c r="E3" s="147"/>
      <c r="F3" s="146"/>
      <c r="G3" s="146"/>
    </row>
    <row r="4" spans="1:9" ht="14.25" customHeight="1" x14ac:dyDescent="0.3">
      <c r="B4" s="147" t="s">
        <v>132</v>
      </c>
      <c r="C4" s="147"/>
      <c r="D4" s="147"/>
      <c r="E4" s="147"/>
      <c r="F4" s="146"/>
      <c r="G4" s="146"/>
    </row>
    <row r="5" spans="1:9" s="4" customFormat="1" ht="39.75" customHeight="1" x14ac:dyDescent="0.25">
      <c r="A5" s="148" t="s">
        <v>126</v>
      </c>
      <c r="B5" s="149"/>
      <c r="C5" s="149"/>
      <c r="D5" s="149"/>
      <c r="E5" s="149"/>
      <c r="F5" s="149"/>
      <c r="G5" s="149"/>
    </row>
    <row r="6" spans="1:9" s="4" customFormat="1" ht="24" customHeight="1" x14ac:dyDescent="0.2">
      <c r="A6" s="150" t="s">
        <v>160</v>
      </c>
      <c r="B6" s="150"/>
      <c r="C6" s="150"/>
      <c r="D6" s="150"/>
      <c r="E6" s="150"/>
      <c r="F6" s="150"/>
      <c r="G6" s="150"/>
    </row>
    <row r="7" spans="1:9" s="5" customFormat="1" ht="22.5" customHeight="1" x14ac:dyDescent="0.4">
      <c r="A7" s="151" t="s">
        <v>1</v>
      </c>
      <c r="B7" s="151"/>
      <c r="C7" s="151"/>
      <c r="D7" s="151"/>
      <c r="E7" s="151"/>
      <c r="F7" s="152"/>
      <c r="G7" s="152"/>
      <c r="I7" s="6"/>
    </row>
    <row r="8" spans="1:9" s="7" customFormat="1" ht="18.75" customHeight="1" x14ac:dyDescent="0.4">
      <c r="A8" s="151" t="s">
        <v>73</v>
      </c>
      <c r="B8" s="151"/>
      <c r="C8" s="151"/>
      <c r="D8" s="151"/>
      <c r="E8" s="151"/>
      <c r="F8" s="152"/>
      <c r="G8" s="152"/>
    </row>
    <row r="9" spans="1:9" s="8" customFormat="1" ht="17.25" customHeight="1" x14ac:dyDescent="0.2">
      <c r="A9" s="153" t="s">
        <v>2</v>
      </c>
      <c r="B9" s="153"/>
      <c r="C9" s="153"/>
      <c r="D9" s="153"/>
      <c r="E9" s="153"/>
      <c r="F9" s="154"/>
      <c r="G9" s="154"/>
    </row>
    <row r="10" spans="1:9" s="7" customFormat="1" ht="30" customHeight="1" thickBot="1" x14ac:dyDescent="0.25">
      <c r="A10" s="155" t="s">
        <v>3</v>
      </c>
      <c r="B10" s="155"/>
      <c r="C10" s="155"/>
      <c r="D10" s="155"/>
      <c r="E10" s="155"/>
      <c r="F10" s="156"/>
      <c r="G10" s="156"/>
    </row>
    <row r="11" spans="1:9" s="13" customFormat="1" ht="139.5" customHeight="1" thickBot="1" x14ac:dyDescent="0.25">
      <c r="A11" s="9" t="s">
        <v>4</v>
      </c>
      <c r="B11" s="10" t="s">
        <v>5</v>
      </c>
      <c r="C11" s="11" t="s">
        <v>6</v>
      </c>
      <c r="D11" s="11" t="s">
        <v>125</v>
      </c>
      <c r="E11" s="11" t="s">
        <v>7</v>
      </c>
      <c r="F11" s="11" t="s">
        <v>6</v>
      </c>
      <c r="G11" s="12" t="s">
        <v>8</v>
      </c>
      <c r="I11" s="14"/>
    </row>
    <row r="12" spans="1:9" s="20" customFormat="1" x14ac:dyDescent="0.2">
      <c r="A12" s="15">
        <v>1</v>
      </c>
      <c r="B12" s="16">
        <v>2</v>
      </c>
      <c r="C12" s="16">
        <v>3</v>
      </c>
      <c r="D12" s="17">
        <v>3</v>
      </c>
      <c r="E12" s="17">
        <v>4</v>
      </c>
      <c r="F12" s="18">
        <v>5</v>
      </c>
      <c r="G12" s="19">
        <v>6</v>
      </c>
      <c r="I12" s="21"/>
    </row>
    <row r="13" spans="1:9" s="20" customFormat="1" ht="49.5" customHeight="1" x14ac:dyDescent="0.2">
      <c r="A13" s="157" t="s">
        <v>9</v>
      </c>
      <c r="B13" s="158"/>
      <c r="C13" s="158"/>
      <c r="D13" s="158"/>
      <c r="E13" s="158"/>
      <c r="F13" s="159"/>
      <c r="G13" s="160"/>
      <c r="I13" s="21"/>
    </row>
    <row r="14" spans="1:9" s="13" customFormat="1" ht="26.25" customHeight="1" x14ac:dyDescent="0.2">
      <c r="A14" s="50" t="s">
        <v>74</v>
      </c>
      <c r="B14" s="52" t="s">
        <v>10</v>
      </c>
      <c r="C14" s="22" t="e">
        <f>#REF!*12</f>
        <v>#REF!</v>
      </c>
      <c r="D14" s="55" t="s">
        <v>127</v>
      </c>
      <c r="E14" s="23">
        <f>F14*H14</f>
        <v>201623.4</v>
      </c>
      <c r="F14" s="24">
        <f>G14*12</f>
        <v>44.88</v>
      </c>
      <c r="G14" s="25">
        <f>G25+G27</f>
        <v>3.74</v>
      </c>
      <c r="H14" s="13">
        <v>4492.5</v>
      </c>
      <c r="I14" s="14">
        <v>2.2400000000000002</v>
      </c>
    </row>
    <row r="15" spans="1:9" s="13" customFormat="1" ht="29.25" customHeight="1" x14ac:dyDescent="0.2">
      <c r="A15" s="57" t="s">
        <v>11</v>
      </c>
      <c r="B15" s="58" t="s">
        <v>12</v>
      </c>
      <c r="C15" s="22"/>
      <c r="D15" s="55"/>
      <c r="E15" s="23"/>
      <c r="F15" s="24"/>
      <c r="G15" s="25"/>
      <c r="H15" s="13">
        <v>4492.5</v>
      </c>
      <c r="I15" s="14"/>
    </row>
    <row r="16" spans="1:9" s="13" customFormat="1" ht="19.5" customHeight="1" x14ac:dyDescent="0.2">
      <c r="A16" s="57" t="s">
        <v>13</v>
      </c>
      <c r="B16" s="58" t="s">
        <v>12</v>
      </c>
      <c r="C16" s="22"/>
      <c r="D16" s="55"/>
      <c r="E16" s="23"/>
      <c r="F16" s="24"/>
      <c r="G16" s="25"/>
      <c r="H16" s="13">
        <v>4492.5</v>
      </c>
      <c r="I16" s="14"/>
    </row>
    <row r="17" spans="1:9" s="28" customFormat="1" ht="111.75" customHeight="1" x14ac:dyDescent="0.2">
      <c r="A17" s="60" t="s">
        <v>75</v>
      </c>
      <c r="B17" s="61" t="s">
        <v>34</v>
      </c>
      <c r="C17" s="62"/>
      <c r="D17" s="63"/>
      <c r="E17" s="63"/>
      <c r="F17" s="62"/>
      <c r="G17" s="64"/>
      <c r="H17" s="28">
        <v>4492.5</v>
      </c>
      <c r="I17" s="27"/>
    </row>
    <row r="18" spans="1:9" s="28" customFormat="1" ht="20.25" customHeight="1" x14ac:dyDescent="0.2">
      <c r="A18" s="60" t="s">
        <v>76</v>
      </c>
      <c r="B18" s="61" t="s">
        <v>12</v>
      </c>
      <c r="C18" s="62"/>
      <c r="D18" s="63"/>
      <c r="E18" s="63"/>
      <c r="F18" s="62"/>
      <c r="G18" s="64"/>
      <c r="H18" s="28">
        <v>4492.5</v>
      </c>
      <c r="I18" s="27"/>
    </row>
    <row r="19" spans="1:9" s="28" customFormat="1" ht="18.75" customHeight="1" x14ac:dyDescent="0.2">
      <c r="A19" s="60" t="s">
        <v>77</v>
      </c>
      <c r="B19" s="61" t="s">
        <v>12</v>
      </c>
      <c r="C19" s="62"/>
      <c r="D19" s="63"/>
      <c r="E19" s="63"/>
      <c r="F19" s="62"/>
      <c r="G19" s="64"/>
      <c r="H19" s="28">
        <v>4492.5</v>
      </c>
      <c r="I19" s="27"/>
    </row>
    <row r="20" spans="1:9" s="28" customFormat="1" ht="29.25" customHeight="1" x14ac:dyDescent="0.2">
      <c r="A20" s="60" t="s">
        <v>78</v>
      </c>
      <c r="B20" s="61" t="s">
        <v>18</v>
      </c>
      <c r="C20" s="26"/>
      <c r="D20" s="56"/>
      <c r="E20" s="56"/>
      <c r="F20" s="26"/>
      <c r="G20" s="65"/>
      <c r="H20" s="28">
        <v>4492.5</v>
      </c>
      <c r="I20" s="27"/>
    </row>
    <row r="21" spans="1:9" s="28" customFormat="1" ht="20.25" customHeight="1" x14ac:dyDescent="0.2">
      <c r="A21" s="60" t="s">
        <v>79</v>
      </c>
      <c r="B21" s="61" t="s">
        <v>21</v>
      </c>
      <c r="C21" s="26"/>
      <c r="D21" s="56"/>
      <c r="E21" s="56"/>
      <c r="F21" s="26"/>
      <c r="G21" s="65"/>
      <c r="H21" s="28">
        <v>4492.5</v>
      </c>
      <c r="I21" s="27"/>
    </row>
    <row r="22" spans="1:9" s="28" customFormat="1" ht="23.25" customHeight="1" x14ac:dyDescent="0.2">
      <c r="A22" s="60" t="s">
        <v>143</v>
      </c>
      <c r="B22" s="61" t="s">
        <v>12</v>
      </c>
      <c r="C22" s="26"/>
      <c r="D22" s="56"/>
      <c r="E22" s="56"/>
      <c r="F22" s="26"/>
      <c r="G22" s="65"/>
      <c r="H22" s="28">
        <v>4492.5</v>
      </c>
      <c r="I22" s="27"/>
    </row>
    <row r="23" spans="1:9" s="28" customFormat="1" ht="23.25" customHeight="1" x14ac:dyDescent="0.2">
      <c r="A23" s="60" t="s">
        <v>144</v>
      </c>
      <c r="B23" s="61" t="s">
        <v>12</v>
      </c>
      <c r="C23" s="26"/>
      <c r="D23" s="56"/>
      <c r="E23" s="56"/>
      <c r="F23" s="26"/>
      <c r="G23" s="65"/>
      <c r="I23" s="27"/>
    </row>
    <row r="24" spans="1:9" s="28" customFormat="1" ht="18.75" customHeight="1" x14ac:dyDescent="0.2">
      <c r="A24" s="60" t="s">
        <v>80</v>
      </c>
      <c r="B24" s="61" t="s">
        <v>32</v>
      </c>
      <c r="C24" s="26"/>
      <c r="D24" s="56"/>
      <c r="E24" s="56"/>
      <c r="F24" s="26"/>
      <c r="G24" s="65"/>
      <c r="H24" s="28">
        <v>4492.5</v>
      </c>
      <c r="I24" s="27"/>
    </row>
    <row r="25" spans="1:9" s="28" customFormat="1" ht="24" customHeight="1" x14ac:dyDescent="0.2">
      <c r="A25" s="66" t="s">
        <v>68</v>
      </c>
      <c r="B25" s="67"/>
      <c r="C25" s="26"/>
      <c r="D25" s="56"/>
      <c r="E25" s="56"/>
      <c r="F25" s="26"/>
      <c r="G25" s="25">
        <v>3.61</v>
      </c>
      <c r="H25" s="28">
        <v>4492.5</v>
      </c>
      <c r="I25" s="27"/>
    </row>
    <row r="26" spans="1:9" s="28" customFormat="1" ht="24.75" customHeight="1" x14ac:dyDescent="0.2">
      <c r="A26" s="68" t="s">
        <v>71</v>
      </c>
      <c r="B26" s="67" t="s">
        <v>12</v>
      </c>
      <c r="C26" s="26"/>
      <c r="D26" s="56"/>
      <c r="E26" s="56"/>
      <c r="F26" s="26"/>
      <c r="G26" s="131">
        <v>0.13</v>
      </c>
      <c r="H26" s="28">
        <v>4492.5</v>
      </c>
      <c r="I26" s="27"/>
    </row>
    <row r="27" spans="1:9" s="28" customFormat="1" ht="24.75" customHeight="1" x14ac:dyDescent="0.2">
      <c r="A27" s="66" t="s">
        <v>68</v>
      </c>
      <c r="B27" s="67"/>
      <c r="C27" s="26"/>
      <c r="D27" s="56"/>
      <c r="E27" s="56"/>
      <c r="F27" s="26"/>
      <c r="G27" s="25">
        <f>G26</f>
        <v>0.13</v>
      </c>
      <c r="H27" s="28">
        <v>4492.5</v>
      </c>
      <c r="I27" s="27"/>
    </row>
    <row r="28" spans="1:9" s="28" customFormat="1" ht="30" x14ac:dyDescent="0.2">
      <c r="A28" s="66" t="s">
        <v>14</v>
      </c>
      <c r="B28" s="69" t="s">
        <v>15</v>
      </c>
      <c r="C28" s="62" t="e">
        <f>#REF!*12</f>
        <v>#REF!</v>
      </c>
      <c r="D28" s="63" t="s">
        <v>128</v>
      </c>
      <c r="E28" s="63">
        <f>F28*H28</f>
        <v>178442.1</v>
      </c>
      <c r="F28" s="62">
        <f>G28*12</f>
        <v>39.72</v>
      </c>
      <c r="G28" s="25">
        <v>3.31</v>
      </c>
      <c r="H28" s="28">
        <v>4492.5</v>
      </c>
      <c r="I28" s="27">
        <v>2.2000000000000002</v>
      </c>
    </row>
    <row r="29" spans="1:9" s="28" customFormat="1" ht="21" customHeight="1" x14ac:dyDescent="0.2">
      <c r="A29" s="60" t="s">
        <v>81</v>
      </c>
      <c r="B29" s="61" t="s">
        <v>15</v>
      </c>
      <c r="C29" s="62"/>
      <c r="D29" s="63"/>
      <c r="E29" s="63"/>
      <c r="F29" s="62"/>
      <c r="G29" s="64"/>
      <c r="H29" s="28">
        <v>4492.5</v>
      </c>
      <c r="I29" s="27"/>
    </row>
    <row r="30" spans="1:9" s="28" customFormat="1" ht="21.75" customHeight="1" x14ac:dyDescent="0.2">
      <c r="A30" s="60" t="s">
        <v>82</v>
      </c>
      <c r="B30" s="61" t="s">
        <v>83</v>
      </c>
      <c r="C30" s="62"/>
      <c r="D30" s="63"/>
      <c r="E30" s="63"/>
      <c r="F30" s="62"/>
      <c r="G30" s="64"/>
      <c r="H30" s="28">
        <v>4492.5</v>
      </c>
      <c r="I30" s="27"/>
    </row>
    <row r="31" spans="1:9" s="28" customFormat="1" ht="21.75" customHeight="1" x14ac:dyDescent="0.2">
      <c r="A31" s="60" t="s">
        <v>84</v>
      </c>
      <c r="B31" s="61" t="s">
        <v>85</v>
      </c>
      <c r="C31" s="62"/>
      <c r="D31" s="63"/>
      <c r="E31" s="63"/>
      <c r="F31" s="62"/>
      <c r="G31" s="64"/>
      <c r="H31" s="28">
        <v>4492.5</v>
      </c>
      <c r="I31" s="27"/>
    </row>
    <row r="32" spans="1:9" s="28" customFormat="1" ht="26.25" customHeight="1" x14ac:dyDescent="0.2">
      <c r="A32" s="60" t="s">
        <v>16</v>
      </c>
      <c r="B32" s="61" t="s">
        <v>15</v>
      </c>
      <c r="C32" s="62"/>
      <c r="D32" s="63"/>
      <c r="E32" s="63"/>
      <c r="F32" s="62"/>
      <c r="G32" s="64"/>
      <c r="H32" s="28">
        <v>4492.5</v>
      </c>
      <c r="I32" s="27"/>
    </row>
    <row r="33" spans="1:9" s="28" customFormat="1" ht="25.5" x14ac:dyDescent="0.2">
      <c r="A33" s="60" t="s">
        <v>17</v>
      </c>
      <c r="B33" s="61" t="s">
        <v>18</v>
      </c>
      <c r="C33" s="62"/>
      <c r="D33" s="63"/>
      <c r="E33" s="63"/>
      <c r="F33" s="62"/>
      <c r="G33" s="64"/>
      <c r="H33" s="28">
        <v>4492.5</v>
      </c>
      <c r="I33" s="27"/>
    </row>
    <row r="34" spans="1:9" s="28" customFormat="1" ht="24.75" customHeight="1" x14ac:dyDescent="0.2">
      <c r="A34" s="60" t="s">
        <v>86</v>
      </c>
      <c r="B34" s="61" t="s">
        <v>15</v>
      </c>
      <c r="C34" s="62"/>
      <c r="D34" s="63"/>
      <c r="E34" s="63"/>
      <c r="F34" s="62"/>
      <c r="G34" s="64"/>
      <c r="H34" s="28">
        <v>4492.5</v>
      </c>
      <c r="I34" s="27"/>
    </row>
    <row r="35" spans="1:9" s="28" customFormat="1" ht="18.75" customHeight="1" x14ac:dyDescent="0.2">
      <c r="A35" s="60" t="s">
        <v>87</v>
      </c>
      <c r="B35" s="61" t="s">
        <v>15</v>
      </c>
      <c r="C35" s="62"/>
      <c r="D35" s="63"/>
      <c r="E35" s="63"/>
      <c r="F35" s="62"/>
      <c r="G35" s="64"/>
      <c r="H35" s="28">
        <v>4492.5</v>
      </c>
      <c r="I35" s="27"/>
    </row>
    <row r="36" spans="1:9" s="28" customFormat="1" ht="25.5" x14ac:dyDescent="0.2">
      <c r="A36" s="60" t="s">
        <v>88</v>
      </c>
      <c r="B36" s="61" t="s">
        <v>19</v>
      </c>
      <c r="C36" s="62"/>
      <c r="D36" s="63"/>
      <c r="E36" s="63"/>
      <c r="F36" s="62"/>
      <c r="G36" s="64"/>
      <c r="H36" s="28">
        <v>4492.5</v>
      </c>
      <c r="I36" s="27"/>
    </row>
    <row r="37" spans="1:9" s="28" customFormat="1" ht="25.5" x14ac:dyDescent="0.2">
      <c r="A37" s="60" t="s">
        <v>89</v>
      </c>
      <c r="B37" s="61" t="s">
        <v>18</v>
      </c>
      <c r="C37" s="62"/>
      <c r="D37" s="63"/>
      <c r="E37" s="63"/>
      <c r="F37" s="62"/>
      <c r="G37" s="64"/>
      <c r="H37" s="28">
        <v>4492.5</v>
      </c>
      <c r="I37" s="27"/>
    </row>
    <row r="38" spans="1:9" s="28" customFormat="1" ht="38.25" customHeight="1" x14ac:dyDescent="0.2">
      <c r="A38" s="60" t="s">
        <v>90</v>
      </c>
      <c r="B38" s="61" t="s">
        <v>15</v>
      </c>
      <c r="C38" s="62"/>
      <c r="D38" s="63"/>
      <c r="E38" s="63"/>
      <c r="F38" s="62"/>
      <c r="G38" s="64"/>
      <c r="H38" s="28">
        <v>4492.5</v>
      </c>
      <c r="I38" s="27"/>
    </row>
    <row r="39" spans="1:9" s="72" customFormat="1" ht="18" customHeight="1" x14ac:dyDescent="0.2">
      <c r="A39" s="70" t="s">
        <v>20</v>
      </c>
      <c r="B39" s="71" t="s">
        <v>21</v>
      </c>
      <c r="C39" s="62" t="e">
        <f>#REF!*12</f>
        <v>#REF!</v>
      </c>
      <c r="D39" s="63" t="s">
        <v>127</v>
      </c>
      <c r="E39" s="63">
        <f t="shared" ref="E39:E62" si="0">F39*H39</f>
        <v>48519</v>
      </c>
      <c r="F39" s="62">
        <f t="shared" ref="F39:F62" si="1">G39*12</f>
        <v>10.8</v>
      </c>
      <c r="G39" s="25">
        <v>0.9</v>
      </c>
      <c r="H39" s="28">
        <v>4492.5</v>
      </c>
      <c r="I39" s="27">
        <v>0.6</v>
      </c>
    </row>
    <row r="40" spans="1:9" s="28" customFormat="1" ht="17.25" customHeight="1" x14ac:dyDescent="0.2">
      <c r="A40" s="70" t="s">
        <v>22</v>
      </c>
      <c r="B40" s="71" t="s">
        <v>23</v>
      </c>
      <c r="C40" s="62" t="e">
        <f>#REF!*12</f>
        <v>#REF!</v>
      </c>
      <c r="D40" s="63" t="s">
        <v>127</v>
      </c>
      <c r="E40" s="63">
        <f t="shared" si="0"/>
        <v>157956.29999999999</v>
      </c>
      <c r="F40" s="62">
        <f t="shared" si="1"/>
        <v>35.159999999999997</v>
      </c>
      <c r="G40" s="25">
        <v>2.93</v>
      </c>
      <c r="H40" s="28">
        <v>4492.5</v>
      </c>
      <c r="I40" s="27">
        <v>1.94</v>
      </c>
    </row>
    <row r="41" spans="1:9" s="28" customFormat="1" ht="26.25" customHeight="1" x14ac:dyDescent="0.2">
      <c r="A41" s="70" t="s">
        <v>91</v>
      </c>
      <c r="B41" s="71" t="s">
        <v>15</v>
      </c>
      <c r="C41" s="62"/>
      <c r="D41" s="63" t="s">
        <v>133</v>
      </c>
      <c r="E41" s="63">
        <f>161295.08*1.086</f>
        <v>175166.46</v>
      </c>
      <c r="F41" s="62">
        <f>E41/H41</f>
        <v>38.99</v>
      </c>
      <c r="G41" s="25">
        <f>F41/12</f>
        <v>3.25</v>
      </c>
      <c r="H41" s="28">
        <v>4492.5</v>
      </c>
      <c r="I41" s="27"/>
    </row>
    <row r="42" spans="1:9" s="28" customFormat="1" ht="21" customHeight="1" x14ac:dyDescent="0.2">
      <c r="A42" s="60" t="s">
        <v>92</v>
      </c>
      <c r="B42" s="61" t="s">
        <v>34</v>
      </c>
      <c r="C42" s="62"/>
      <c r="D42" s="63"/>
      <c r="E42" s="63"/>
      <c r="F42" s="62"/>
      <c r="G42" s="64"/>
      <c r="H42" s="28">
        <v>4492.5</v>
      </c>
      <c r="I42" s="27"/>
    </row>
    <row r="43" spans="1:9" s="28" customFormat="1" ht="24.75" customHeight="1" x14ac:dyDescent="0.2">
      <c r="A43" s="60" t="s">
        <v>93</v>
      </c>
      <c r="B43" s="61" t="s">
        <v>32</v>
      </c>
      <c r="C43" s="62"/>
      <c r="D43" s="63"/>
      <c r="E43" s="63"/>
      <c r="F43" s="62"/>
      <c r="G43" s="64"/>
      <c r="H43" s="28">
        <v>4492.5</v>
      </c>
      <c r="I43" s="27"/>
    </row>
    <row r="44" spans="1:9" s="28" customFormat="1" ht="17.25" customHeight="1" x14ac:dyDescent="0.2">
      <c r="A44" s="60" t="s">
        <v>94</v>
      </c>
      <c r="B44" s="61" t="s">
        <v>95</v>
      </c>
      <c r="C44" s="62"/>
      <c r="D44" s="63"/>
      <c r="E44" s="63"/>
      <c r="F44" s="62"/>
      <c r="G44" s="64"/>
      <c r="H44" s="28">
        <v>4492.5</v>
      </c>
      <c r="I44" s="27"/>
    </row>
    <row r="45" spans="1:9" s="28" customFormat="1" ht="23.25" customHeight="1" x14ac:dyDescent="0.2">
      <c r="A45" s="60" t="s">
        <v>96</v>
      </c>
      <c r="B45" s="61" t="s">
        <v>97</v>
      </c>
      <c r="C45" s="62"/>
      <c r="D45" s="63"/>
      <c r="E45" s="63"/>
      <c r="F45" s="62"/>
      <c r="G45" s="64"/>
      <c r="H45" s="28">
        <v>4492.5</v>
      </c>
      <c r="I45" s="27"/>
    </row>
    <row r="46" spans="1:9" s="28" customFormat="1" ht="20.25" customHeight="1" x14ac:dyDescent="0.2">
      <c r="A46" s="60" t="s">
        <v>98</v>
      </c>
      <c r="B46" s="61" t="s">
        <v>95</v>
      </c>
      <c r="C46" s="62"/>
      <c r="D46" s="63"/>
      <c r="E46" s="63"/>
      <c r="F46" s="62"/>
      <c r="G46" s="64"/>
      <c r="H46" s="28">
        <v>4492.5</v>
      </c>
      <c r="I46" s="27"/>
    </row>
    <row r="47" spans="1:9" s="74" customFormat="1" ht="30" x14ac:dyDescent="0.2">
      <c r="A47" s="70" t="s">
        <v>99</v>
      </c>
      <c r="B47" s="71" t="s">
        <v>10</v>
      </c>
      <c r="C47" s="73"/>
      <c r="D47" s="63" t="s">
        <v>129</v>
      </c>
      <c r="E47" s="23">
        <v>2439.9899999999998</v>
      </c>
      <c r="F47" s="62">
        <f>E47/H47</f>
        <v>0.54</v>
      </c>
      <c r="G47" s="25">
        <f>F47/12</f>
        <v>0.05</v>
      </c>
      <c r="H47" s="28">
        <v>4492.5</v>
      </c>
      <c r="I47" s="27">
        <v>0.03</v>
      </c>
    </row>
    <row r="48" spans="1:9" s="74" customFormat="1" ht="36.75" customHeight="1" x14ac:dyDescent="0.2">
      <c r="A48" s="70" t="s">
        <v>100</v>
      </c>
      <c r="B48" s="71" t="s">
        <v>10</v>
      </c>
      <c r="C48" s="73"/>
      <c r="D48" s="63" t="s">
        <v>129</v>
      </c>
      <c r="E48" s="23">
        <v>15405.72</v>
      </c>
      <c r="F48" s="62">
        <f>E48/H48</f>
        <v>3.43</v>
      </c>
      <c r="G48" s="25">
        <f>F48/12</f>
        <v>0.28999999999999998</v>
      </c>
      <c r="H48" s="28">
        <v>4492.5</v>
      </c>
      <c r="I48" s="27">
        <v>0.19</v>
      </c>
    </row>
    <row r="49" spans="1:9" s="74" customFormat="1" ht="30" hidden="1" x14ac:dyDescent="0.2">
      <c r="A49" s="70" t="s">
        <v>24</v>
      </c>
      <c r="B49" s="71" t="s">
        <v>18</v>
      </c>
      <c r="C49" s="73"/>
      <c r="D49" s="63"/>
      <c r="E49" s="23"/>
      <c r="F49" s="62">
        <f>E49/H49</f>
        <v>0</v>
      </c>
      <c r="G49" s="25">
        <f t="shared" ref="G49" si="2">F49/12</f>
        <v>0</v>
      </c>
      <c r="H49" s="28">
        <v>4492.5</v>
      </c>
      <c r="I49" s="27">
        <v>0</v>
      </c>
    </row>
    <row r="50" spans="1:9" s="74" customFormat="1" ht="30" x14ac:dyDescent="0.2">
      <c r="A50" s="70" t="s">
        <v>25</v>
      </c>
      <c r="B50" s="71"/>
      <c r="C50" s="73" t="e">
        <f>#REF!*12</f>
        <v>#REF!</v>
      </c>
      <c r="D50" s="63" t="s">
        <v>134</v>
      </c>
      <c r="E50" s="23">
        <f t="shared" si="0"/>
        <v>11860.2</v>
      </c>
      <c r="F50" s="62">
        <f t="shared" si="1"/>
        <v>2.64</v>
      </c>
      <c r="G50" s="25">
        <v>0.22</v>
      </c>
      <c r="H50" s="28">
        <v>4492.5</v>
      </c>
      <c r="I50" s="27">
        <v>0.14000000000000001</v>
      </c>
    </row>
    <row r="51" spans="1:9" s="74" customFormat="1" ht="25.5" x14ac:dyDescent="0.2">
      <c r="A51" s="75" t="s">
        <v>101</v>
      </c>
      <c r="B51" s="76" t="s">
        <v>56</v>
      </c>
      <c r="C51" s="73"/>
      <c r="D51" s="63"/>
      <c r="E51" s="23"/>
      <c r="F51" s="62"/>
      <c r="G51" s="64"/>
      <c r="H51" s="28">
        <v>4492.5</v>
      </c>
      <c r="I51" s="27"/>
    </row>
    <row r="52" spans="1:9" s="74" customFormat="1" ht="25.5" customHeight="1" x14ac:dyDescent="0.2">
      <c r="A52" s="75" t="s">
        <v>102</v>
      </c>
      <c r="B52" s="76" t="s">
        <v>56</v>
      </c>
      <c r="C52" s="73"/>
      <c r="D52" s="63"/>
      <c r="E52" s="23"/>
      <c r="F52" s="62"/>
      <c r="G52" s="64"/>
      <c r="H52" s="28">
        <v>4492.5</v>
      </c>
      <c r="I52" s="27"/>
    </row>
    <row r="53" spans="1:9" s="74" customFormat="1" ht="20.25" customHeight="1" x14ac:dyDescent="0.2">
      <c r="A53" s="75" t="s">
        <v>103</v>
      </c>
      <c r="B53" s="76" t="s">
        <v>12</v>
      </c>
      <c r="C53" s="73"/>
      <c r="D53" s="63"/>
      <c r="E53" s="23"/>
      <c r="F53" s="62"/>
      <c r="G53" s="64"/>
      <c r="H53" s="28">
        <v>4492.5</v>
      </c>
      <c r="I53" s="27"/>
    </row>
    <row r="54" spans="1:9" s="74" customFormat="1" ht="18.75" customHeight="1" x14ac:dyDescent="0.2">
      <c r="A54" s="75" t="s">
        <v>104</v>
      </c>
      <c r="B54" s="76" t="s">
        <v>56</v>
      </c>
      <c r="C54" s="73"/>
      <c r="D54" s="63"/>
      <c r="E54" s="23"/>
      <c r="F54" s="62"/>
      <c r="G54" s="64"/>
      <c r="H54" s="28">
        <v>4492.5</v>
      </c>
      <c r="I54" s="27"/>
    </row>
    <row r="55" spans="1:9" s="74" customFormat="1" ht="25.5" x14ac:dyDescent="0.2">
      <c r="A55" s="75" t="s">
        <v>105</v>
      </c>
      <c r="B55" s="76" t="s">
        <v>56</v>
      </c>
      <c r="C55" s="73"/>
      <c r="D55" s="63"/>
      <c r="E55" s="23"/>
      <c r="F55" s="62"/>
      <c r="G55" s="64"/>
      <c r="H55" s="28">
        <v>4492.5</v>
      </c>
      <c r="I55" s="27"/>
    </row>
    <row r="56" spans="1:9" s="74" customFormat="1" ht="18" customHeight="1" x14ac:dyDescent="0.2">
      <c r="A56" s="75" t="s">
        <v>106</v>
      </c>
      <c r="B56" s="76" t="s">
        <v>56</v>
      </c>
      <c r="C56" s="73"/>
      <c r="D56" s="63"/>
      <c r="E56" s="23"/>
      <c r="F56" s="62"/>
      <c r="G56" s="64"/>
      <c r="H56" s="28">
        <v>4492.5</v>
      </c>
      <c r="I56" s="27"/>
    </row>
    <row r="57" spans="1:9" s="74" customFormat="1" ht="28.5" customHeight="1" x14ac:dyDescent="0.2">
      <c r="A57" s="75" t="s">
        <v>107</v>
      </c>
      <c r="B57" s="76" t="s">
        <v>56</v>
      </c>
      <c r="C57" s="73"/>
      <c r="D57" s="63"/>
      <c r="E57" s="23"/>
      <c r="F57" s="62"/>
      <c r="G57" s="64"/>
      <c r="H57" s="28">
        <v>4492.5</v>
      </c>
      <c r="I57" s="27"/>
    </row>
    <row r="58" spans="1:9" s="74" customFormat="1" ht="21.75" customHeight="1" x14ac:dyDescent="0.2">
      <c r="A58" s="75" t="s">
        <v>108</v>
      </c>
      <c r="B58" s="76" t="s">
        <v>56</v>
      </c>
      <c r="C58" s="73"/>
      <c r="D58" s="63"/>
      <c r="E58" s="23"/>
      <c r="F58" s="62"/>
      <c r="G58" s="64"/>
      <c r="H58" s="28">
        <v>4492.5</v>
      </c>
      <c r="I58" s="27"/>
    </row>
    <row r="59" spans="1:9" s="74" customFormat="1" ht="18.75" customHeight="1" x14ac:dyDescent="0.2">
      <c r="A59" s="75" t="s">
        <v>109</v>
      </c>
      <c r="B59" s="76" t="s">
        <v>56</v>
      </c>
      <c r="C59" s="73"/>
      <c r="D59" s="63"/>
      <c r="E59" s="23"/>
      <c r="F59" s="62"/>
      <c r="G59" s="64"/>
      <c r="H59" s="28">
        <v>4492.5</v>
      </c>
      <c r="I59" s="27"/>
    </row>
    <row r="60" spans="1:9" s="74" customFormat="1" ht="31.5" customHeight="1" x14ac:dyDescent="0.2">
      <c r="A60" s="70" t="s">
        <v>145</v>
      </c>
      <c r="B60" s="71"/>
      <c r="C60" s="73"/>
      <c r="D60" s="63"/>
      <c r="E60" s="23">
        <v>86000</v>
      </c>
      <c r="F60" s="62">
        <f>E60/H60</f>
        <v>19.14</v>
      </c>
      <c r="G60" s="25">
        <f>F60/12</f>
        <v>1.6</v>
      </c>
      <c r="H60" s="28">
        <v>4492.5</v>
      </c>
      <c r="I60" s="27"/>
    </row>
    <row r="61" spans="1:9" s="28" customFormat="1" ht="15" x14ac:dyDescent="0.2">
      <c r="A61" s="70" t="s">
        <v>26</v>
      </c>
      <c r="B61" s="71" t="s">
        <v>27</v>
      </c>
      <c r="C61" s="73" t="e">
        <f>#REF!*12</f>
        <v>#REF!</v>
      </c>
      <c r="D61" s="63" t="s">
        <v>135</v>
      </c>
      <c r="E61" s="23">
        <f t="shared" si="0"/>
        <v>4312.8</v>
      </c>
      <c r="F61" s="62">
        <f t="shared" si="1"/>
        <v>0.96</v>
      </c>
      <c r="G61" s="25">
        <v>0.08</v>
      </c>
      <c r="H61" s="28">
        <v>4492.5</v>
      </c>
      <c r="I61" s="27">
        <v>0.03</v>
      </c>
    </row>
    <row r="62" spans="1:9" s="28" customFormat="1" ht="15" x14ac:dyDescent="0.2">
      <c r="A62" s="70" t="s">
        <v>28</v>
      </c>
      <c r="B62" s="77" t="s">
        <v>29</v>
      </c>
      <c r="C62" s="78" t="e">
        <f>#REF!*12</f>
        <v>#REF!</v>
      </c>
      <c r="D62" s="73" t="s">
        <v>135</v>
      </c>
      <c r="E62" s="23">
        <f t="shared" si="0"/>
        <v>2695.5</v>
      </c>
      <c r="F62" s="62">
        <f t="shared" si="1"/>
        <v>0.6</v>
      </c>
      <c r="G62" s="25">
        <v>0.05</v>
      </c>
      <c r="H62" s="28">
        <v>4492.5</v>
      </c>
      <c r="I62" s="27">
        <v>0.02</v>
      </c>
    </row>
    <row r="63" spans="1:9" s="72" customFormat="1" ht="30" x14ac:dyDescent="0.2">
      <c r="A63" s="70" t="s">
        <v>30</v>
      </c>
      <c r="B63" s="71"/>
      <c r="C63" s="73" t="e">
        <f>#REF!*12</f>
        <v>#REF!</v>
      </c>
      <c r="D63" s="73" t="s">
        <v>130</v>
      </c>
      <c r="E63" s="23">
        <v>7070</v>
      </c>
      <c r="F63" s="62">
        <f>E63/H63</f>
        <v>1.57</v>
      </c>
      <c r="G63" s="25">
        <f>F63/12</f>
        <v>0.13</v>
      </c>
      <c r="H63" s="28">
        <v>4492.5</v>
      </c>
      <c r="I63" s="27">
        <v>0.03</v>
      </c>
    </row>
    <row r="64" spans="1:9" s="72" customFormat="1" ht="21" customHeight="1" x14ac:dyDescent="0.2">
      <c r="A64" s="70" t="s">
        <v>31</v>
      </c>
      <c r="B64" s="71"/>
      <c r="C64" s="62"/>
      <c r="D64" s="62" t="s">
        <v>136</v>
      </c>
      <c r="E64" s="24">
        <f>E65+E66+E67+E68+E69+E70+E71+E72+E73+E75+E78+E76+E77+E74</f>
        <v>20111.060000000001</v>
      </c>
      <c r="F64" s="62">
        <f>E64/H64</f>
        <v>4.4800000000000004</v>
      </c>
      <c r="G64" s="64">
        <f>F64/12</f>
        <v>0.37</v>
      </c>
      <c r="H64" s="28">
        <v>4492.5</v>
      </c>
      <c r="I64" s="27">
        <v>0.44</v>
      </c>
    </row>
    <row r="65" spans="1:9" s="74" customFormat="1" ht="17.25" customHeight="1" x14ac:dyDescent="0.2">
      <c r="A65" s="79" t="s">
        <v>69</v>
      </c>
      <c r="B65" s="80" t="s">
        <v>32</v>
      </c>
      <c r="C65" s="81"/>
      <c r="D65" s="82"/>
      <c r="E65" s="29">
        <v>743.92</v>
      </c>
      <c r="F65" s="81"/>
      <c r="G65" s="83"/>
      <c r="H65" s="28">
        <v>4492.5</v>
      </c>
      <c r="I65" s="27">
        <v>0.01</v>
      </c>
    </row>
    <row r="66" spans="1:9" s="74" customFormat="1" ht="15.75" customHeight="1" x14ac:dyDescent="0.2">
      <c r="A66" s="79" t="s">
        <v>33</v>
      </c>
      <c r="B66" s="80" t="s">
        <v>34</v>
      </c>
      <c r="C66" s="81" t="e">
        <f>#REF!*12</f>
        <v>#REF!</v>
      </c>
      <c r="D66" s="82"/>
      <c r="E66" s="29">
        <v>548.89</v>
      </c>
      <c r="F66" s="81"/>
      <c r="G66" s="83"/>
      <c r="H66" s="28">
        <v>4492.5</v>
      </c>
      <c r="I66" s="27">
        <v>0.01</v>
      </c>
    </row>
    <row r="67" spans="1:9" s="74" customFormat="1" ht="20.25" customHeight="1" x14ac:dyDescent="0.2">
      <c r="A67" s="79" t="s">
        <v>67</v>
      </c>
      <c r="B67" s="80" t="s">
        <v>32</v>
      </c>
      <c r="C67" s="81" t="e">
        <f>#REF!*12</f>
        <v>#REF!</v>
      </c>
      <c r="D67" s="82"/>
      <c r="E67" s="29">
        <v>978.07</v>
      </c>
      <c r="F67" s="81"/>
      <c r="G67" s="83"/>
      <c r="H67" s="28">
        <v>4492.5</v>
      </c>
      <c r="I67" s="27">
        <v>0.1</v>
      </c>
    </row>
    <row r="68" spans="1:9" s="74" customFormat="1" ht="18.75" customHeight="1" x14ac:dyDescent="0.2">
      <c r="A68" s="79" t="s">
        <v>35</v>
      </c>
      <c r="B68" s="80" t="s">
        <v>32</v>
      </c>
      <c r="C68" s="81" t="e">
        <f>#REF!*12</f>
        <v>#REF!</v>
      </c>
      <c r="D68" s="82"/>
      <c r="E68" s="29">
        <v>1046</v>
      </c>
      <c r="F68" s="81"/>
      <c r="G68" s="83"/>
      <c r="H68" s="28">
        <v>4492.5</v>
      </c>
      <c r="I68" s="27">
        <v>0.01</v>
      </c>
    </row>
    <row r="69" spans="1:9" s="74" customFormat="1" ht="21" customHeight="1" x14ac:dyDescent="0.2">
      <c r="A69" s="79" t="s">
        <v>36</v>
      </c>
      <c r="B69" s="80" t="s">
        <v>32</v>
      </c>
      <c r="C69" s="81" t="e">
        <f>#REF!*12</f>
        <v>#REF!</v>
      </c>
      <c r="D69" s="82"/>
      <c r="E69" s="29">
        <v>4663.38</v>
      </c>
      <c r="F69" s="81"/>
      <c r="G69" s="83"/>
      <c r="H69" s="28">
        <v>4492.5</v>
      </c>
      <c r="I69" s="27">
        <v>0.05</v>
      </c>
    </row>
    <row r="70" spans="1:9" s="74" customFormat="1" ht="21.75" customHeight="1" x14ac:dyDescent="0.2">
      <c r="A70" s="79" t="s">
        <v>37</v>
      </c>
      <c r="B70" s="80" t="s">
        <v>32</v>
      </c>
      <c r="C70" s="81" t="e">
        <f>#REF!*12</f>
        <v>#REF!</v>
      </c>
      <c r="D70" s="82"/>
      <c r="E70" s="29">
        <v>1097.78</v>
      </c>
      <c r="F70" s="81"/>
      <c r="G70" s="83"/>
      <c r="H70" s="28">
        <v>4492.5</v>
      </c>
      <c r="I70" s="27">
        <v>0.01</v>
      </c>
    </row>
    <row r="71" spans="1:9" s="74" customFormat="1" ht="18.75" customHeight="1" x14ac:dyDescent="0.2">
      <c r="A71" s="79" t="s">
        <v>38</v>
      </c>
      <c r="B71" s="80" t="s">
        <v>32</v>
      </c>
      <c r="C71" s="81"/>
      <c r="D71" s="82"/>
      <c r="E71" s="29">
        <v>522.99</v>
      </c>
      <c r="F71" s="81"/>
      <c r="G71" s="83"/>
      <c r="H71" s="28">
        <v>4492.5</v>
      </c>
      <c r="I71" s="27">
        <v>0.01</v>
      </c>
    </row>
    <row r="72" spans="1:9" s="74" customFormat="1" ht="21" customHeight="1" x14ac:dyDescent="0.2">
      <c r="A72" s="79" t="s">
        <v>39</v>
      </c>
      <c r="B72" s="80" t="s">
        <v>34</v>
      </c>
      <c r="C72" s="81"/>
      <c r="D72" s="82"/>
      <c r="E72" s="29">
        <v>0</v>
      </c>
      <c r="F72" s="81"/>
      <c r="G72" s="83"/>
      <c r="H72" s="28">
        <v>4492.5</v>
      </c>
      <c r="I72" s="27">
        <v>0.02</v>
      </c>
    </row>
    <row r="73" spans="1:9" s="74" customFormat="1" ht="25.5" x14ac:dyDescent="0.2">
      <c r="A73" s="79" t="s">
        <v>40</v>
      </c>
      <c r="B73" s="80" t="s">
        <v>32</v>
      </c>
      <c r="C73" s="81" t="e">
        <f>#REF!*12</f>
        <v>#REF!</v>
      </c>
      <c r="D73" s="82"/>
      <c r="E73" s="29">
        <v>5039.75</v>
      </c>
      <c r="F73" s="81"/>
      <c r="G73" s="83"/>
      <c r="H73" s="28">
        <v>4492.5</v>
      </c>
      <c r="I73" s="27">
        <v>0.06</v>
      </c>
    </row>
    <row r="74" spans="1:9" s="74" customFormat="1" ht="29.25" customHeight="1" x14ac:dyDescent="0.2">
      <c r="A74" s="79" t="s">
        <v>146</v>
      </c>
      <c r="B74" s="84" t="s">
        <v>32</v>
      </c>
      <c r="C74" s="81"/>
      <c r="D74" s="82"/>
      <c r="E74" s="29">
        <v>1302.82</v>
      </c>
      <c r="F74" s="81"/>
      <c r="G74" s="83"/>
      <c r="H74" s="28"/>
      <c r="I74" s="27"/>
    </row>
    <row r="75" spans="1:9" s="74" customFormat="1" ht="25.5" x14ac:dyDescent="0.2">
      <c r="A75" s="79" t="s">
        <v>70</v>
      </c>
      <c r="B75" s="80" t="s">
        <v>32</v>
      </c>
      <c r="C75" s="81"/>
      <c r="D75" s="82"/>
      <c r="E75" s="29">
        <v>4167.46</v>
      </c>
      <c r="F75" s="81"/>
      <c r="G75" s="83"/>
      <c r="H75" s="28">
        <v>4492.5</v>
      </c>
      <c r="I75" s="27">
        <v>0.01</v>
      </c>
    </row>
    <row r="76" spans="1:9" s="74" customFormat="1" ht="25.5" x14ac:dyDescent="0.2">
      <c r="A76" s="79" t="s">
        <v>110</v>
      </c>
      <c r="B76" s="84" t="s">
        <v>47</v>
      </c>
      <c r="C76" s="85"/>
      <c r="D76" s="86"/>
      <c r="E76" s="29">
        <v>0</v>
      </c>
      <c r="F76" s="81"/>
      <c r="G76" s="83"/>
      <c r="H76" s="28">
        <v>4492.5</v>
      </c>
      <c r="I76" s="27"/>
    </row>
    <row r="77" spans="1:9" s="74" customFormat="1" ht="17.25" customHeight="1" x14ac:dyDescent="0.2">
      <c r="A77" s="79" t="s">
        <v>111</v>
      </c>
      <c r="B77" s="76" t="s">
        <v>32</v>
      </c>
      <c r="C77" s="81"/>
      <c r="D77" s="82"/>
      <c r="E77" s="29">
        <v>0</v>
      </c>
      <c r="F77" s="81"/>
      <c r="G77" s="83"/>
      <c r="H77" s="28">
        <v>4492.5</v>
      </c>
      <c r="I77" s="27"/>
    </row>
    <row r="78" spans="1:9" s="74" customFormat="1" ht="21" customHeight="1" x14ac:dyDescent="0.2">
      <c r="A78" s="79" t="s">
        <v>112</v>
      </c>
      <c r="B78" s="84" t="s">
        <v>47</v>
      </c>
      <c r="C78" s="81"/>
      <c r="D78" s="82"/>
      <c r="E78" s="29">
        <v>0</v>
      </c>
      <c r="F78" s="81"/>
      <c r="G78" s="83"/>
      <c r="H78" s="28">
        <v>4492.5</v>
      </c>
      <c r="I78" s="27">
        <v>0.02</v>
      </c>
    </row>
    <row r="79" spans="1:9" s="72" customFormat="1" ht="30" x14ac:dyDescent="0.2">
      <c r="A79" s="70" t="s">
        <v>41</v>
      </c>
      <c r="B79" s="71"/>
      <c r="C79" s="62"/>
      <c r="D79" s="62" t="s">
        <v>137</v>
      </c>
      <c r="E79" s="24">
        <f>E80+E81+E82+E83+E84+E85+E86+E87+E88</f>
        <v>21067.78</v>
      </c>
      <c r="F79" s="62">
        <f>E79/H79</f>
        <v>4.6900000000000004</v>
      </c>
      <c r="G79" s="64">
        <f>F79/12</f>
        <v>0.39</v>
      </c>
      <c r="H79" s="28">
        <v>4492.5</v>
      </c>
      <c r="I79" s="27">
        <v>0.48</v>
      </c>
    </row>
    <row r="80" spans="1:9" s="74" customFormat="1" ht="26.25" customHeight="1" x14ac:dyDescent="0.2">
      <c r="A80" s="79" t="s">
        <v>42</v>
      </c>
      <c r="B80" s="80" t="s">
        <v>43</v>
      </c>
      <c r="C80" s="81"/>
      <c r="D80" s="82"/>
      <c r="E80" s="29">
        <v>3137.99</v>
      </c>
      <c r="F80" s="81"/>
      <c r="G80" s="83"/>
      <c r="H80" s="28">
        <v>4492.5</v>
      </c>
      <c r="I80" s="27">
        <v>0.04</v>
      </c>
    </row>
    <row r="81" spans="1:9" s="74" customFormat="1" ht="29.25" customHeight="1" x14ac:dyDescent="0.2">
      <c r="A81" s="79" t="s">
        <v>44</v>
      </c>
      <c r="B81" s="80" t="s">
        <v>45</v>
      </c>
      <c r="C81" s="81"/>
      <c r="D81" s="82"/>
      <c r="E81" s="29">
        <v>2092.02</v>
      </c>
      <c r="F81" s="81"/>
      <c r="G81" s="83"/>
      <c r="H81" s="28">
        <v>4492.5</v>
      </c>
      <c r="I81" s="27">
        <v>0.02</v>
      </c>
    </row>
    <row r="82" spans="1:9" s="74" customFormat="1" ht="21.75" customHeight="1" x14ac:dyDescent="0.2">
      <c r="A82" s="79" t="s">
        <v>46</v>
      </c>
      <c r="B82" s="80" t="s">
        <v>47</v>
      </c>
      <c r="C82" s="81"/>
      <c r="D82" s="82"/>
      <c r="E82" s="29">
        <v>2195.4899999999998</v>
      </c>
      <c r="F82" s="81"/>
      <c r="G82" s="83"/>
      <c r="H82" s="28">
        <v>4492.5</v>
      </c>
      <c r="I82" s="27">
        <v>0.03</v>
      </c>
    </row>
    <row r="83" spans="1:9" s="74" customFormat="1" ht="25.5" x14ac:dyDescent="0.2">
      <c r="A83" s="79" t="s">
        <v>48</v>
      </c>
      <c r="B83" s="80" t="s">
        <v>49</v>
      </c>
      <c r="C83" s="81"/>
      <c r="D83" s="82"/>
      <c r="E83" s="29">
        <v>0</v>
      </c>
      <c r="F83" s="81"/>
      <c r="G83" s="83"/>
      <c r="H83" s="28">
        <v>4492.5</v>
      </c>
      <c r="I83" s="27">
        <v>0.02</v>
      </c>
    </row>
    <row r="84" spans="1:9" s="74" customFormat="1" ht="24" customHeight="1" x14ac:dyDescent="0.2">
      <c r="A84" s="79" t="s">
        <v>50</v>
      </c>
      <c r="B84" s="80" t="s">
        <v>10</v>
      </c>
      <c r="C84" s="85"/>
      <c r="D84" s="86"/>
      <c r="E84" s="29">
        <v>7440.48</v>
      </c>
      <c r="F84" s="81"/>
      <c r="G84" s="83"/>
      <c r="H84" s="28">
        <v>4492.5</v>
      </c>
      <c r="I84" s="27">
        <v>0.1</v>
      </c>
    </row>
    <row r="85" spans="1:9" s="74" customFormat="1" ht="33" customHeight="1" x14ac:dyDescent="0.2">
      <c r="A85" s="79" t="s">
        <v>113</v>
      </c>
      <c r="B85" s="84" t="s">
        <v>32</v>
      </c>
      <c r="C85" s="85"/>
      <c r="D85" s="86"/>
      <c r="E85" s="132">
        <v>6201.8</v>
      </c>
      <c r="F85" s="85"/>
      <c r="G85" s="87"/>
      <c r="H85" s="28">
        <v>4492.5</v>
      </c>
      <c r="I85" s="27"/>
    </row>
    <row r="86" spans="1:9" s="74" customFormat="1" ht="29.25" customHeight="1" x14ac:dyDescent="0.2">
      <c r="A86" s="79" t="s">
        <v>110</v>
      </c>
      <c r="B86" s="84" t="s">
        <v>114</v>
      </c>
      <c r="C86" s="85"/>
      <c r="D86" s="86"/>
      <c r="E86" s="132">
        <v>0</v>
      </c>
      <c r="F86" s="85"/>
      <c r="G86" s="87"/>
      <c r="H86" s="28">
        <v>4492.5</v>
      </c>
      <c r="I86" s="27"/>
    </row>
    <row r="87" spans="1:9" s="74" customFormat="1" ht="24" customHeight="1" x14ac:dyDescent="0.2">
      <c r="A87" s="75" t="s">
        <v>115</v>
      </c>
      <c r="B87" s="84" t="s">
        <v>47</v>
      </c>
      <c r="C87" s="85"/>
      <c r="D87" s="86"/>
      <c r="E87" s="132">
        <v>0</v>
      </c>
      <c r="F87" s="85"/>
      <c r="G87" s="87"/>
      <c r="H87" s="28">
        <v>4492.5</v>
      </c>
      <c r="I87" s="27"/>
    </row>
    <row r="88" spans="1:9" s="74" customFormat="1" ht="24" customHeight="1" x14ac:dyDescent="0.2">
      <c r="A88" s="79" t="s">
        <v>116</v>
      </c>
      <c r="B88" s="84" t="s">
        <v>32</v>
      </c>
      <c r="C88" s="85"/>
      <c r="D88" s="86"/>
      <c r="E88" s="132">
        <v>0</v>
      </c>
      <c r="F88" s="85"/>
      <c r="G88" s="87"/>
      <c r="H88" s="28">
        <v>4492.5</v>
      </c>
      <c r="I88" s="27"/>
    </row>
    <row r="89" spans="1:9" s="74" customFormat="1" ht="30" x14ac:dyDescent="0.2">
      <c r="A89" s="70" t="s">
        <v>51</v>
      </c>
      <c r="B89" s="80"/>
      <c r="C89" s="81"/>
      <c r="D89" s="62" t="s">
        <v>138</v>
      </c>
      <c r="E89" s="24">
        <f>E90+E91+E92</f>
        <v>0</v>
      </c>
      <c r="F89" s="62">
        <f>E89/H89</f>
        <v>0</v>
      </c>
      <c r="G89" s="64">
        <f>F89/12</f>
        <v>0</v>
      </c>
      <c r="H89" s="28">
        <v>4492.5</v>
      </c>
      <c r="I89" s="27">
        <v>0.05</v>
      </c>
    </row>
    <row r="90" spans="1:9" s="74" customFormat="1" ht="15.75" customHeight="1" x14ac:dyDescent="0.2">
      <c r="A90" s="79" t="s">
        <v>117</v>
      </c>
      <c r="B90" s="80" t="s">
        <v>32</v>
      </c>
      <c r="C90" s="81"/>
      <c r="D90" s="63"/>
      <c r="E90" s="137">
        <v>0</v>
      </c>
      <c r="F90" s="62"/>
      <c r="G90" s="64"/>
      <c r="H90" s="28">
        <v>4492.5</v>
      </c>
      <c r="I90" s="27"/>
    </row>
    <row r="91" spans="1:9" s="74" customFormat="1" ht="18.75" customHeight="1" x14ac:dyDescent="0.2">
      <c r="A91" s="75" t="s">
        <v>118</v>
      </c>
      <c r="B91" s="84" t="s">
        <v>47</v>
      </c>
      <c r="C91" s="81"/>
      <c r="D91" s="63"/>
      <c r="E91" s="137">
        <v>0</v>
      </c>
      <c r="F91" s="62"/>
      <c r="G91" s="64"/>
      <c r="H91" s="28">
        <v>4492.5</v>
      </c>
      <c r="I91" s="27"/>
    </row>
    <row r="92" spans="1:9" s="74" customFormat="1" ht="30.75" customHeight="1" x14ac:dyDescent="0.2">
      <c r="A92" s="79" t="s">
        <v>119</v>
      </c>
      <c r="B92" s="84" t="s">
        <v>47</v>
      </c>
      <c r="C92" s="81"/>
      <c r="D92" s="130"/>
      <c r="E92" s="29">
        <f>F92*H92</f>
        <v>0</v>
      </c>
      <c r="F92" s="81"/>
      <c r="G92" s="83"/>
      <c r="H92" s="28">
        <v>4492.5</v>
      </c>
      <c r="I92" s="27">
        <v>0</v>
      </c>
    </row>
    <row r="93" spans="1:9" s="74" customFormat="1" ht="22.5" customHeight="1" x14ac:dyDescent="0.2">
      <c r="A93" s="70" t="s">
        <v>120</v>
      </c>
      <c r="B93" s="80"/>
      <c r="C93" s="81"/>
      <c r="D93" s="62" t="s">
        <v>139</v>
      </c>
      <c r="E93" s="24">
        <f>E95+E96+E94+E97+E98+E99</f>
        <v>26309.98</v>
      </c>
      <c r="F93" s="62">
        <f>E93/H93</f>
        <v>5.86</v>
      </c>
      <c r="G93" s="64">
        <f>F93/12</f>
        <v>0.49</v>
      </c>
      <c r="H93" s="28">
        <v>4492.5</v>
      </c>
      <c r="I93" s="27">
        <v>0.2</v>
      </c>
    </row>
    <row r="94" spans="1:9" s="74" customFormat="1" ht="23.25" customHeight="1" x14ac:dyDescent="0.2">
      <c r="A94" s="79" t="s">
        <v>52</v>
      </c>
      <c r="B94" s="80" t="s">
        <v>10</v>
      </c>
      <c r="C94" s="81"/>
      <c r="D94" s="82"/>
      <c r="E94" s="29">
        <f t="shared" ref="E94:E97" si="3">F94*H94</f>
        <v>0</v>
      </c>
      <c r="F94" s="81"/>
      <c r="G94" s="83"/>
      <c r="H94" s="28">
        <v>4492.5</v>
      </c>
      <c r="I94" s="27">
        <v>0</v>
      </c>
    </row>
    <row r="95" spans="1:9" s="74" customFormat="1" ht="40.5" customHeight="1" x14ac:dyDescent="0.2">
      <c r="A95" s="79" t="s">
        <v>121</v>
      </c>
      <c r="B95" s="80" t="s">
        <v>32</v>
      </c>
      <c r="C95" s="81"/>
      <c r="D95" s="82"/>
      <c r="E95" s="29">
        <v>15550.26</v>
      </c>
      <c r="F95" s="81"/>
      <c r="G95" s="83"/>
      <c r="H95" s="28">
        <v>4492.5</v>
      </c>
      <c r="I95" s="27">
        <v>0.19</v>
      </c>
    </row>
    <row r="96" spans="1:9" s="74" customFormat="1" ht="43.5" customHeight="1" x14ac:dyDescent="0.2">
      <c r="A96" s="79" t="s">
        <v>122</v>
      </c>
      <c r="B96" s="80" t="s">
        <v>32</v>
      </c>
      <c r="C96" s="81"/>
      <c r="D96" s="82"/>
      <c r="E96" s="29">
        <v>1093.4000000000001</v>
      </c>
      <c r="F96" s="81"/>
      <c r="G96" s="83"/>
      <c r="H96" s="28">
        <v>4492.5</v>
      </c>
      <c r="I96" s="27">
        <v>0.01</v>
      </c>
    </row>
    <row r="97" spans="1:9" s="74" customFormat="1" ht="27.75" customHeight="1" x14ac:dyDescent="0.2">
      <c r="A97" s="79" t="s">
        <v>54</v>
      </c>
      <c r="B97" s="80" t="s">
        <v>18</v>
      </c>
      <c r="C97" s="81"/>
      <c r="D97" s="82"/>
      <c r="E97" s="29">
        <f t="shared" si="3"/>
        <v>0</v>
      </c>
      <c r="F97" s="81"/>
      <c r="G97" s="83"/>
      <c r="H97" s="28">
        <v>4492.5</v>
      </c>
      <c r="I97" s="27">
        <v>0</v>
      </c>
    </row>
    <row r="98" spans="1:9" s="74" customFormat="1" ht="20.25" customHeight="1" x14ac:dyDescent="0.2">
      <c r="A98" s="79" t="s">
        <v>53</v>
      </c>
      <c r="B98" s="84" t="s">
        <v>55</v>
      </c>
      <c r="C98" s="81"/>
      <c r="D98" s="82"/>
      <c r="E98" s="29">
        <v>9666.32</v>
      </c>
      <c r="F98" s="81"/>
      <c r="G98" s="83"/>
      <c r="H98" s="28">
        <v>4492.5</v>
      </c>
      <c r="I98" s="27">
        <v>0</v>
      </c>
    </row>
    <row r="99" spans="1:9" s="74" customFormat="1" ht="54.75" customHeight="1" x14ac:dyDescent="0.2">
      <c r="A99" s="79" t="s">
        <v>123</v>
      </c>
      <c r="B99" s="84" t="s">
        <v>56</v>
      </c>
      <c r="C99" s="81"/>
      <c r="D99" s="82"/>
      <c r="E99" s="29">
        <v>0</v>
      </c>
      <c r="F99" s="81"/>
      <c r="G99" s="83"/>
      <c r="H99" s="28">
        <v>4492.5</v>
      </c>
      <c r="I99" s="27">
        <v>0</v>
      </c>
    </row>
    <row r="100" spans="1:9" s="74" customFormat="1" ht="15" x14ac:dyDescent="0.2">
      <c r="A100" s="70" t="s">
        <v>57</v>
      </c>
      <c r="B100" s="80"/>
      <c r="C100" s="81"/>
      <c r="D100" s="88" t="s">
        <v>140</v>
      </c>
      <c r="E100" s="24">
        <f>E101</f>
        <v>1311.87</v>
      </c>
      <c r="F100" s="62">
        <f>E100/H100</f>
        <v>0.28999999999999998</v>
      </c>
      <c r="G100" s="64">
        <f>F100/12</f>
        <v>0.02</v>
      </c>
      <c r="H100" s="28">
        <v>4492.5</v>
      </c>
      <c r="I100" s="27">
        <v>0.13</v>
      </c>
    </row>
    <row r="101" spans="1:9" s="74" customFormat="1" ht="20.25" customHeight="1" x14ac:dyDescent="0.2">
      <c r="A101" s="79" t="s">
        <v>58</v>
      </c>
      <c r="B101" s="80" t="s">
        <v>32</v>
      </c>
      <c r="C101" s="81"/>
      <c r="D101" s="82"/>
      <c r="E101" s="29">
        <v>1311.87</v>
      </c>
      <c r="F101" s="81"/>
      <c r="G101" s="83"/>
      <c r="H101" s="28">
        <v>4492.5</v>
      </c>
      <c r="I101" s="27">
        <v>0.02</v>
      </c>
    </row>
    <row r="102" spans="1:9" s="28" customFormat="1" ht="30" x14ac:dyDescent="0.2">
      <c r="A102" s="70" t="s">
        <v>59</v>
      </c>
      <c r="B102" s="71"/>
      <c r="C102" s="62"/>
      <c r="D102" s="62" t="s">
        <v>141</v>
      </c>
      <c r="E102" s="24">
        <f>E103+E104</f>
        <v>44333.33</v>
      </c>
      <c r="F102" s="62">
        <f>E102/H102</f>
        <v>9.8699999999999992</v>
      </c>
      <c r="G102" s="64">
        <f>F102/12</f>
        <v>0.82</v>
      </c>
      <c r="H102" s="28">
        <v>4492.5</v>
      </c>
      <c r="I102" s="27">
        <v>0.35</v>
      </c>
    </row>
    <row r="103" spans="1:9" s="74" customFormat="1" ht="46.5" customHeight="1" x14ac:dyDescent="0.2">
      <c r="A103" s="75" t="s">
        <v>124</v>
      </c>
      <c r="B103" s="84" t="s">
        <v>34</v>
      </c>
      <c r="C103" s="81"/>
      <c r="D103" s="82"/>
      <c r="E103" s="29">
        <v>26000</v>
      </c>
      <c r="F103" s="81"/>
      <c r="G103" s="83"/>
      <c r="H103" s="28">
        <v>4492.5</v>
      </c>
      <c r="I103" s="27">
        <v>0.02</v>
      </c>
    </row>
    <row r="104" spans="1:9" s="74" customFormat="1" ht="28.5" customHeight="1" x14ac:dyDescent="0.2">
      <c r="A104" s="75" t="s">
        <v>147</v>
      </c>
      <c r="B104" s="84" t="s">
        <v>56</v>
      </c>
      <c r="C104" s="81" t="e">
        <f>#REF!*12</f>
        <v>#REF!</v>
      </c>
      <c r="D104" s="82"/>
      <c r="E104" s="29">
        <v>18333.330000000002</v>
      </c>
      <c r="F104" s="81"/>
      <c r="G104" s="83"/>
      <c r="H104" s="28">
        <v>4492.5</v>
      </c>
      <c r="I104" s="27">
        <v>0.33</v>
      </c>
    </row>
    <row r="105" spans="1:9" s="28" customFormat="1" ht="21" customHeight="1" x14ac:dyDescent="0.2">
      <c r="A105" s="70" t="s">
        <v>60</v>
      </c>
      <c r="B105" s="71"/>
      <c r="C105" s="62"/>
      <c r="D105" s="62" t="s">
        <v>142</v>
      </c>
      <c r="E105" s="24">
        <f>E106+E107</f>
        <v>20728.439999999999</v>
      </c>
      <c r="F105" s="62">
        <f>E105/H105</f>
        <v>4.6100000000000003</v>
      </c>
      <c r="G105" s="64">
        <f>F105/12</f>
        <v>0.38</v>
      </c>
      <c r="H105" s="28">
        <v>4492.5</v>
      </c>
      <c r="I105" s="27">
        <v>0.27</v>
      </c>
    </row>
    <row r="106" spans="1:9" s="74" customFormat="1" ht="20.25" customHeight="1" x14ac:dyDescent="0.2">
      <c r="A106" s="79" t="s">
        <v>61</v>
      </c>
      <c r="B106" s="80" t="s">
        <v>43</v>
      </c>
      <c r="C106" s="81"/>
      <c r="D106" s="82"/>
      <c r="E106" s="29">
        <v>20728.439999999999</v>
      </c>
      <c r="F106" s="81"/>
      <c r="G106" s="83"/>
      <c r="H106" s="28">
        <v>4492.5</v>
      </c>
      <c r="I106" s="27">
        <v>0.2</v>
      </c>
    </row>
    <row r="107" spans="1:9" s="74" customFormat="1" ht="21" customHeight="1" thickBot="1" x14ac:dyDescent="0.25">
      <c r="A107" s="79" t="s">
        <v>62</v>
      </c>
      <c r="B107" s="80" t="s">
        <v>43</v>
      </c>
      <c r="C107" s="81"/>
      <c r="D107" s="82"/>
      <c r="E107" s="29">
        <v>0</v>
      </c>
      <c r="F107" s="81"/>
      <c r="G107" s="83"/>
      <c r="H107" s="28">
        <v>4492.5</v>
      </c>
      <c r="I107" s="27">
        <v>0.06</v>
      </c>
    </row>
    <row r="108" spans="1:9" s="28" customFormat="1" ht="133.5" thickBot="1" x14ac:dyDescent="0.25">
      <c r="A108" s="89" t="s">
        <v>148</v>
      </c>
      <c r="B108" s="71" t="s">
        <v>18</v>
      </c>
      <c r="C108" s="90" t="e">
        <f>#REF!*12</f>
        <v>#REF!</v>
      </c>
      <c r="D108" s="90"/>
      <c r="E108" s="138">
        <v>50000</v>
      </c>
      <c r="F108" s="90">
        <f>E108/H108</f>
        <v>11.13</v>
      </c>
      <c r="G108" s="91">
        <f>F108/12</f>
        <v>0.93</v>
      </c>
      <c r="H108" s="28">
        <v>4492.5</v>
      </c>
      <c r="I108" s="27">
        <v>0.3</v>
      </c>
    </row>
    <row r="109" spans="1:9" s="28" customFormat="1" ht="27" customHeight="1" thickBot="1" x14ac:dyDescent="0.25">
      <c r="A109" s="136" t="s">
        <v>161</v>
      </c>
      <c r="B109" s="52" t="s">
        <v>10</v>
      </c>
      <c r="C109" s="90"/>
      <c r="D109" s="92"/>
      <c r="E109" s="92">
        <f>2882.12+34905.65</f>
        <v>37787.769999999997</v>
      </c>
      <c r="F109" s="90">
        <f>E109/H109</f>
        <v>8.41</v>
      </c>
      <c r="G109" s="91">
        <f>F109/12</f>
        <v>0.7</v>
      </c>
      <c r="H109" s="28">
        <v>4492.5</v>
      </c>
      <c r="I109" s="27"/>
    </row>
    <row r="110" spans="1:9" s="28" customFormat="1" ht="19.5" customHeight="1" thickBot="1" x14ac:dyDescent="0.25">
      <c r="A110" s="136" t="s">
        <v>162</v>
      </c>
      <c r="B110" s="52" t="s">
        <v>10</v>
      </c>
      <c r="C110" s="90"/>
      <c r="D110" s="92"/>
      <c r="E110" s="92">
        <f>(2888.12+6052.22)</f>
        <v>8940.34</v>
      </c>
      <c r="F110" s="90">
        <f t="shared" ref="F110:F112" si="4">E110/H110</f>
        <v>1.99</v>
      </c>
      <c r="G110" s="91">
        <f t="shared" ref="G110:G112" si="5">F110/12</f>
        <v>0.17</v>
      </c>
      <c r="H110" s="28">
        <v>4492.5</v>
      </c>
      <c r="I110" s="27"/>
    </row>
    <row r="111" spans="1:9" s="28" customFormat="1" ht="24" customHeight="1" thickBot="1" x14ac:dyDescent="0.25">
      <c r="A111" s="136" t="s">
        <v>163</v>
      </c>
      <c r="B111" s="52" t="s">
        <v>10</v>
      </c>
      <c r="C111" s="90"/>
      <c r="D111" s="92"/>
      <c r="E111" s="92">
        <v>27673.119999999999</v>
      </c>
      <c r="F111" s="90">
        <f t="shared" si="4"/>
        <v>6.16</v>
      </c>
      <c r="G111" s="91">
        <f t="shared" si="5"/>
        <v>0.51</v>
      </c>
      <c r="H111" s="28">
        <v>4492.5</v>
      </c>
      <c r="I111" s="27"/>
    </row>
    <row r="112" spans="1:9" s="28" customFormat="1" ht="22.5" customHeight="1" thickBot="1" x14ac:dyDescent="0.25">
      <c r="A112" s="136" t="s">
        <v>164</v>
      </c>
      <c r="B112" s="52" t="s">
        <v>10</v>
      </c>
      <c r="C112" s="90"/>
      <c r="D112" s="92"/>
      <c r="E112" s="92">
        <v>41220.93</v>
      </c>
      <c r="F112" s="90">
        <f t="shared" si="4"/>
        <v>9.18</v>
      </c>
      <c r="G112" s="91">
        <f t="shared" si="5"/>
        <v>0.77</v>
      </c>
      <c r="H112" s="28">
        <v>4492.5</v>
      </c>
      <c r="I112" s="27"/>
    </row>
    <row r="113" spans="1:9" s="28" customFormat="1" ht="27" customHeight="1" thickBot="1" x14ac:dyDescent="0.45">
      <c r="A113" s="93" t="s">
        <v>63</v>
      </c>
      <c r="B113" s="94" t="s">
        <v>15</v>
      </c>
      <c r="C113" s="90"/>
      <c r="D113" s="92"/>
      <c r="E113" s="95">
        <f>F113*H113</f>
        <v>111054.6</v>
      </c>
      <c r="F113" s="90">
        <f>12*G113</f>
        <v>24.72</v>
      </c>
      <c r="G113" s="133">
        <v>2.06</v>
      </c>
      <c r="H113" s="28">
        <v>4492.5</v>
      </c>
    </row>
    <row r="114" spans="1:9" s="28" customFormat="1" ht="27" customHeight="1" thickBot="1" x14ac:dyDescent="0.25">
      <c r="A114" s="96" t="s">
        <v>64</v>
      </c>
      <c r="B114" s="97"/>
      <c r="C114" s="98" t="e">
        <f>#REF!*12</f>
        <v>#REF!</v>
      </c>
      <c r="D114" s="98"/>
      <c r="E114" s="99">
        <f>E113+E108+E105+E102+E100+E93+E89+E79+E64+E63+E62+E61+E50+E48+E47+E41+E40+E39+E28+E14+E112+E111+E110+E109+E60</f>
        <v>1302030.69</v>
      </c>
      <c r="F114" s="99">
        <f>F113+F108+F105+F102+F100+F93+F89+F79+F64+F63+F62+F61+F50+F48+F47+F41+F40+F39+F28+F14+F112+F111+F110+F109+F60</f>
        <v>289.82</v>
      </c>
      <c r="G114" s="99">
        <f>G113+G108+G105+G102+G100+G93+G89+G79+G64+G63+G62+G61+G50+G48+G47+G41+G40+G39+G28+G14+G112+G111+G110+G109+G60</f>
        <v>24.16</v>
      </c>
      <c r="H114" s="28">
        <v>4492.5</v>
      </c>
      <c r="I114" s="27"/>
    </row>
    <row r="115" spans="1:9" s="101" customFormat="1" ht="15.75" thickBot="1" x14ac:dyDescent="0.25">
      <c r="A115" s="100"/>
      <c r="H115" s="28">
        <v>4492.5</v>
      </c>
      <c r="I115" s="102"/>
    </row>
    <row r="116" spans="1:9" s="107" customFormat="1" ht="38.25" thickBot="1" x14ac:dyDescent="0.25">
      <c r="A116" s="103" t="s">
        <v>159</v>
      </c>
      <c r="B116" s="104"/>
      <c r="C116" s="105" t="e">
        <f>#REF!*12</f>
        <v>#REF!</v>
      </c>
      <c r="D116" s="106"/>
      <c r="E116" s="116">
        <f>SUM(E117:E125)</f>
        <v>2148395.9900000002</v>
      </c>
      <c r="F116" s="116">
        <f t="shared" ref="F116:G116" si="6">SUM(F117:F125)</f>
        <v>478.23</v>
      </c>
      <c r="G116" s="116">
        <f t="shared" si="6"/>
        <v>39.86</v>
      </c>
      <c r="H116" s="107">
        <v>4492.5</v>
      </c>
      <c r="I116" s="108"/>
    </row>
    <row r="117" spans="1:9" s="20" customFormat="1" ht="15" x14ac:dyDescent="0.2">
      <c r="A117" s="109" t="s">
        <v>153</v>
      </c>
      <c r="B117" s="110"/>
      <c r="C117" s="111"/>
      <c r="D117" s="112"/>
      <c r="E117" s="117">
        <v>20631.169999999998</v>
      </c>
      <c r="F117" s="118">
        <f>E117/H117</f>
        <v>4.59</v>
      </c>
      <c r="G117" s="119">
        <f>F117/12</f>
        <v>0.38</v>
      </c>
      <c r="H117" s="13">
        <v>4492.5</v>
      </c>
      <c r="I117" s="14"/>
    </row>
    <row r="118" spans="1:9" s="20" customFormat="1" ht="15" x14ac:dyDescent="0.2">
      <c r="A118" s="53" t="s">
        <v>154</v>
      </c>
      <c r="B118" s="51"/>
      <c r="C118" s="30"/>
      <c r="D118" s="29"/>
      <c r="E118" s="120">
        <v>129859.38</v>
      </c>
      <c r="F118" s="121">
        <f t="shared" ref="F118:F125" si="7">E118/H118</f>
        <v>28.91</v>
      </c>
      <c r="G118" s="122">
        <f t="shared" ref="G118:G125" si="8">F118/12</f>
        <v>2.41</v>
      </c>
      <c r="H118" s="13">
        <v>4492.5</v>
      </c>
      <c r="I118" s="14"/>
    </row>
    <row r="119" spans="1:9" s="20" customFormat="1" ht="15" x14ac:dyDescent="0.2">
      <c r="A119" s="53" t="s">
        <v>155</v>
      </c>
      <c r="B119" s="51"/>
      <c r="C119" s="30"/>
      <c r="D119" s="29"/>
      <c r="E119" s="120">
        <v>656079.94999999995</v>
      </c>
      <c r="F119" s="121">
        <f t="shared" si="7"/>
        <v>146.04</v>
      </c>
      <c r="G119" s="122">
        <f t="shared" si="8"/>
        <v>12.17</v>
      </c>
      <c r="H119" s="13">
        <v>4492.5</v>
      </c>
      <c r="I119" s="14"/>
    </row>
    <row r="120" spans="1:9" s="20" customFormat="1" ht="15" x14ac:dyDescent="0.2">
      <c r="A120" s="53" t="s">
        <v>156</v>
      </c>
      <c r="B120" s="51"/>
      <c r="C120" s="30"/>
      <c r="D120" s="29"/>
      <c r="E120" s="120">
        <v>236037.17</v>
      </c>
      <c r="F120" s="121">
        <f t="shared" si="7"/>
        <v>52.54</v>
      </c>
      <c r="G120" s="122">
        <f t="shared" si="8"/>
        <v>4.38</v>
      </c>
      <c r="H120" s="13">
        <v>4492.5</v>
      </c>
      <c r="I120" s="14"/>
    </row>
    <row r="121" spans="1:9" s="20" customFormat="1" ht="15" x14ac:dyDescent="0.2">
      <c r="A121" s="53" t="s">
        <v>157</v>
      </c>
      <c r="B121" s="51"/>
      <c r="C121" s="30"/>
      <c r="D121" s="29"/>
      <c r="E121" s="120">
        <v>77125.320000000007</v>
      </c>
      <c r="F121" s="121">
        <f t="shared" si="7"/>
        <v>17.170000000000002</v>
      </c>
      <c r="G121" s="122">
        <f t="shared" si="8"/>
        <v>1.43</v>
      </c>
      <c r="H121" s="13">
        <v>4492.5</v>
      </c>
      <c r="I121" s="14"/>
    </row>
    <row r="122" spans="1:9" s="20" customFormat="1" ht="15" x14ac:dyDescent="0.2">
      <c r="A122" s="53" t="s">
        <v>158</v>
      </c>
      <c r="B122" s="51"/>
      <c r="C122" s="30"/>
      <c r="D122" s="29"/>
      <c r="E122" s="120">
        <v>17603.54</v>
      </c>
      <c r="F122" s="121">
        <f t="shared" si="7"/>
        <v>3.92</v>
      </c>
      <c r="G122" s="122">
        <f t="shared" si="8"/>
        <v>0.33</v>
      </c>
      <c r="H122" s="13">
        <v>4492.5</v>
      </c>
      <c r="I122" s="14"/>
    </row>
    <row r="123" spans="1:9" s="20" customFormat="1" ht="15" x14ac:dyDescent="0.2">
      <c r="A123" s="53" t="s">
        <v>150</v>
      </c>
      <c r="B123" s="51"/>
      <c r="C123" s="30"/>
      <c r="D123" s="30"/>
      <c r="E123" s="121">
        <v>101618</v>
      </c>
      <c r="F123" s="121">
        <f t="shared" si="7"/>
        <v>22.62</v>
      </c>
      <c r="G123" s="122">
        <f t="shared" si="8"/>
        <v>1.89</v>
      </c>
      <c r="H123" s="13">
        <v>4492.5</v>
      </c>
      <c r="I123" s="14"/>
    </row>
    <row r="124" spans="1:9" s="37" customFormat="1" ht="15" x14ac:dyDescent="0.2">
      <c r="A124" s="113" t="s">
        <v>151</v>
      </c>
      <c r="B124" s="54"/>
      <c r="C124" s="54"/>
      <c r="D124" s="54"/>
      <c r="E124" s="134">
        <v>820270</v>
      </c>
      <c r="F124" s="121">
        <f t="shared" si="7"/>
        <v>182.59</v>
      </c>
      <c r="G124" s="122">
        <f t="shared" si="8"/>
        <v>15.22</v>
      </c>
      <c r="H124" s="13">
        <v>4492.5</v>
      </c>
      <c r="I124" s="38"/>
    </row>
    <row r="125" spans="1:9" s="37" customFormat="1" ht="26.25" thickBot="1" x14ac:dyDescent="0.25">
      <c r="A125" s="114" t="s">
        <v>152</v>
      </c>
      <c r="B125" s="115"/>
      <c r="C125" s="115"/>
      <c r="D125" s="115"/>
      <c r="E125" s="135">
        <v>89171.46</v>
      </c>
      <c r="F125" s="123">
        <f t="shared" si="7"/>
        <v>19.850000000000001</v>
      </c>
      <c r="G125" s="124">
        <f t="shared" si="8"/>
        <v>1.65</v>
      </c>
      <c r="H125" s="13">
        <v>4492.5</v>
      </c>
      <c r="I125" s="38"/>
    </row>
    <row r="126" spans="1:9" s="37" customFormat="1" ht="15.75" thickBot="1" x14ac:dyDescent="0.25">
      <c r="A126" s="36"/>
      <c r="E126" s="125"/>
      <c r="F126" s="125"/>
      <c r="G126" s="125"/>
      <c r="H126" s="13"/>
      <c r="I126" s="38"/>
    </row>
    <row r="127" spans="1:9" s="129" customFormat="1" ht="20.25" thickBot="1" x14ac:dyDescent="0.25">
      <c r="A127" s="31" t="s">
        <v>72</v>
      </c>
      <c r="B127" s="32"/>
      <c r="C127" s="33" t="e">
        <f>#REF!*12</f>
        <v>#REF!</v>
      </c>
      <c r="D127" s="33"/>
      <c r="E127" s="59">
        <f>E114+E116</f>
        <v>3450426.68</v>
      </c>
      <c r="F127" s="59">
        <f>F114+F116</f>
        <v>768.05</v>
      </c>
      <c r="G127" s="126">
        <f>G114+G116</f>
        <v>64.02</v>
      </c>
      <c r="H127" s="127"/>
      <c r="I127" s="128"/>
    </row>
    <row r="128" spans="1:9" s="37" customFormat="1" ht="29.25" customHeight="1" x14ac:dyDescent="0.2">
      <c r="A128" s="39"/>
      <c r="B128" s="40"/>
      <c r="C128" s="41"/>
      <c r="D128" s="41"/>
      <c r="E128" s="41"/>
      <c r="F128" s="41"/>
      <c r="G128" s="41"/>
      <c r="I128" s="38"/>
    </row>
    <row r="129" spans="1:9" s="37" customFormat="1" x14ac:dyDescent="0.2">
      <c r="A129" s="36"/>
      <c r="I129" s="38"/>
    </row>
    <row r="130" spans="1:9" s="45" customFormat="1" ht="18.75" x14ac:dyDescent="0.4">
      <c r="A130" s="42"/>
      <c r="B130" s="43"/>
      <c r="C130" s="44"/>
      <c r="D130" s="44"/>
      <c r="E130" s="44"/>
      <c r="F130" s="44"/>
      <c r="G130" s="44"/>
      <c r="I130" s="46"/>
    </row>
    <row r="131" spans="1:9" s="35" customFormat="1" ht="19.5" x14ac:dyDescent="0.2">
      <c r="A131" s="47"/>
      <c r="B131" s="48"/>
      <c r="C131" s="49"/>
      <c r="D131" s="49"/>
      <c r="E131" s="49"/>
      <c r="F131" s="49"/>
      <c r="G131" s="49"/>
      <c r="I131" s="34"/>
    </row>
    <row r="132" spans="1:9" s="37" customFormat="1" ht="14.25" x14ac:dyDescent="0.2">
      <c r="A132" s="144" t="s">
        <v>65</v>
      </c>
      <c r="B132" s="144"/>
      <c r="C132" s="144"/>
      <c r="D132" s="144"/>
      <c r="E132" s="144"/>
      <c r="I132" s="38"/>
    </row>
    <row r="133" spans="1:9" s="37" customFormat="1" x14ac:dyDescent="0.2">
      <c r="I133" s="38"/>
    </row>
    <row r="134" spans="1:9" s="37" customFormat="1" x14ac:dyDescent="0.2">
      <c r="A134" s="36" t="s">
        <v>66</v>
      </c>
      <c r="I134" s="38"/>
    </row>
    <row r="135" spans="1:9" s="37" customFormat="1" x14ac:dyDescent="0.2">
      <c r="I135" s="38"/>
    </row>
    <row r="136" spans="1:9" s="37" customFormat="1" x14ac:dyDescent="0.2">
      <c r="I136" s="38"/>
    </row>
    <row r="137" spans="1:9" s="37" customFormat="1" x14ac:dyDescent="0.2">
      <c r="I137" s="38"/>
    </row>
    <row r="138" spans="1:9" s="37" customFormat="1" x14ac:dyDescent="0.2">
      <c r="I138" s="38"/>
    </row>
    <row r="139" spans="1:9" s="37" customFormat="1" x14ac:dyDescent="0.2">
      <c r="I139" s="38"/>
    </row>
    <row r="140" spans="1:9" s="37" customFormat="1" x14ac:dyDescent="0.2">
      <c r="I140" s="38"/>
    </row>
    <row r="141" spans="1:9" s="37" customFormat="1" x14ac:dyDescent="0.2">
      <c r="I141" s="38"/>
    </row>
    <row r="142" spans="1:9" s="37" customFormat="1" x14ac:dyDescent="0.2">
      <c r="I142" s="38"/>
    </row>
    <row r="143" spans="1:9" s="37" customFormat="1" x14ac:dyDescent="0.2">
      <c r="I143" s="38"/>
    </row>
    <row r="144" spans="1:9" s="37" customFormat="1" x14ac:dyDescent="0.2">
      <c r="I144" s="38"/>
    </row>
    <row r="145" spans="9:9" s="37" customFormat="1" x14ac:dyDescent="0.2">
      <c r="I145" s="38"/>
    </row>
    <row r="146" spans="9:9" s="37" customFormat="1" x14ac:dyDescent="0.2">
      <c r="I146" s="38"/>
    </row>
    <row r="147" spans="9:9" s="37" customFormat="1" x14ac:dyDescent="0.2">
      <c r="I147" s="38"/>
    </row>
    <row r="148" spans="9:9" s="37" customFormat="1" x14ac:dyDescent="0.2">
      <c r="I148" s="38"/>
    </row>
    <row r="149" spans="9:9" s="37" customFormat="1" x14ac:dyDescent="0.2">
      <c r="I149" s="38"/>
    </row>
    <row r="150" spans="9:9" s="37" customFormat="1" x14ac:dyDescent="0.2">
      <c r="I150" s="38"/>
    </row>
    <row r="151" spans="9:9" s="37" customFormat="1" x14ac:dyDescent="0.2">
      <c r="I151" s="38"/>
    </row>
    <row r="152" spans="9:9" s="37" customFormat="1" x14ac:dyDescent="0.2">
      <c r="I152" s="38"/>
    </row>
  </sheetData>
  <mergeCells count="12">
    <mergeCell ref="A132:E132"/>
    <mergeCell ref="A1:G1"/>
    <mergeCell ref="B2:G2"/>
    <mergeCell ref="B3:G3"/>
    <mergeCell ref="B4:G4"/>
    <mergeCell ref="A5:G5"/>
    <mergeCell ref="A6:G6"/>
    <mergeCell ref="A7:G7"/>
    <mergeCell ref="A8:G8"/>
    <mergeCell ref="A9:G9"/>
    <mergeCell ref="A10:G10"/>
    <mergeCell ref="A13:G13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2"/>
  <sheetViews>
    <sheetView topLeftCell="A110" zoomScaleNormal="100" workbookViewId="0">
      <selection activeCell="H11" sqref="H11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3.85546875" style="1" customWidth="1"/>
    <col min="5" max="5" width="19.28515625" style="1" customWidth="1"/>
    <col min="6" max="6" width="13.85546875" style="1" customWidth="1"/>
    <col min="7" max="7" width="20.85546875" style="1" customWidth="1"/>
    <col min="8" max="8" width="15.42578125" style="1" customWidth="1"/>
    <col min="9" max="9" width="15.42578125" style="2" hidden="1" customWidth="1"/>
    <col min="10" max="13" width="15.42578125" style="1" customWidth="1"/>
    <col min="14" max="16384" width="9.140625" style="1"/>
  </cols>
  <sheetData>
    <row r="1" spans="1:9" ht="16.5" customHeight="1" x14ac:dyDescent="0.2">
      <c r="A1" s="145" t="s">
        <v>131</v>
      </c>
      <c r="B1" s="146"/>
      <c r="C1" s="146"/>
      <c r="D1" s="146"/>
      <c r="E1" s="146"/>
      <c r="F1" s="146"/>
      <c r="G1" s="146"/>
    </row>
    <row r="2" spans="1:9" ht="12.75" customHeight="1" x14ac:dyDescent="0.3">
      <c r="B2" s="147"/>
      <c r="C2" s="147"/>
      <c r="D2" s="147"/>
      <c r="E2" s="147"/>
      <c r="F2" s="146"/>
      <c r="G2" s="146"/>
    </row>
    <row r="3" spans="1:9" ht="25.5" customHeight="1" x14ac:dyDescent="0.3">
      <c r="A3" s="3" t="s">
        <v>149</v>
      </c>
      <c r="B3" s="147" t="s">
        <v>0</v>
      </c>
      <c r="C3" s="147"/>
      <c r="D3" s="147"/>
      <c r="E3" s="147"/>
      <c r="F3" s="146"/>
      <c r="G3" s="146"/>
    </row>
    <row r="4" spans="1:9" ht="14.25" customHeight="1" x14ac:dyDescent="0.3">
      <c r="B4" s="147" t="s">
        <v>132</v>
      </c>
      <c r="C4" s="147"/>
      <c r="D4" s="147"/>
      <c r="E4" s="147"/>
      <c r="F4" s="146"/>
      <c r="G4" s="146"/>
    </row>
    <row r="5" spans="1:9" s="4" customFormat="1" ht="39.75" customHeight="1" x14ac:dyDescent="0.25">
      <c r="A5" s="148"/>
      <c r="B5" s="149"/>
      <c r="C5" s="149"/>
      <c r="D5" s="149"/>
      <c r="E5" s="149"/>
      <c r="F5" s="149"/>
      <c r="G5" s="149"/>
    </row>
    <row r="6" spans="1:9" s="4" customFormat="1" ht="24" customHeight="1" x14ac:dyDescent="0.2">
      <c r="A6" s="150" t="s">
        <v>160</v>
      </c>
      <c r="B6" s="150"/>
      <c r="C6" s="150"/>
      <c r="D6" s="150"/>
      <c r="E6" s="150"/>
      <c r="F6" s="150"/>
      <c r="G6" s="150"/>
    </row>
    <row r="7" spans="1:9" s="5" customFormat="1" ht="22.5" customHeight="1" x14ac:dyDescent="0.4">
      <c r="A7" s="151" t="s">
        <v>1</v>
      </c>
      <c r="B7" s="151"/>
      <c r="C7" s="151"/>
      <c r="D7" s="151"/>
      <c r="E7" s="151"/>
      <c r="F7" s="152"/>
      <c r="G7" s="152"/>
      <c r="I7" s="6"/>
    </row>
    <row r="8" spans="1:9" s="7" customFormat="1" ht="18.75" customHeight="1" x14ac:dyDescent="0.4">
      <c r="A8" s="151" t="s">
        <v>73</v>
      </c>
      <c r="B8" s="151"/>
      <c r="C8" s="151"/>
      <c r="D8" s="151"/>
      <c r="E8" s="151"/>
      <c r="F8" s="152"/>
      <c r="G8" s="152"/>
    </row>
    <row r="9" spans="1:9" s="8" customFormat="1" ht="17.25" customHeight="1" x14ac:dyDescent="0.2">
      <c r="A9" s="153" t="s">
        <v>2</v>
      </c>
      <c r="B9" s="153"/>
      <c r="C9" s="153"/>
      <c r="D9" s="153"/>
      <c r="E9" s="153"/>
      <c r="F9" s="154"/>
      <c r="G9" s="154"/>
    </row>
    <row r="10" spans="1:9" s="7" customFormat="1" ht="30" customHeight="1" thickBot="1" x14ac:dyDescent="0.25">
      <c r="A10" s="155" t="s">
        <v>3</v>
      </c>
      <c r="B10" s="155"/>
      <c r="C10" s="155"/>
      <c r="D10" s="155"/>
      <c r="E10" s="155"/>
      <c r="F10" s="156"/>
      <c r="G10" s="156"/>
    </row>
    <row r="11" spans="1:9" s="13" customFormat="1" ht="139.5" customHeight="1" thickBot="1" x14ac:dyDescent="0.25">
      <c r="A11" s="9" t="s">
        <v>4</v>
      </c>
      <c r="B11" s="10" t="s">
        <v>5</v>
      </c>
      <c r="C11" s="11" t="s">
        <v>6</v>
      </c>
      <c r="D11" s="11" t="s">
        <v>125</v>
      </c>
      <c r="E11" s="11" t="s">
        <v>7</v>
      </c>
      <c r="F11" s="11" t="s">
        <v>6</v>
      </c>
      <c r="G11" s="12" t="s">
        <v>8</v>
      </c>
      <c r="I11" s="14"/>
    </row>
    <row r="12" spans="1:9" s="20" customFormat="1" x14ac:dyDescent="0.2">
      <c r="A12" s="15">
        <v>1</v>
      </c>
      <c r="B12" s="16">
        <v>2</v>
      </c>
      <c r="C12" s="16">
        <v>3</v>
      </c>
      <c r="D12" s="17">
        <v>3</v>
      </c>
      <c r="E12" s="17">
        <v>4</v>
      </c>
      <c r="F12" s="18">
        <v>5</v>
      </c>
      <c r="G12" s="19">
        <v>6</v>
      </c>
      <c r="I12" s="21"/>
    </row>
    <row r="13" spans="1:9" s="20" customFormat="1" ht="49.5" customHeight="1" x14ac:dyDescent="0.2">
      <c r="A13" s="157" t="s">
        <v>9</v>
      </c>
      <c r="B13" s="158"/>
      <c r="C13" s="158"/>
      <c r="D13" s="158"/>
      <c r="E13" s="158"/>
      <c r="F13" s="159"/>
      <c r="G13" s="160"/>
      <c r="I13" s="21"/>
    </row>
    <row r="14" spans="1:9" s="13" customFormat="1" ht="26.25" customHeight="1" x14ac:dyDescent="0.2">
      <c r="A14" s="50" t="s">
        <v>74</v>
      </c>
      <c r="B14" s="52" t="s">
        <v>10</v>
      </c>
      <c r="C14" s="22" t="e">
        <f>#REF!*12</f>
        <v>#REF!</v>
      </c>
      <c r="D14" s="55" t="s">
        <v>127</v>
      </c>
      <c r="E14" s="23">
        <f>F14*H14</f>
        <v>201623.4</v>
      </c>
      <c r="F14" s="24">
        <f>G14*12</f>
        <v>44.88</v>
      </c>
      <c r="G14" s="25">
        <f>G25+G27</f>
        <v>3.74</v>
      </c>
      <c r="H14" s="13">
        <v>4492.5</v>
      </c>
      <c r="I14" s="14">
        <v>2.2400000000000002</v>
      </c>
    </row>
    <row r="15" spans="1:9" s="13" customFormat="1" ht="29.25" customHeight="1" x14ac:dyDescent="0.2">
      <c r="A15" s="57" t="s">
        <v>11</v>
      </c>
      <c r="B15" s="58" t="s">
        <v>12</v>
      </c>
      <c r="C15" s="22"/>
      <c r="D15" s="55"/>
      <c r="E15" s="23"/>
      <c r="F15" s="24"/>
      <c r="G15" s="25"/>
      <c r="H15" s="13">
        <v>4492.5</v>
      </c>
      <c r="I15" s="14"/>
    </row>
    <row r="16" spans="1:9" s="13" customFormat="1" ht="19.5" customHeight="1" x14ac:dyDescent="0.2">
      <c r="A16" s="57" t="s">
        <v>13</v>
      </c>
      <c r="B16" s="58" t="s">
        <v>12</v>
      </c>
      <c r="C16" s="22"/>
      <c r="D16" s="55"/>
      <c r="E16" s="23"/>
      <c r="F16" s="24"/>
      <c r="G16" s="25"/>
      <c r="H16" s="13">
        <v>4492.5</v>
      </c>
      <c r="I16" s="14"/>
    </row>
    <row r="17" spans="1:9" s="28" customFormat="1" ht="111.75" customHeight="1" x14ac:dyDescent="0.2">
      <c r="A17" s="60" t="s">
        <v>75</v>
      </c>
      <c r="B17" s="61" t="s">
        <v>34</v>
      </c>
      <c r="C17" s="62"/>
      <c r="D17" s="63"/>
      <c r="E17" s="63"/>
      <c r="F17" s="62"/>
      <c r="G17" s="64"/>
      <c r="H17" s="28">
        <v>4492.5</v>
      </c>
      <c r="I17" s="27"/>
    </row>
    <row r="18" spans="1:9" s="28" customFormat="1" ht="20.25" customHeight="1" x14ac:dyDescent="0.2">
      <c r="A18" s="60" t="s">
        <v>76</v>
      </c>
      <c r="B18" s="61" t="s">
        <v>12</v>
      </c>
      <c r="C18" s="62"/>
      <c r="D18" s="63"/>
      <c r="E18" s="63"/>
      <c r="F18" s="62"/>
      <c r="G18" s="64"/>
      <c r="H18" s="28">
        <v>4492.5</v>
      </c>
      <c r="I18" s="27"/>
    </row>
    <row r="19" spans="1:9" s="28" customFormat="1" ht="18.75" customHeight="1" x14ac:dyDescent="0.2">
      <c r="A19" s="60" t="s">
        <v>77</v>
      </c>
      <c r="B19" s="61" t="s">
        <v>12</v>
      </c>
      <c r="C19" s="62"/>
      <c r="D19" s="63"/>
      <c r="E19" s="63"/>
      <c r="F19" s="62"/>
      <c r="G19" s="64"/>
      <c r="H19" s="28">
        <v>4492.5</v>
      </c>
      <c r="I19" s="27"/>
    </row>
    <row r="20" spans="1:9" s="28" customFormat="1" ht="29.25" customHeight="1" x14ac:dyDescent="0.2">
      <c r="A20" s="60" t="s">
        <v>78</v>
      </c>
      <c r="B20" s="61" t="s">
        <v>18</v>
      </c>
      <c r="C20" s="26"/>
      <c r="D20" s="56"/>
      <c r="E20" s="56"/>
      <c r="F20" s="26"/>
      <c r="G20" s="65"/>
      <c r="H20" s="28">
        <v>4492.5</v>
      </c>
      <c r="I20" s="27"/>
    </row>
    <row r="21" spans="1:9" s="28" customFormat="1" ht="20.25" customHeight="1" x14ac:dyDescent="0.2">
      <c r="A21" s="60" t="s">
        <v>79</v>
      </c>
      <c r="B21" s="61" t="s">
        <v>21</v>
      </c>
      <c r="C21" s="26"/>
      <c r="D21" s="56"/>
      <c r="E21" s="56"/>
      <c r="F21" s="26"/>
      <c r="G21" s="65"/>
      <c r="H21" s="28">
        <v>4492.5</v>
      </c>
      <c r="I21" s="27"/>
    </row>
    <row r="22" spans="1:9" s="28" customFormat="1" ht="23.25" customHeight="1" x14ac:dyDescent="0.2">
      <c r="A22" s="60" t="s">
        <v>143</v>
      </c>
      <c r="B22" s="61" t="s">
        <v>12</v>
      </c>
      <c r="C22" s="26"/>
      <c r="D22" s="56"/>
      <c r="E22" s="56"/>
      <c r="F22" s="26"/>
      <c r="G22" s="65"/>
      <c r="H22" s="28">
        <v>4492.5</v>
      </c>
      <c r="I22" s="27"/>
    </row>
    <row r="23" spans="1:9" s="28" customFormat="1" ht="23.25" customHeight="1" x14ac:dyDescent="0.2">
      <c r="A23" s="60" t="s">
        <v>144</v>
      </c>
      <c r="B23" s="61" t="s">
        <v>12</v>
      </c>
      <c r="C23" s="26"/>
      <c r="D23" s="56"/>
      <c r="E23" s="56"/>
      <c r="F23" s="26"/>
      <c r="G23" s="65"/>
      <c r="I23" s="27"/>
    </row>
    <row r="24" spans="1:9" s="28" customFormat="1" ht="18.75" customHeight="1" x14ac:dyDescent="0.2">
      <c r="A24" s="60" t="s">
        <v>80</v>
      </c>
      <c r="B24" s="61" t="s">
        <v>32</v>
      </c>
      <c r="C24" s="26"/>
      <c r="D24" s="56"/>
      <c r="E24" s="56"/>
      <c r="F24" s="26"/>
      <c r="G24" s="65"/>
      <c r="H24" s="28">
        <v>4492.5</v>
      </c>
      <c r="I24" s="27"/>
    </row>
    <row r="25" spans="1:9" s="28" customFormat="1" ht="24" customHeight="1" x14ac:dyDescent="0.2">
      <c r="A25" s="66" t="s">
        <v>68</v>
      </c>
      <c r="B25" s="67"/>
      <c r="C25" s="26"/>
      <c r="D25" s="56"/>
      <c r="E25" s="56"/>
      <c r="F25" s="26"/>
      <c r="G25" s="25">
        <v>3.61</v>
      </c>
      <c r="H25" s="28">
        <v>4492.5</v>
      </c>
      <c r="I25" s="27"/>
    </row>
    <row r="26" spans="1:9" s="28" customFormat="1" ht="24.75" customHeight="1" x14ac:dyDescent="0.2">
      <c r="A26" s="68" t="s">
        <v>71</v>
      </c>
      <c r="B26" s="67" t="s">
        <v>12</v>
      </c>
      <c r="C26" s="26"/>
      <c r="D26" s="56"/>
      <c r="E26" s="56"/>
      <c r="F26" s="26"/>
      <c r="G26" s="131">
        <v>0.13</v>
      </c>
      <c r="H26" s="28">
        <v>4492.5</v>
      </c>
      <c r="I26" s="27"/>
    </row>
    <row r="27" spans="1:9" s="28" customFormat="1" ht="24.75" customHeight="1" x14ac:dyDescent="0.2">
      <c r="A27" s="66" t="s">
        <v>68</v>
      </c>
      <c r="B27" s="67"/>
      <c r="C27" s="26"/>
      <c r="D27" s="56"/>
      <c r="E27" s="56"/>
      <c r="F27" s="26"/>
      <c r="G27" s="25">
        <f>G26</f>
        <v>0.13</v>
      </c>
      <c r="H27" s="28">
        <v>4492.5</v>
      </c>
      <c r="I27" s="27"/>
    </row>
    <row r="28" spans="1:9" s="28" customFormat="1" ht="30" x14ac:dyDescent="0.2">
      <c r="A28" s="66" t="s">
        <v>14</v>
      </c>
      <c r="B28" s="69" t="s">
        <v>15</v>
      </c>
      <c r="C28" s="62" t="e">
        <f>#REF!*12</f>
        <v>#REF!</v>
      </c>
      <c r="D28" s="63" t="s">
        <v>128</v>
      </c>
      <c r="E28" s="63">
        <f>F28*H28</f>
        <v>178442.1</v>
      </c>
      <c r="F28" s="62">
        <f>G28*12</f>
        <v>39.72</v>
      </c>
      <c r="G28" s="25">
        <v>3.31</v>
      </c>
      <c r="H28" s="28">
        <v>4492.5</v>
      </c>
      <c r="I28" s="27">
        <v>2.2000000000000002</v>
      </c>
    </row>
    <row r="29" spans="1:9" s="28" customFormat="1" ht="21" customHeight="1" x14ac:dyDescent="0.2">
      <c r="A29" s="60" t="s">
        <v>81</v>
      </c>
      <c r="B29" s="61" t="s">
        <v>15</v>
      </c>
      <c r="C29" s="62"/>
      <c r="D29" s="63"/>
      <c r="E29" s="63"/>
      <c r="F29" s="62"/>
      <c r="G29" s="64"/>
      <c r="H29" s="28">
        <v>4492.5</v>
      </c>
      <c r="I29" s="27"/>
    </row>
    <row r="30" spans="1:9" s="28" customFormat="1" ht="21.75" customHeight="1" x14ac:dyDescent="0.2">
      <c r="A30" s="60" t="s">
        <v>82</v>
      </c>
      <c r="B30" s="61" t="s">
        <v>83</v>
      </c>
      <c r="C30" s="62"/>
      <c r="D30" s="63"/>
      <c r="E30" s="63"/>
      <c r="F30" s="62"/>
      <c r="G30" s="64"/>
      <c r="H30" s="28">
        <v>4492.5</v>
      </c>
      <c r="I30" s="27"/>
    </row>
    <row r="31" spans="1:9" s="28" customFormat="1" ht="21.75" customHeight="1" x14ac:dyDescent="0.2">
      <c r="A31" s="60" t="s">
        <v>84</v>
      </c>
      <c r="B31" s="61" t="s">
        <v>85</v>
      </c>
      <c r="C31" s="62"/>
      <c r="D31" s="63"/>
      <c r="E31" s="63"/>
      <c r="F31" s="62"/>
      <c r="G31" s="64"/>
      <c r="H31" s="28">
        <v>4492.5</v>
      </c>
      <c r="I31" s="27"/>
    </row>
    <row r="32" spans="1:9" s="28" customFormat="1" ht="26.25" customHeight="1" x14ac:dyDescent="0.2">
      <c r="A32" s="60" t="s">
        <v>16</v>
      </c>
      <c r="B32" s="61" t="s">
        <v>15</v>
      </c>
      <c r="C32" s="62"/>
      <c r="D32" s="63"/>
      <c r="E32" s="63"/>
      <c r="F32" s="62"/>
      <c r="G32" s="64"/>
      <c r="H32" s="28">
        <v>4492.5</v>
      </c>
      <c r="I32" s="27"/>
    </row>
    <row r="33" spans="1:9" s="28" customFormat="1" ht="25.5" x14ac:dyDescent="0.2">
      <c r="A33" s="60" t="s">
        <v>17</v>
      </c>
      <c r="B33" s="61" t="s">
        <v>18</v>
      </c>
      <c r="C33" s="62"/>
      <c r="D33" s="63"/>
      <c r="E33" s="63"/>
      <c r="F33" s="62"/>
      <c r="G33" s="64"/>
      <c r="H33" s="28">
        <v>4492.5</v>
      </c>
      <c r="I33" s="27"/>
    </row>
    <row r="34" spans="1:9" s="28" customFormat="1" ht="24.75" customHeight="1" x14ac:dyDescent="0.2">
      <c r="A34" s="60" t="s">
        <v>86</v>
      </c>
      <c r="B34" s="61" t="s">
        <v>15</v>
      </c>
      <c r="C34" s="62"/>
      <c r="D34" s="63"/>
      <c r="E34" s="63"/>
      <c r="F34" s="62"/>
      <c r="G34" s="64"/>
      <c r="H34" s="28">
        <v>4492.5</v>
      </c>
      <c r="I34" s="27"/>
    </row>
    <row r="35" spans="1:9" s="28" customFormat="1" ht="18.75" customHeight="1" x14ac:dyDescent="0.2">
      <c r="A35" s="60" t="s">
        <v>87</v>
      </c>
      <c r="B35" s="61" t="s">
        <v>15</v>
      </c>
      <c r="C35" s="62"/>
      <c r="D35" s="63"/>
      <c r="E35" s="63"/>
      <c r="F35" s="62"/>
      <c r="G35" s="64"/>
      <c r="H35" s="28">
        <v>4492.5</v>
      </c>
      <c r="I35" s="27"/>
    </row>
    <row r="36" spans="1:9" s="28" customFormat="1" ht="25.5" x14ac:dyDescent="0.2">
      <c r="A36" s="60" t="s">
        <v>88</v>
      </c>
      <c r="B36" s="61" t="s">
        <v>19</v>
      </c>
      <c r="C36" s="62"/>
      <c r="D36" s="63"/>
      <c r="E36" s="63"/>
      <c r="F36" s="62"/>
      <c r="G36" s="64"/>
      <c r="H36" s="28">
        <v>4492.5</v>
      </c>
      <c r="I36" s="27"/>
    </row>
    <row r="37" spans="1:9" s="28" customFormat="1" ht="25.5" x14ac:dyDescent="0.2">
      <c r="A37" s="60" t="s">
        <v>89</v>
      </c>
      <c r="B37" s="61" t="s">
        <v>18</v>
      </c>
      <c r="C37" s="62"/>
      <c r="D37" s="63"/>
      <c r="E37" s="63"/>
      <c r="F37" s="62"/>
      <c r="G37" s="64"/>
      <c r="H37" s="28">
        <v>4492.5</v>
      </c>
      <c r="I37" s="27"/>
    </row>
    <row r="38" spans="1:9" s="28" customFormat="1" ht="38.25" customHeight="1" x14ac:dyDescent="0.2">
      <c r="A38" s="60" t="s">
        <v>90</v>
      </c>
      <c r="B38" s="61" t="s">
        <v>15</v>
      </c>
      <c r="C38" s="62"/>
      <c r="D38" s="63"/>
      <c r="E38" s="63"/>
      <c r="F38" s="62"/>
      <c r="G38" s="64"/>
      <c r="H38" s="28">
        <v>4492.5</v>
      </c>
      <c r="I38" s="27"/>
    </row>
    <row r="39" spans="1:9" s="72" customFormat="1" ht="18" customHeight="1" x14ac:dyDescent="0.2">
      <c r="A39" s="70" t="s">
        <v>20</v>
      </c>
      <c r="B39" s="71" t="s">
        <v>21</v>
      </c>
      <c r="C39" s="62" t="e">
        <f>#REF!*12</f>
        <v>#REF!</v>
      </c>
      <c r="D39" s="63" t="s">
        <v>127</v>
      </c>
      <c r="E39" s="63">
        <f t="shared" ref="E39:E62" si="0">F39*H39</f>
        <v>48519</v>
      </c>
      <c r="F39" s="62">
        <f t="shared" ref="F39:F62" si="1">G39*12</f>
        <v>10.8</v>
      </c>
      <c r="G39" s="25">
        <v>0.9</v>
      </c>
      <c r="H39" s="28">
        <v>4492.5</v>
      </c>
      <c r="I39" s="27">
        <v>0.6</v>
      </c>
    </row>
    <row r="40" spans="1:9" s="28" customFormat="1" ht="17.25" customHeight="1" x14ac:dyDescent="0.2">
      <c r="A40" s="70" t="s">
        <v>22</v>
      </c>
      <c r="B40" s="71" t="s">
        <v>23</v>
      </c>
      <c r="C40" s="62" t="e">
        <f>#REF!*12</f>
        <v>#REF!</v>
      </c>
      <c r="D40" s="63" t="s">
        <v>127</v>
      </c>
      <c r="E40" s="63">
        <f t="shared" si="0"/>
        <v>157956.29999999999</v>
      </c>
      <c r="F40" s="62">
        <f t="shared" si="1"/>
        <v>35.159999999999997</v>
      </c>
      <c r="G40" s="25">
        <v>2.93</v>
      </c>
      <c r="H40" s="28">
        <v>4492.5</v>
      </c>
      <c r="I40" s="27">
        <v>1.94</v>
      </c>
    </row>
    <row r="41" spans="1:9" s="28" customFormat="1" ht="26.25" customHeight="1" x14ac:dyDescent="0.2">
      <c r="A41" s="70" t="s">
        <v>91</v>
      </c>
      <c r="B41" s="71" t="s">
        <v>15</v>
      </c>
      <c r="C41" s="62"/>
      <c r="D41" s="63" t="s">
        <v>133</v>
      </c>
      <c r="E41" s="63">
        <v>0</v>
      </c>
      <c r="F41" s="62">
        <f>E41/H41</f>
        <v>0</v>
      </c>
      <c r="G41" s="25">
        <f>F41/12</f>
        <v>0</v>
      </c>
      <c r="H41" s="28">
        <v>4492.5</v>
      </c>
      <c r="I41" s="27"/>
    </row>
    <row r="42" spans="1:9" s="28" customFormat="1" ht="21" customHeight="1" x14ac:dyDescent="0.2">
      <c r="A42" s="60" t="s">
        <v>92</v>
      </c>
      <c r="B42" s="61" t="s">
        <v>34</v>
      </c>
      <c r="C42" s="62"/>
      <c r="D42" s="63"/>
      <c r="E42" s="63"/>
      <c r="F42" s="62"/>
      <c r="G42" s="64"/>
      <c r="H42" s="28">
        <v>4492.5</v>
      </c>
      <c r="I42" s="27"/>
    </row>
    <row r="43" spans="1:9" s="28" customFormat="1" ht="24.75" customHeight="1" x14ac:dyDescent="0.2">
      <c r="A43" s="60" t="s">
        <v>93</v>
      </c>
      <c r="B43" s="61" t="s">
        <v>32</v>
      </c>
      <c r="C43" s="62"/>
      <c r="D43" s="63"/>
      <c r="E43" s="63"/>
      <c r="F43" s="62"/>
      <c r="G43" s="64"/>
      <c r="H43" s="28">
        <v>4492.5</v>
      </c>
      <c r="I43" s="27"/>
    </row>
    <row r="44" spans="1:9" s="28" customFormat="1" ht="17.25" customHeight="1" x14ac:dyDescent="0.2">
      <c r="A44" s="60" t="s">
        <v>94</v>
      </c>
      <c r="B44" s="61" t="s">
        <v>95</v>
      </c>
      <c r="C44" s="62"/>
      <c r="D44" s="63"/>
      <c r="E44" s="63"/>
      <c r="F44" s="62"/>
      <c r="G44" s="64"/>
      <c r="H44" s="28">
        <v>4492.5</v>
      </c>
      <c r="I44" s="27"/>
    </row>
    <row r="45" spans="1:9" s="28" customFormat="1" ht="23.25" customHeight="1" x14ac:dyDescent="0.2">
      <c r="A45" s="60" t="s">
        <v>96</v>
      </c>
      <c r="B45" s="61" t="s">
        <v>97</v>
      </c>
      <c r="C45" s="62"/>
      <c r="D45" s="63"/>
      <c r="E45" s="63"/>
      <c r="F45" s="62"/>
      <c r="G45" s="64"/>
      <c r="H45" s="28">
        <v>4492.5</v>
      </c>
      <c r="I45" s="27"/>
    </row>
    <row r="46" spans="1:9" s="28" customFormat="1" ht="20.25" customHeight="1" x14ac:dyDescent="0.2">
      <c r="A46" s="60" t="s">
        <v>98</v>
      </c>
      <c r="B46" s="61" t="s">
        <v>95</v>
      </c>
      <c r="C46" s="62"/>
      <c r="D46" s="63"/>
      <c r="E46" s="63"/>
      <c r="F46" s="62"/>
      <c r="G46" s="64"/>
      <c r="H46" s="28">
        <v>4492.5</v>
      </c>
      <c r="I46" s="27"/>
    </row>
    <row r="47" spans="1:9" s="74" customFormat="1" ht="30" x14ac:dyDescent="0.2">
      <c r="A47" s="70" t="s">
        <v>99</v>
      </c>
      <c r="B47" s="71" t="s">
        <v>10</v>
      </c>
      <c r="C47" s="73"/>
      <c r="D47" s="63" t="s">
        <v>129</v>
      </c>
      <c r="E47" s="23">
        <v>2439.9899999999998</v>
      </c>
      <c r="F47" s="62">
        <f>E47/H47</f>
        <v>0.54</v>
      </c>
      <c r="G47" s="25">
        <f>F47/12</f>
        <v>0.05</v>
      </c>
      <c r="H47" s="28">
        <v>4492.5</v>
      </c>
      <c r="I47" s="27">
        <v>0.03</v>
      </c>
    </row>
    <row r="48" spans="1:9" s="74" customFormat="1" ht="36.75" customHeight="1" x14ac:dyDescent="0.2">
      <c r="A48" s="70" t="s">
        <v>100</v>
      </c>
      <c r="B48" s="71" t="s">
        <v>10</v>
      </c>
      <c r="C48" s="73"/>
      <c r="D48" s="63" t="s">
        <v>129</v>
      </c>
      <c r="E48" s="23">
        <v>15405.72</v>
      </c>
      <c r="F48" s="62">
        <f>E48/H48</f>
        <v>3.43</v>
      </c>
      <c r="G48" s="25">
        <f>F48/12</f>
        <v>0.28999999999999998</v>
      </c>
      <c r="H48" s="28">
        <v>4492.5</v>
      </c>
      <c r="I48" s="27">
        <v>0.19</v>
      </c>
    </row>
    <row r="49" spans="1:9" s="74" customFormat="1" ht="30" hidden="1" x14ac:dyDescent="0.2">
      <c r="A49" s="70" t="s">
        <v>24</v>
      </c>
      <c r="B49" s="71" t="s">
        <v>18</v>
      </c>
      <c r="C49" s="73"/>
      <c r="D49" s="63"/>
      <c r="E49" s="23"/>
      <c r="F49" s="62">
        <f>E49/H49</f>
        <v>0</v>
      </c>
      <c r="G49" s="25">
        <f t="shared" ref="G49" si="2">F49/12</f>
        <v>0</v>
      </c>
      <c r="H49" s="28">
        <v>4492.5</v>
      </c>
      <c r="I49" s="27">
        <v>0</v>
      </c>
    </row>
    <row r="50" spans="1:9" s="74" customFormat="1" ht="30" x14ac:dyDescent="0.2">
      <c r="A50" s="70" t="s">
        <v>25</v>
      </c>
      <c r="B50" s="71"/>
      <c r="C50" s="73" t="e">
        <f>#REF!*12</f>
        <v>#REF!</v>
      </c>
      <c r="D50" s="63" t="s">
        <v>134</v>
      </c>
      <c r="E50" s="23">
        <f t="shared" si="0"/>
        <v>11860.2</v>
      </c>
      <c r="F50" s="62">
        <f t="shared" si="1"/>
        <v>2.64</v>
      </c>
      <c r="G50" s="25">
        <v>0.22</v>
      </c>
      <c r="H50" s="28">
        <v>4492.5</v>
      </c>
      <c r="I50" s="27">
        <v>0.14000000000000001</v>
      </c>
    </row>
    <row r="51" spans="1:9" s="74" customFormat="1" ht="25.5" x14ac:dyDescent="0.2">
      <c r="A51" s="75" t="s">
        <v>101</v>
      </c>
      <c r="B51" s="76" t="s">
        <v>56</v>
      </c>
      <c r="C51" s="73"/>
      <c r="D51" s="63"/>
      <c r="E51" s="23"/>
      <c r="F51" s="62"/>
      <c r="G51" s="64"/>
      <c r="H51" s="28">
        <v>4492.5</v>
      </c>
      <c r="I51" s="27"/>
    </row>
    <row r="52" spans="1:9" s="74" customFormat="1" ht="25.5" customHeight="1" x14ac:dyDescent="0.2">
      <c r="A52" s="75" t="s">
        <v>102</v>
      </c>
      <c r="B52" s="76" t="s">
        <v>56</v>
      </c>
      <c r="C52" s="73"/>
      <c r="D52" s="63"/>
      <c r="E52" s="23"/>
      <c r="F52" s="62"/>
      <c r="G52" s="64"/>
      <c r="H52" s="28">
        <v>4492.5</v>
      </c>
      <c r="I52" s="27"/>
    </row>
    <row r="53" spans="1:9" s="74" customFormat="1" ht="20.25" customHeight="1" x14ac:dyDescent="0.2">
      <c r="A53" s="75" t="s">
        <v>103</v>
      </c>
      <c r="B53" s="76" t="s">
        <v>12</v>
      </c>
      <c r="C53" s="73"/>
      <c r="D53" s="63"/>
      <c r="E53" s="23"/>
      <c r="F53" s="62"/>
      <c r="G53" s="64"/>
      <c r="H53" s="28">
        <v>4492.5</v>
      </c>
      <c r="I53" s="27"/>
    </row>
    <row r="54" spans="1:9" s="74" customFormat="1" ht="18.75" customHeight="1" x14ac:dyDescent="0.2">
      <c r="A54" s="75" t="s">
        <v>104</v>
      </c>
      <c r="B54" s="76" t="s">
        <v>56</v>
      </c>
      <c r="C54" s="73"/>
      <c r="D54" s="63"/>
      <c r="E54" s="23"/>
      <c r="F54" s="62"/>
      <c r="G54" s="64"/>
      <c r="H54" s="28">
        <v>4492.5</v>
      </c>
      <c r="I54" s="27"/>
    </row>
    <row r="55" spans="1:9" s="74" customFormat="1" ht="25.5" x14ac:dyDescent="0.2">
      <c r="A55" s="75" t="s">
        <v>105</v>
      </c>
      <c r="B55" s="76" t="s">
        <v>56</v>
      </c>
      <c r="C55" s="73"/>
      <c r="D55" s="63"/>
      <c r="E55" s="23"/>
      <c r="F55" s="62"/>
      <c r="G55" s="64"/>
      <c r="H55" s="28">
        <v>4492.5</v>
      </c>
      <c r="I55" s="27"/>
    </row>
    <row r="56" spans="1:9" s="74" customFormat="1" ht="18" customHeight="1" x14ac:dyDescent="0.2">
      <c r="A56" s="75" t="s">
        <v>106</v>
      </c>
      <c r="B56" s="76" t="s">
        <v>56</v>
      </c>
      <c r="C56" s="73"/>
      <c r="D56" s="63"/>
      <c r="E56" s="23"/>
      <c r="F56" s="62"/>
      <c r="G56" s="64"/>
      <c r="H56" s="28">
        <v>4492.5</v>
      </c>
      <c r="I56" s="27"/>
    </row>
    <row r="57" spans="1:9" s="74" customFormat="1" ht="28.5" customHeight="1" x14ac:dyDescent="0.2">
      <c r="A57" s="75" t="s">
        <v>107</v>
      </c>
      <c r="B57" s="76" t="s">
        <v>56</v>
      </c>
      <c r="C57" s="73"/>
      <c r="D57" s="63"/>
      <c r="E57" s="23"/>
      <c r="F57" s="62"/>
      <c r="G57" s="64"/>
      <c r="H57" s="28">
        <v>4492.5</v>
      </c>
      <c r="I57" s="27"/>
    </row>
    <row r="58" spans="1:9" s="74" customFormat="1" ht="21.75" customHeight="1" x14ac:dyDescent="0.2">
      <c r="A58" s="75" t="s">
        <v>108</v>
      </c>
      <c r="B58" s="76" t="s">
        <v>56</v>
      </c>
      <c r="C58" s="73"/>
      <c r="D58" s="63"/>
      <c r="E58" s="23"/>
      <c r="F58" s="62"/>
      <c r="G58" s="64"/>
      <c r="H58" s="28">
        <v>4492.5</v>
      </c>
      <c r="I58" s="27"/>
    </row>
    <row r="59" spans="1:9" s="74" customFormat="1" ht="18.75" customHeight="1" x14ac:dyDescent="0.2">
      <c r="A59" s="75" t="s">
        <v>109</v>
      </c>
      <c r="B59" s="76" t="s">
        <v>56</v>
      </c>
      <c r="C59" s="73"/>
      <c r="D59" s="63"/>
      <c r="E59" s="23"/>
      <c r="F59" s="62"/>
      <c r="G59" s="64"/>
      <c r="H59" s="28">
        <v>4492.5</v>
      </c>
      <c r="I59" s="27"/>
    </row>
    <row r="60" spans="1:9" s="74" customFormat="1" ht="31.5" customHeight="1" x14ac:dyDescent="0.2">
      <c r="A60" s="70" t="s">
        <v>145</v>
      </c>
      <c r="B60" s="71"/>
      <c r="C60" s="73"/>
      <c r="D60" s="63"/>
      <c r="E60" s="23">
        <v>86000</v>
      </c>
      <c r="F60" s="62">
        <f>E60/H60</f>
        <v>19.14</v>
      </c>
      <c r="G60" s="25">
        <f>F60/12</f>
        <v>1.6</v>
      </c>
      <c r="H60" s="28">
        <v>4492.5</v>
      </c>
      <c r="I60" s="27"/>
    </row>
    <row r="61" spans="1:9" s="28" customFormat="1" ht="15" x14ac:dyDescent="0.2">
      <c r="A61" s="70" t="s">
        <v>26</v>
      </c>
      <c r="B61" s="71" t="s">
        <v>27</v>
      </c>
      <c r="C61" s="73" t="e">
        <f>#REF!*12</f>
        <v>#REF!</v>
      </c>
      <c r="D61" s="63" t="s">
        <v>135</v>
      </c>
      <c r="E61" s="23">
        <f t="shared" si="0"/>
        <v>4312.8</v>
      </c>
      <c r="F61" s="62">
        <f t="shared" si="1"/>
        <v>0.96</v>
      </c>
      <c r="G61" s="25">
        <v>0.08</v>
      </c>
      <c r="H61" s="28">
        <v>4492.5</v>
      </c>
      <c r="I61" s="27">
        <v>0.03</v>
      </c>
    </row>
    <row r="62" spans="1:9" s="28" customFormat="1" ht="15" x14ac:dyDescent="0.2">
      <c r="A62" s="70" t="s">
        <v>28</v>
      </c>
      <c r="B62" s="77" t="s">
        <v>29</v>
      </c>
      <c r="C62" s="78" t="e">
        <f>#REF!*12</f>
        <v>#REF!</v>
      </c>
      <c r="D62" s="73" t="s">
        <v>135</v>
      </c>
      <c r="E62" s="23">
        <f t="shared" si="0"/>
        <v>2695.5</v>
      </c>
      <c r="F62" s="62">
        <f t="shared" si="1"/>
        <v>0.6</v>
      </c>
      <c r="G62" s="25">
        <v>0.05</v>
      </c>
      <c r="H62" s="28">
        <v>4492.5</v>
      </c>
      <c r="I62" s="27">
        <v>0.02</v>
      </c>
    </row>
    <row r="63" spans="1:9" s="72" customFormat="1" ht="30" x14ac:dyDescent="0.2">
      <c r="A63" s="70" t="s">
        <v>30</v>
      </c>
      <c r="B63" s="71"/>
      <c r="C63" s="73" t="e">
        <f>#REF!*12</f>
        <v>#REF!</v>
      </c>
      <c r="D63" s="73" t="s">
        <v>130</v>
      </c>
      <c r="E63" s="23">
        <v>7070</v>
      </c>
      <c r="F63" s="62">
        <f>E63/H63</f>
        <v>1.57</v>
      </c>
      <c r="G63" s="25">
        <f>F63/12</f>
        <v>0.13</v>
      </c>
      <c r="H63" s="28">
        <v>4492.5</v>
      </c>
      <c r="I63" s="27">
        <v>0.03</v>
      </c>
    </row>
    <row r="64" spans="1:9" s="72" customFormat="1" ht="21" customHeight="1" x14ac:dyDescent="0.2">
      <c r="A64" s="70" t="s">
        <v>31</v>
      </c>
      <c r="B64" s="71"/>
      <c r="C64" s="62"/>
      <c r="D64" s="62" t="s">
        <v>136</v>
      </c>
      <c r="E64" s="24">
        <f>E65+E66+E67+E68+E69+E70+E71+E72+E73+E75+E78+E76+E77+E74</f>
        <v>20111.060000000001</v>
      </c>
      <c r="F64" s="62">
        <f>E64/H64</f>
        <v>4.4800000000000004</v>
      </c>
      <c r="G64" s="64">
        <f>F64/12</f>
        <v>0.37</v>
      </c>
      <c r="H64" s="28">
        <v>4492.5</v>
      </c>
      <c r="I64" s="27">
        <v>0.44</v>
      </c>
    </row>
    <row r="65" spans="1:9" s="74" customFormat="1" ht="17.25" customHeight="1" x14ac:dyDescent="0.2">
      <c r="A65" s="79" t="s">
        <v>69</v>
      </c>
      <c r="B65" s="80" t="s">
        <v>32</v>
      </c>
      <c r="C65" s="81"/>
      <c r="D65" s="82"/>
      <c r="E65" s="29">
        <v>743.92</v>
      </c>
      <c r="F65" s="81"/>
      <c r="G65" s="83"/>
      <c r="H65" s="28">
        <v>4492.5</v>
      </c>
      <c r="I65" s="27">
        <v>0.01</v>
      </c>
    </row>
    <row r="66" spans="1:9" s="74" customFormat="1" ht="15.75" customHeight="1" x14ac:dyDescent="0.2">
      <c r="A66" s="79" t="s">
        <v>33</v>
      </c>
      <c r="B66" s="80" t="s">
        <v>34</v>
      </c>
      <c r="C66" s="81" t="e">
        <f>#REF!*12</f>
        <v>#REF!</v>
      </c>
      <c r="D66" s="82"/>
      <c r="E66" s="29">
        <v>548.89</v>
      </c>
      <c r="F66" s="81"/>
      <c r="G66" s="83"/>
      <c r="H66" s="28">
        <v>4492.5</v>
      </c>
      <c r="I66" s="27">
        <v>0.01</v>
      </c>
    </row>
    <row r="67" spans="1:9" s="74" customFormat="1" ht="20.25" customHeight="1" x14ac:dyDescent="0.2">
      <c r="A67" s="79" t="s">
        <v>67</v>
      </c>
      <c r="B67" s="80" t="s">
        <v>32</v>
      </c>
      <c r="C67" s="81" t="e">
        <f>#REF!*12</f>
        <v>#REF!</v>
      </c>
      <c r="D67" s="82"/>
      <c r="E67" s="29">
        <v>978.07</v>
      </c>
      <c r="F67" s="81"/>
      <c r="G67" s="83"/>
      <c r="H67" s="28">
        <v>4492.5</v>
      </c>
      <c r="I67" s="27">
        <v>0.1</v>
      </c>
    </row>
    <row r="68" spans="1:9" s="74" customFormat="1" ht="18.75" customHeight="1" x14ac:dyDescent="0.2">
      <c r="A68" s="79" t="s">
        <v>35</v>
      </c>
      <c r="B68" s="80" t="s">
        <v>32</v>
      </c>
      <c r="C68" s="81" t="e">
        <f>#REF!*12</f>
        <v>#REF!</v>
      </c>
      <c r="D68" s="82"/>
      <c r="E68" s="29">
        <v>1046</v>
      </c>
      <c r="F68" s="81"/>
      <c r="G68" s="83"/>
      <c r="H68" s="28">
        <v>4492.5</v>
      </c>
      <c r="I68" s="27">
        <v>0.01</v>
      </c>
    </row>
    <row r="69" spans="1:9" s="74" customFormat="1" ht="21" customHeight="1" x14ac:dyDescent="0.2">
      <c r="A69" s="79" t="s">
        <v>36</v>
      </c>
      <c r="B69" s="80" t="s">
        <v>32</v>
      </c>
      <c r="C69" s="81" t="e">
        <f>#REF!*12</f>
        <v>#REF!</v>
      </c>
      <c r="D69" s="82"/>
      <c r="E69" s="29">
        <v>4663.38</v>
      </c>
      <c r="F69" s="81"/>
      <c r="G69" s="83"/>
      <c r="H69" s="28">
        <v>4492.5</v>
      </c>
      <c r="I69" s="27">
        <v>0.05</v>
      </c>
    </row>
    <row r="70" spans="1:9" s="74" customFormat="1" ht="21.75" customHeight="1" x14ac:dyDescent="0.2">
      <c r="A70" s="79" t="s">
        <v>37</v>
      </c>
      <c r="B70" s="80" t="s">
        <v>32</v>
      </c>
      <c r="C70" s="81" t="e">
        <f>#REF!*12</f>
        <v>#REF!</v>
      </c>
      <c r="D70" s="82"/>
      <c r="E70" s="29">
        <v>1097.78</v>
      </c>
      <c r="F70" s="81"/>
      <c r="G70" s="83"/>
      <c r="H70" s="28">
        <v>4492.5</v>
      </c>
      <c r="I70" s="27">
        <v>0.01</v>
      </c>
    </row>
    <row r="71" spans="1:9" s="74" customFormat="1" ht="18.75" customHeight="1" x14ac:dyDescent="0.2">
      <c r="A71" s="79" t="s">
        <v>38</v>
      </c>
      <c r="B71" s="80" t="s">
        <v>32</v>
      </c>
      <c r="C71" s="81"/>
      <c r="D71" s="82"/>
      <c r="E71" s="29">
        <v>522.99</v>
      </c>
      <c r="F71" s="81"/>
      <c r="G71" s="83"/>
      <c r="H71" s="28">
        <v>4492.5</v>
      </c>
      <c r="I71" s="27">
        <v>0.01</v>
      </c>
    </row>
    <row r="72" spans="1:9" s="74" customFormat="1" ht="21" customHeight="1" x14ac:dyDescent="0.2">
      <c r="A72" s="79" t="s">
        <v>39</v>
      </c>
      <c r="B72" s="80" t="s">
        <v>34</v>
      </c>
      <c r="C72" s="81"/>
      <c r="D72" s="82"/>
      <c r="E72" s="29">
        <v>0</v>
      </c>
      <c r="F72" s="81"/>
      <c r="G72" s="83"/>
      <c r="H72" s="28">
        <v>4492.5</v>
      </c>
      <c r="I72" s="27">
        <v>0.02</v>
      </c>
    </row>
    <row r="73" spans="1:9" s="74" customFormat="1" ht="25.5" x14ac:dyDescent="0.2">
      <c r="A73" s="79" t="s">
        <v>40</v>
      </c>
      <c r="B73" s="80" t="s">
        <v>32</v>
      </c>
      <c r="C73" s="81" t="e">
        <f>#REF!*12</f>
        <v>#REF!</v>
      </c>
      <c r="D73" s="82"/>
      <c r="E73" s="29">
        <v>5039.75</v>
      </c>
      <c r="F73" s="81"/>
      <c r="G73" s="83"/>
      <c r="H73" s="28">
        <v>4492.5</v>
      </c>
      <c r="I73" s="27">
        <v>0.06</v>
      </c>
    </row>
    <row r="74" spans="1:9" s="74" customFormat="1" ht="29.25" customHeight="1" x14ac:dyDescent="0.2">
      <c r="A74" s="79" t="s">
        <v>146</v>
      </c>
      <c r="B74" s="84" t="s">
        <v>32</v>
      </c>
      <c r="C74" s="81"/>
      <c r="D74" s="82"/>
      <c r="E74" s="29">
        <v>1302.82</v>
      </c>
      <c r="F74" s="81"/>
      <c r="G74" s="83"/>
      <c r="H74" s="28"/>
      <c r="I74" s="27"/>
    </row>
    <row r="75" spans="1:9" s="74" customFormat="1" ht="25.5" x14ac:dyDescent="0.2">
      <c r="A75" s="79" t="s">
        <v>70</v>
      </c>
      <c r="B75" s="80" t="s">
        <v>32</v>
      </c>
      <c r="C75" s="81"/>
      <c r="D75" s="82"/>
      <c r="E75" s="29">
        <v>4167.46</v>
      </c>
      <c r="F75" s="81"/>
      <c r="G75" s="83"/>
      <c r="H75" s="28">
        <v>4492.5</v>
      </c>
      <c r="I75" s="27">
        <v>0.01</v>
      </c>
    </row>
    <row r="76" spans="1:9" s="74" customFormat="1" ht="25.5" x14ac:dyDescent="0.2">
      <c r="A76" s="79" t="s">
        <v>110</v>
      </c>
      <c r="B76" s="84" t="s">
        <v>47</v>
      </c>
      <c r="C76" s="85"/>
      <c r="D76" s="86"/>
      <c r="E76" s="29">
        <v>0</v>
      </c>
      <c r="F76" s="81"/>
      <c r="G76" s="83"/>
      <c r="H76" s="28">
        <v>4492.5</v>
      </c>
      <c r="I76" s="27"/>
    </row>
    <row r="77" spans="1:9" s="74" customFormat="1" ht="17.25" customHeight="1" x14ac:dyDescent="0.2">
      <c r="A77" s="79" t="s">
        <v>111</v>
      </c>
      <c r="B77" s="76" t="s">
        <v>32</v>
      </c>
      <c r="C77" s="81"/>
      <c r="D77" s="82"/>
      <c r="E77" s="29">
        <v>0</v>
      </c>
      <c r="F77" s="81"/>
      <c r="G77" s="83"/>
      <c r="H77" s="28">
        <v>4492.5</v>
      </c>
      <c r="I77" s="27"/>
    </row>
    <row r="78" spans="1:9" s="74" customFormat="1" ht="21" customHeight="1" x14ac:dyDescent="0.2">
      <c r="A78" s="79" t="s">
        <v>112</v>
      </c>
      <c r="B78" s="84" t="s">
        <v>47</v>
      </c>
      <c r="C78" s="81"/>
      <c r="D78" s="82"/>
      <c r="E78" s="29">
        <v>0</v>
      </c>
      <c r="F78" s="81"/>
      <c r="G78" s="83"/>
      <c r="H78" s="28">
        <v>4492.5</v>
      </c>
      <c r="I78" s="27">
        <v>0.02</v>
      </c>
    </row>
    <row r="79" spans="1:9" s="72" customFormat="1" ht="30" x14ac:dyDescent="0.2">
      <c r="A79" s="70" t="s">
        <v>41</v>
      </c>
      <c r="B79" s="71"/>
      <c r="C79" s="62"/>
      <c r="D79" s="62" t="s">
        <v>137</v>
      </c>
      <c r="E79" s="24">
        <f>E80+E81+E82+E83+E84+E85+E86+E87+E88</f>
        <v>21067.78</v>
      </c>
      <c r="F79" s="62">
        <f>E79/H79</f>
        <v>4.6900000000000004</v>
      </c>
      <c r="G79" s="64">
        <f>F79/12</f>
        <v>0.39</v>
      </c>
      <c r="H79" s="28">
        <v>4492.5</v>
      </c>
      <c r="I79" s="27">
        <v>0.48</v>
      </c>
    </row>
    <row r="80" spans="1:9" s="74" customFormat="1" ht="26.25" customHeight="1" x14ac:dyDescent="0.2">
      <c r="A80" s="79" t="s">
        <v>42</v>
      </c>
      <c r="B80" s="80" t="s">
        <v>43</v>
      </c>
      <c r="C80" s="81"/>
      <c r="D80" s="82"/>
      <c r="E80" s="29">
        <v>3137.99</v>
      </c>
      <c r="F80" s="81"/>
      <c r="G80" s="83"/>
      <c r="H80" s="28">
        <v>4492.5</v>
      </c>
      <c r="I80" s="27">
        <v>0.04</v>
      </c>
    </row>
    <row r="81" spans="1:9" s="74" customFormat="1" ht="29.25" customHeight="1" x14ac:dyDescent="0.2">
      <c r="A81" s="79" t="s">
        <v>44</v>
      </c>
      <c r="B81" s="80" t="s">
        <v>45</v>
      </c>
      <c r="C81" s="81"/>
      <c r="D81" s="82"/>
      <c r="E81" s="29">
        <v>2092.02</v>
      </c>
      <c r="F81" s="81"/>
      <c r="G81" s="83"/>
      <c r="H81" s="28">
        <v>4492.5</v>
      </c>
      <c r="I81" s="27">
        <v>0.02</v>
      </c>
    </row>
    <row r="82" spans="1:9" s="74" customFormat="1" ht="21.75" customHeight="1" x14ac:dyDescent="0.2">
      <c r="A82" s="79" t="s">
        <v>46</v>
      </c>
      <c r="B82" s="80" t="s">
        <v>47</v>
      </c>
      <c r="C82" s="81"/>
      <c r="D82" s="82"/>
      <c r="E82" s="29">
        <v>2195.4899999999998</v>
      </c>
      <c r="F82" s="81"/>
      <c r="G82" s="83"/>
      <c r="H82" s="28">
        <v>4492.5</v>
      </c>
      <c r="I82" s="27">
        <v>0.03</v>
      </c>
    </row>
    <row r="83" spans="1:9" s="74" customFormat="1" ht="25.5" x14ac:dyDescent="0.2">
      <c r="A83" s="79" t="s">
        <v>48</v>
      </c>
      <c r="B83" s="80" t="s">
        <v>49</v>
      </c>
      <c r="C83" s="81"/>
      <c r="D83" s="82"/>
      <c r="E83" s="29">
        <v>0</v>
      </c>
      <c r="F83" s="81"/>
      <c r="G83" s="83"/>
      <c r="H83" s="28">
        <v>4492.5</v>
      </c>
      <c r="I83" s="27">
        <v>0.02</v>
      </c>
    </row>
    <row r="84" spans="1:9" s="74" customFormat="1" ht="24" customHeight="1" x14ac:dyDescent="0.2">
      <c r="A84" s="79" t="s">
        <v>50</v>
      </c>
      <c r="B84" s="80" t="s">
        <v>10</v>
      </c>
      <c r="C84" s="85"/>
      <c r="D84" s="86"/>
      <c r="E84" s="29">
        <v>7440.48</v>
      </c>
      <c r="F84" s="81"/>
      <c r="G84" s="83"/>
      <c r="H84" s="28">
        <v>4492.5</v>
      </c>
      <c r="I84" s="27">
        <v>0.1</v>
      </c>
    </row>
    <row r="85" spans="1:9" s="74" customFormat="1" ht="33" customHeight="1" x14ac:dyDescent="0.2">
      <c r="A85" s="79" t="s">
        <v>113</v>
      </c>
      <c r="B85" s="84" t="s">
        <v>32</v>
      </c>
      <c r="C85" s="85"/>
      <c r="D85" s="86"/>
      <c r="E85" s="132">
        <v>6201.8</v>
      </c>
      <c r="F85" s="85"/>
      <c r="G85" s="87"/>
      <c r="H85" s="28">
        <v>4492.5</v>
      </c>
      <c r="I85" s="27"/>
    </row>
    <row r="86" spans="1:9" s="74" customFormat="1" ht="29.25" customHeight="1" x14ac:dyDescent="0.2">
      <c r="A86" s="79" t="s">
        <v>110</v>
      </c>
      <c r="B86" s="84" t="s">
        <v>114</v>
      </c>
      <c r="C86" s="85"/>
      <c r="D86" s="86"/>
      <c r="E86" s="132">
        <v>0</v>
      </c>
      <c r="F86" s="85"/>
      <c r="G86" s="87"/>
      <c r="H86" s="28">
        <v>4492.5</v>
      </c>
      <c r="I86" s="27"/>
    </row>
    <row r="87" spans="1:9" s="74" customFormat="1" ht="24" customHeight="1" x14ac:dyDescent="0.2">
      <c r="A87" s="75" t="s">
        <v>115</v>
      </c>
      <c r="B87" s="84" t="s">
        <v>47</v>
      </c>
      <c r="C87" s="85"/>
      <c r="D87" s="86"/>
      <c r="E87" s="132">
        <v>0</v>
      </c>
      <c r="F87" s="85"/>
      <c r="G87" s="87"/>
      <c r="H87" s="28">
        <v>4492.5</v>
      </c>
      <c r="I87" s="27"/>
    </row>
    <row r="88" spans="1:9" s="74" customFormat="1" ht="24" customHeight="1" x14ac:dyDescent="0.2">
      <c r="A88" s="79" t="s">
        <v>116</v>
      </c>
      <c r="B88" s="84" t="s">
        <v>32</v>
      </c>
      <c r="C88" s="85"/>
      <c r="D88" s="86"/>
      <c r="E88" s="132">
        <v>0</v>
      </c>
      <c r="F88" s="85"/>
      <c r="G88" s="87"/>
      <c r="H88" s="28">
        <v>4492.5</v>
      </c>
      <c r="I88" s="27"/>
    </row>
    <row r="89" spans="1:9" s="74" customFormat="1" ht="30" x14ac:dyDescent="0.2">
      <c r="A89" s="70" t="s">
        <v>51</v>
      </c>
      <c r="B89" s="80"/>
      <c r="C89" s="81"/>
      <c r="D89" s="62" t="s">
        <v>138</v>
      </c>
      <c r="E89" s="24">
        <f>E90+E91+E92</f>
        <v>0</v>
      </c>
      <c r="F89" s="62">
        <f>E89/H89</f>
        <v>0</v>
      </c>
      <c r="G89" s="64">
        <f>F89/12</f>
        <v>0</v>
      </c>
      <c r="H89" s="28">
        <v>4492.5</v>
      </c>
      <c r="I89" s="27">
        <v>0.05</v>
      </c>
    </row>
    <row r="90" spans="1:9" s="74" customFormat="1" ht="15.75" customHeight="1" x14ac:dyDescent="0.2">
      <c r="A90" s="79" t="s">
        <v>117</v>
      </c>
      <c r="B90" s="80" t="s">
        <v>32</v>
      </c>
      <c r="C90" s="81"/>
      <c r="D90" s="63"/>
      <c r="E90" s="137">
        <v>0</v>
      </c>
      <c r="F90" s="62"/>
      <c r="G90" s="64"/>
      <c r="H90" s="28">
        <v>4492.5</v>
      </c>
      <c r="I90" s="27"/>
    </row>
    <row r="91" spans="1:9" s="74" customFormat="1" ht="18.75" customHeight="1" x14ac:dyDescent="0.2">
      <c r="A91" s="75" t="s">
        <v>118</v>
      </c>
      <c r="B91" s="84" t="s">
        <v>47</v>
      </c>
      <c r="C91" s="81"/>
      <c r="D91" s="63"/>
      <c r="E91" s="137">
        <v>0</v>
      </c>
      <c r="F91" s="62"/>
      <c r="G91" s="64"/>
      <c r="H91" s="28">
        <v>4492.5</v>
      </c>
      <c r="I91" s="27"/>
    </row>
    <row r="92" spans="1:9" s="74" customFormat="1" ht="30.75" customHeight="1" x14ac:dyDescent="0.2">
      <c r="A92" s="79" t="s">
        <v>119</v>
      </c>
      <c r="B92" s="84" t="s">
        <v>47</v>
      </c>
      <c r="C92" s="81"/>
      <c r="D92" s="130"/>
      <c r="E92" s="29">
        <f>F92*H92</f>
        <v>0</v>
      </c>
      <c r="F92" s="81"/>
      <c r="G92" s="83"/>
      <c r="H92" s="28">
        <v>4492.5</v>
      </c>
      <c r="I92" s="27">
        <v>0</v>
      </c>
    </row>
    <row r="93" spans="1:9" s="74" customFormat="1" ht="22.5" customHeight="1" x14ac:dyDescent="0.2">
      <c r="A93" s="70" t="s">
        <v>120</v>
      </c>
      <c r="B93" s="80"/>
      <c r="C93" s="81"/>
      <c r="D93" s="62" t="s">
        <v>139</v>
      </c>
      <c r="E93" s="24">
        <f>E95+E96+E94+E97+E98+E99</f>
        <v>26309.98</v>
      </c>
      <c r="F93" s="62">
        <f>E93/H93</f>
        <v>5.86</v>
      </c>
      <c r="G93" s="64">
        <f>F93/12</f>
        <v>0.49</v>
      </c>
      <c r="H93" s="28">
        <v>4492.5</v>
      </c>
      <c r="I93" s="27">
        <v>0.2</v>
      </c>
    </row>
    <row r="94" spans="1:9" s="74" customFormat="1" ht="23.25" customHeight="1" x14ac:dyDescent="0.2">
      <c r="A94" s="79" t="s">
        <v>52</v>
      </c>
      <c r="B94" s="80" t="s">
        <v>10</v>
      </c>
      <c r="C94" s="81"/>
      <c r="D94" s="82"/>
      <c r="E94" s="29">
        <f t="shared" ref="E94:E97" si="3">F94*H94</f>
        <v>0</v>
      </c>
      <c r="F94" s="81"/>
      <c r="G94" s="83"/>
      <c r="H94" s="28">
        <v>4492.5</v>
      </c>
      <c r="I94" s="27">
        <v>0</v>
      </c>
    </row>
    <row r="95" spans="1:9" s="74" customFormat="1" ht="40.5" customHeight="1" x14ac:dyDescent="0.2">
      <c r="A95" s="79" t="s">
        <v>121</v>
      </c>
      <c r="B95" s="80" t="s">
        <v>32</v>
      </c>
      <c r="C95" s="81"/>
      <c r="D95" s="82"/>
      <c r="E95" s="29">
        <v>15550.26</v>
      </c>
      <c r="F95" s="81"/>
      <c r="G95" s="83"/>
      <c r="H95" s="28">
        <v>4492.5</v>
      </c>
      <c r="I95" s="27">
        <v>0.19</v>
      </c>
    </row>
    <row r="96" spans="1:9" s="74" customFormat="1" ht="43.5" customHeight="1" x14ac:dyDescent="0.2">
      <c r="A96" s="79" t="s">
        <v>122</v>
      </c>
      <c r="B96" s="80" t="s">
        <v>32</v>
      </c>
      <c r="C96" s="81"/>
      <c r="D96" s="82"/>
      <c r="E96" s="29">
        <v>1093.4000000000001</v>
      </c>
      <c r="F96" s="81"/>
      <c r="G96" s="83"/>
      <c r="H96" s="28">
        <v>4492.5</v>
      </c>
      <c r="I96" s="27">
        <v>0.01</v>
      </c>
    </row>
    <row r="97" spans="1:9" s="74" customFormat="1" ht="27.75" customHeight="1" x14ac:dyDescent="0.2">
      <c r="A97" s="79" t="s">
        <v>54</v>
      </c>
      <c r="B97" s="80" t="s">
        <v>18</v>
      </c>
      <c r="C97" s="81"/>
      <c r="D97" s="82"/>
      <c r="E97" s="29">
        <f t="shared" si="3"/>
        <v>0</v>
      </c>
      <c r="F97" s="81"/>
      <c r="G97" s="83"/>
      <c r="H97" s="28">
        <v>4492.5</v>
      </c>
      <c r="I97" s="27">
        <v>0</v>
      </c>
    </row>
    <row r="98" spans="1:9" s="74" customFormat="1" ht="20.25" customHeight="1" x14ac:dyDescent="0.2">
      <c r="A98" s="79" t="s">
        <v>53</v>
      </c>
      <c r="B98" s="84" t="s">
        <v>55</v>
      </c>
      <c r="C98" s="81"/>
      <c r="D98" s="82"/>
      <c r="E98" s="29">
        <v>9666.32</v>
      </c>
      <c r="F98" s="81"/>
      <c r="G98" s="83"/>
      <c r="H98" s="28">
        <v>4492.5</v>
      </c>
      <c r="I98" s="27">
        <v>0</v>
      </c>
    </row>
    <row r="99" spans="1:9" s="74" customFormat="1" ht="54.75" customHeight="1" x14ac:dyDescent="0.2">
      <c r="A99" s="79" t="s">
        <v>123</v>
      </c>
      <c r="B99" s="84" t="s">
        <v>56</v>
      </c>
      <c r="C99" s="81"/>
      <c r="D99" s="82"/>
      <c r="E99" s="29">
        <v>0</v>
      </c>
      <c r="F99" s="81"/>
      <c r="G99" s="83"/>
      <c r="H99" s="28">
        <v>4492.5</v>
      </c>
      <c r="I99" s="27">
        <v>0</v>
      </c>
    </row>
    <row r="100" spans="1:9" s="74" customFormat="1" ht="15" x14ac:dyDescent="0.2">
      <c r="A100" s="70" t="s">
        <v>57</v>
      </c>
      <c r="B100" s="80"/>
      <c r="C100" s="81"/>
      <c r="D100" s="88" t="s">
        <v>140</v>
      </c>
      <c r="E100" s="24">
        <f>E101</f>
        <v>1311.87</v>
      </c>
      <c r="F100" s="62">
        <f>E100/H100</f>
        <v>0.28999999999999998</v>
      </c>
      <c r="G100" s="64">
        <f>F100/12</f>
        <v>0.02</v>
      </c>
      <c r="H100" s="28">
        <v>4492.5</v>
      </c>
      <c r="I100" s="27">
        <v>0.13</v>
      </c>
    </row>
    <row r="101" spans="1:9" s="74" customFormat="1" ht="20.25" customHeight="1" x14ac:dyDescent="0.2">
      <c r="A101" s="79" t="s">
        <v>58</v>
      </c>
      <c r="B101" s="80" t="s">
        <v>32</v>
      </c>
      <c r="C101" s="81"/>
      <c r="D101" s="82"/>
      <c r="E101" s="29">
        <v>1311.87</v>
      </c>
      <c r="F101" s="81"/>
      <c r="G101" s="83"/>
      <c r="H101" s="28">
        <v>4492.5</v>
      </c>
      <c r="I101" s="27">
        <v>0.02</v>
      </c>
    </row>
    <row r="102" spans="1:9" s="28" customFormat="1" ht="30" x14ac:dyDescent="0.2">
      <c r="A102" s="70" t="s">
        <v>59</v>
      </c>
      <c r="B102" s="71"/>
      <c r="C102" s="62"/>
      <c r="D102" s="62" t="s">
        <v>141</v>
      </c>
      <c r="E102" s="24">
        <f>E103+E104</f>
        <v>26000</v>
      </c>
      <c r="F102" s="62">
        <f>E102/H102</f>
        <v>5.79</v>
      </c>
      <c r="G102" s="64">
        <f>F102/12</f>
        <v>0.48</v>
      </c>
      <c r="H102" s="28">
        <v>4492.5</v>
      </c>
      <c r="I102" s="27">
        <v>0.35</v>
      </c>
    </row>
    <row r="103" spans="1:9" s="74" customFormat="1" ht="46.5" customHeight="1" x14ac:dyDescent="0.2">
      <c r="A103" s="75" t="s">
        <v>124</v>
      </c>
      <c r="B103" s="84" t="s">
        <v>34</v>
      </c>
      <c r="C103" s="81"/>
      <c r="D103" s="82"/>
      <c r="E103" s="29">
        <v>26000</v>
      </c>
      <c r="F103" s="81"/>
      <c r="G103" s="83"/>
      <c r="H103" s="28">
        <v>4492.5</v>
      </c>
      <c r="I103" s="27">
        <v>0.02</v>
      </c>
    </row>
    <row r="104" spans="1:9" s="74" customFormat="1" ht="28.5" customHeight="1" x14ac:dyDescent="0.2">
      <c r="A104" s="75" t="s">
        <v>147</v>
      </c>
      <c r="B104" s="84" t="s">
        <v>56</v>
      </c>
      <c r="C104" s="81" t="e">
        <f>#REF!*12</f>
        <v>#REF!</v>
      </c>
      <c r="D104" s="82"/>
      <c r="E104" s="29">
        <v>0</v>
      </c>
      <c r="F104" s="81"/>
      <c r="G104" s="83"/>
      <c r="H104" s="28">
        <v>4492.5</v>
      </c>
      <c r="I104" s="27">
        <v>0.33</v>
      </c>
    </row>
    <row r="105" spans="1:9" s="28" customFormat="1" ht="21" customHeight="1" x14ac:dyDescent="0.2">
      <c r="A105" s="70" t="s">
        <v>60</v>
      </c>
      <c r="B105" s="71"/>
      <c r="C105" s="62"/>
      <c r="D105" s="62" t="s">
        <v>142</v>
      </c>
      <c r="E105" s="24">
        <f>E106+E107</f>
        <v>20728.439999999999</v>
      </c>
      <c r="F105" s="62">
        <f>E105/H105</f>
        <v>4.6100000000000003</v>
      </c>
      <c r="G105" s="64">
        <f>F105/12</f>
        <v>0.38</v>
      </c>
      <c r="H105" s="28">
        <v>4492.5</v>
      </c>
      <c r="I105" s="27">
        <v>0.27</v>
      </c>
    </row>
    <row r="106" spans="1:9" s="74" customFormat="1" ht="20.25" customHeight="1" x14ac:dyDescent="0.2">
      <c r="A106" s="79" t="s">
        <v>61</v>
      </c>
      <c r="B106" s="80" t="s">
        <v>43</v>
      </c>
      <c r="C106" s="81"/>
      <c r="D106" s="82"/>
      <c r="E106" s="29">
        <v>20728.439999999999</v>
      </c>
      <c r="F106" s="81"/>
      <c r="G106" s="83"/>
      <c r="H106" s="28">
        <v>4492.5</v>
      </c>
      <c r="I106" s="27">
        <v>0.2</v>
      </c>
    </row>
    <row r="107" spans="1:9" s="74" customFormat="1" ht="21" customHeight="1" thickBot="1" x14ac:dyDescent="0.25">
      <c r="A107" s="79" t="s">
        <v>62</v>
      </c>
      <c r="B107" s="80" t="s">
        <v>43</v>
      </c>
      <c r="C107" s="81"/>
      <c r="D107" s="82"/>
      <c r="E107" s="29">
        <v>0</v>
      </c>
      <c r="F107" s="81"/>
      <c r="G107" s="83"/>
      <c r="H107" s="28">
        <v>4492.5</v>
      </c>
      <c r="I107" s="27">
        <v>0.06</v>
      </c>
    </row>
    <row r="108" spans="1:9" s="28" customFormat="1" ht="133.5" thickBot="1" x14ac:dyDescent="0.25">
      <c r="A108" s="89" t="s">
        <v>165</v>
      </c>
      <c r="B108" s="71" t="s">
        <v>18</v>
      </c>
      <c r="C108" s="90" t="e">
        <f>#REF!*12</f>
        <v>#REF!</v>
      </c>
      <c r="D108" s="90"/>
      <c r="E108" s="138">
        <v>30000</v>
      </c>
      <c r="F108" s="90">
        <f>E108/H108</f>
        <v>6.68</v>
      </c>
      <c r="G108" s="91">
        <f>F108/12</f>
        <v>0.56000000000000005</v>
      </c>
      <c r="H108" s="28">
        <v>4492.5</v>
      </c>
      <c r="I108" s="27">
        <v>0.3</v>
      </c>
    </row>
    <row r="109" spans="1:9" s="28" customFormat="1" ht="27" customHeight="1" thickBot="1" x14ac:dyDescent="0.25">
      <c r="A109" s="136" t="s">
        <v>161</v>
      </c>
      <c r="B109" s="52" t="s">
        <v>10</v>
      </c>
      <c r="C109" s="90"/>
      <c r="D109" s="92"/>
      <c r="E109" s="92">
        <f>2882.12+34905.65</f>
        <v>37787.769999999997</v>
      </c>
      <c r="F109" s="90">
        <f>E109/H109</f>
        <v>8.41</v>
      </c>
      <c r="G109" s="91">
        <f>F109/12</f>
        <v>0.7</v>
      </c>
      <c r="H109" s="28">
        <v>4492.5</v>
      </c>
      <c r="I109" s="27"/>
    </row>
    <row r="110" spans="1:9" s="28" customFormat="1" ht="19.5" customHeight="1" thickBot="1" x14ac:dyDescent="0.25">
      <c r="A110" s="136" t="s">
        <v>162</v>
      </c>
      <c r="B110" s="52" t="s">
        <v>10</v>
      </c>
      <c r="C110" s="90"/>
      <c r="D110" s="92"/>
      <c r="E110" s="92">
        <f>(2888.12+6052.22)</f>
        <v>8940.34</v>
      </c>
      <c r="F110" s="90">
        <f t="shared" ref="F110:F112" si="4">E110/H110</f>
        <v>1.99</v>
      </c>
      <c r="G110" s="91">
        <f t="shared" ref="G110:G112" si="5">F110/12</f>
        <v>0.17</v>
      </c>
      <c r="H110" s="28">
        <v>4492.5</v>
      </c>
      <c r="I110" s="27"/>
    </row>
    <row r="111" spans="1:9" s="28" customFormat="1" ht="24" customHeight="1" thickBot="1" x14ac:dyDescent="0.25">
      <c r="A111" s="136" t="s">
        <v>163</v>
      </c>
      <c r="B111" s="52" t="s">
        <v>10</v>
      </c>
      <c r="C111" s="90"/>
      <c r="D111" s="92"/>
      <c r="E111" s="92">
        <v>27673.119999999999</v>
      </c>
      <c r="F111" s="90">
        <f t="shared" si="4"/>
        <v>6.16</v>
      </c>
      <c r="G111" s="91">
        <f t="shared" si="5"/>
        <v>0.51</v>
      </c>
      <c r="H111" s="28">
        <v>4492.5</v>
      </c>
      <c r="I111" s="27"/>
    </row>
    <row r="112" spans="1:9" s="28" customFormat="1" ht="22.5" customHeight="1" thickBot="1" x14ac:dyDescent="0.25">
      <c r="A112" s="136" t="s">
        <v>164</v>
      </c>
      <c r="B112" s="52" t="s">
        <v>10</v>
      </c>
      <c r="C112" s="90"/>
      <c r="D112" s="92"/>
      <c r="E112" s="92">
        <v>41220.93</v>
      </c>
      <c r="F112" s="90">
        <f t="shared" si="4"/>
        <v>9.18</v>
      </c>
      <c r="G112" s="91">
        <f t="shared" si="5"/>
        <v>0.77</v>
      </c>
      <c r="H112" s="28">
        <v>4492.5</v>
      </c>
      <c r="I112" s="27"/>
    </row>
    <row r="113" spans="1:9" s="28" customFormat="1" ht="27" customHeight="1" thickBot="1" x14ac:dyDescent="0.45">
      <c r="A113" s="93" t="s">
        <v>63</v>
      </c>
      <c r="B113" s="94" t="s">
        <v>15</v>
      </c>
      <c r="C113" s="90"/>
      <c r="D113" s="92"/>
      <c r="E113" s="95">
        <f>F113*H113</f>
        <v>111054.6</v>
      </c>
      <c r="F113" s="90">
        <f>12*G113</f>
        <v>24.72</v>
      </c>
      <c r="G113" s="133">
        <v>2.06</v>
      </c>
      <c r="H113" s="28">
        <v>4492.5</v>
      </c>
    </row>
    <row r="114" spans="1:9" s="28" customFormat="1" ht="27" customHeight="1" thickBot="1" x14ac:dyDescent="0.25">
      <c r="A114" s="96" t="s">
        <v>64</v>
      </c>
      <c r="B114" s="97"/>
      <c r="C114" s="98" t="e">
        <f>#REF!*12</f>
        <v>#REF!</v>
      </c>
      <c r="D114" s="98"/>
      <c r="E114" s="99">
        <f>E113+E108+E105+E102+E100+E93+E89+E79+E64+E63+E62+E61+E50+E48+E47+E41+E40+E39+E28+E14+E112+E111+E110+E109+E60</f>
        <v>1088530.8999999999</v>
      </c>
      <c r="F114" s="99">
        <f>F113+F108+F105+F102+F100+F93+F89+F79+F64+F63+F62+F61+F50+F48+F47+F41+F40+F39+F28+F14+F112+F111+F110+F109+F60</f>
        <v>242.3</v>
      </c>
      <c r="G114" s="99">
        <f>G113+G108+G105+G102+G100+G93+G89+G79+G64+G63+G62+G61+G50+G48+G47+G41+G40+G39+G28+G14+G112+G111+G110+G109+G60</f>
        <v>20.2</v>
      </c>
      <c r="H114" s="28">
        <v>4492.5</v>
      </c>
      <c r="I114" s="27"/>
    </row>
    <row r="115" spans="1:9" s="101" customFormat="1" ht="15.75" thickBot="1" x14ac:dyDescent="0.25">
      <c r="A115" s="100"/>
      <c r="H115" s="28">
        <v>4492.5</v>
      </c>
      <c r="I115" s="102"/>
    </row>
    <row r="116" spans="1:9" s="107" customFormat="1" ht="38.25" thickBot="1" x14ac:dyDescent="0.25">
      <c r="A116" s="103" t="s">
        <v>159</v>
      </c>
      <c r="B116" s="104"/>
      <c r="C116" s="105" t="e">
        <f>#REF!*12</f>
        <v>#REF!</v>
      </c>
      <c r="D116" s="106"/>
      <c r="E116" s="116">
        <f>SUM(E117:E122)</f>
        <v>289209.08</v>
      </c>
      <c r="F116" s="116">
        <f>SUM(F117:F122)</f>
        <v>64.38</v>
      </c>
      <c r="G116" s="116">
        <f>SUM(G117:G122)</f>
        <v>5.36</v>
      </c>
      <c r="H116" s="107">
        <v>4492.5</v>
      </c>
      <c r="I116" s="108"/>
    </row>
    <row r="117" spans="1:9" s="20" customFormat="1" ht="15" x14ac:dyDescent="0.2">
      <c r="A117" s="109" t="s">
        <v>153</v>
      </c>
      <c r="B117" s="110"/>
      <c r="C117" s="111"/>
      <c r="D117" s="112"/>
      <c r="E117" s="117">
        <v>20631.169999999998</v>
      </c>
      <c r="F117" s="118">
        <f>E117/H117</f>
        <v>4.59</v>
      </c>
      <c r="G117" s="119">
        <f>F117/12</f>
        <v>0.38</v>
      </c>
      <c r="H117" s="13">
        <v>4492.5</v>
      </c>
      <c r="I117" s="14"/>
    </row>
    <row r="118" spans="1:9" s="20" customFormat="1" ht="15" x14ac:dyDescent="0.2">
      <c r="A118" s="53" t="s">
        <v>157</v>
      </c>
      <c r="B118" s="51"/>
      <c r="C118" s="30"/>
      <c r="D118" s="29"/>
      <c r="E118" s="120">
        <v>77125.320000000007</v>
      </c>
      <c r="F118" s="121">
        <f t="shared" ref="F118:F122" si="6">E118/H118</f>
        <v>17.170000000000002</v>
      </c>
      <c r="G118" s="122">
        <f t="shared" ref="G118:G122" si="7">F118/12</f>
        <v>1.43</v>
      </c>
      <c r="H118" s="13">
        <v>4492.5</v>
      </c>
      <c r="I118" s="14"/>
    </row>
    <row r="119" spans="1:9" s="20" customFormat="1" ht="15" x14ac:dyDescent="0.2">
      <c r="A119" s="53" t="s">
        <v>158</v>
      </c>
      <c r="B119" s="51"/>
      <c r="C119" s="30"/>
      <c r="D119" s="29"/>
      <c r="E119" s="120">
        <v>17603.54</v>
      </c>
      <c r="F119" s="121">
        <f t="shared" si="6"/>
        <v>3.92</v>
      </c>
      <c r="G119" s="122">
        <f t="shared" si="7"/>
        <v>0.33</v>
      </c>
      <c r="H119" s="13">
        <v>4492.5</v>
      </c>
      <c r="I119" s="14"/>
    </row>
    <row r="120" spans="1:9" s="20" customFormat="1" ht="15" x14ac:dyDescent="0.2">
      <c r="A120" s="53" t="s">
        <v>166</v>
      </c>
      <c r="B120" s="51"/>
      <c r="C120" s="30"/>
      <c r="D120" s="30"/>
      <c r="E120" s="121">
        <v>20520.509999999998</v>
      </c>
      <c r="F120" s="121">
        <f t="shared" si="6"/>
        <v>4.57</v>
      </c>
      <c r="G120" s="122">
        <f t="shared" si="7"/>
        <v>0.38</v>
      </c>
      <c r="H120" s="13">
        <v>4492.5</v>
      </c>
      <c r="I120" s="14"/>
    </row>
    <row r="121" spans="1:9" s="37" customFormat="1" ht="15" x14ac:dyDescent="0.2">
      <c r="A121" s="113" t="s">
        <v>167</v>
      </c>
      <c r="B121" s="54"/>
      <c r="C121" s="54"/>
      <c r="D121" s="54"/>
      <c r="E121" s="134">
        <v>84118.03</v>
      </c>
      <c r="F121" s="121">
        <f t="shared" si="6"/>
        <v>18.72</v>
      </c>
      <c r="G121" s="122">
        <f t="shared" si="7"/>
        <v>1.56</v>
      </c>
      <c r="H121" s="13">
        <v>4492.5</v>
      </c>
      <c r="I121" s="38"/>
    </row>
    <row r="122" spans="1:9" s="37" customFormat="1" ht="15" x14ac:dyDescent="0.2">
      <c r="A122" s="139" t="s">
        <v>168</v>
      </c>
      <c r="B122" s="54"/>
      <c r="C122" s="54"/>
      <c r="D122" s="54"/>
      <c r="E122" s="134">
        <v>69210.509999999995</v>
      </c>
      <c r="F122" s="121">
        <f t="shared" si="6"/>
        <v>15.41</v>
      </c>
      <c r="G122" s="122">
        <f t="shared" si="7"/>
        <v>1.28</v>
      </c>
      <c r="H122" s="13">
        <v>4492.5</v>
      </c>
      <c r="I122" s="38"/>
    </row>
    <row r="123" spans="1:9" s="37" customFormat="1" ht="15.75" thickBot="1" x14ac:dyDescent="0.25">
      <c r="A123" s="36"/>
      <c r="E123" s="125"/>
      <c r="F123" s="125"/>
      <c r="G123" s="125"/>
      <c r="H123" s="13"/>
      <c r="I123" s="38"/>
    </row>
    <row r="124" spans="1:9" s="129" customFormat="1" ht="20.25" thickBot="1" x14ac:dyDescent="0.25">
      <c r="A124" s="31" t="s">
        <v>169</v>
      </c>
      <c r="B124" s="32"/>
      <c r="C124" s="33" t="e">
        <f>#REF!*12</f>
        <v>#REF!</v>
      </c>
      <c r="D124" s="33"/>
      <c r="E124" s="59">
        <f>E114+E116</f>
        <v>1377739.98</v>
      </c>
      <c r="F124" s="59">
        <f>F114+F116</f>
        <v>306.68</v>
      </c>
      <c r="G124" s="126">
        <f>G114+G116</f>
        <v>25.56</v>
      </c>
      <c r="H124" s="127"/>
      <c r="I124" s="128"/>
    </row>
    <row r="125" spans="1:9" s="129" customFormat="1" ht="19.5" x14ac:dyDescent="0.2">
      <c r="A125" s="39"/>
      <c r="B125" s="40"/>
      <c r="C125" s="41"/>
      <c r="D125" s="41"/>
      <c r="E125" s="140"/>
      <c r="F125" s="140"/>
      <c r="G125" s="140"/>
      <c r="H125" s="127"/>
      <c r="I125" s="128"/>
    </row>
    <row r="126" spans="1:9" s="129" customFormat="1" ht="21.75" customHeight="1" x14ac:dyDescent="0.2">
      <c r="A126" s="70" t="s">
        <v>91</v>
      </c>
      <c r="B126" s="71" t="s">
        <v>15</v>
      </c>
      <c r="C126" s="62"/>
      <c r="D126" s="73" t="s">
        <v>133</v>
      </c>
      <c r="E126" s="73">
        <f>161295.08*1.086</f>
        <v>175166.46</v>
      </c>
      <c r="F126" s="73">
        <f>E126/H126</f>
        <v>38.99</v>
      </c>
      <c r="G126" s="141">
        <f>F126/12</f>
        <v>3.25</v>
      </c>
      <c r="H126" s="127">
        <v>4492.5</v>
      </c>
      <c r="I126" s="128"/>
    </row>
    <row r="127" spans="1:9" s="129" customFormat="1" ht="20.25" thickBot="1" x14ac:dyDescent="0.25">
      <c r="A127" s="39"/>
      <c r="B127" s="40"/>
      <c r="C127" s="41"/>
      <c r="D127" s="41"/>
      <c r="E127" s="140"/>
      <c r="F127" s="140"/>
      <c r="G127" s="140"/>
      <c r="H127" s="127"/>
      <c r="I127" s="128"/>
    </row>
    <row r="128" spans="1:9" s="37" customFormat="1" ht="23.25" customHeight="1" thickBot="1" x14ac:dyDescent="0.25">
      <c r="A128" s="31" t="s">
        <v>170</v>
      </c>
      <c r="B128" s="142"/>
      <c r="C128" s="143"/>
      <c r="D128" s="143"/>
      <c r="E128" s="143">
        <f>E124+E126</f>
        <v>1552906.44</v>
      </c>
      <c r="F128" s="143">
        <f t="shared" ref="F128:G128" si="8">F124+F126</f>
        <v>345.67</v>
      </c>
      <c r="G128" s="143">
        <f t="shared" si="8"/>
        <v>28.81</v>
      </c>
      <c r="H128" s="37">
        <v>4492.5</v>
      </c>
      <c r="I128" s="38"/>
    </row>
    <row r="129" spans="1:9" s="37" customFormat="1" x14ac:dyDescent="0.2">
      <c r="A129" s="36"/>
      <c r="I129" s="38"/>
    </row>
    <row r="130" spans="1:9" s="45" customFormat="1" ht="18.75" x14ac:dyDescent="0.4">
      <c r="A130" s="42"/>
      <c r="B130" s="43"/>
      <c r="C130" s="44"/>
      <c r="D130" s="44"/>
      <c r="E130" s="44"/>
      <c r="F130" s="44"/>
      <c r="G130" s="44"/>
      <c r="I130" s="46"/>
    </row>
    <row r="131" spans="1:9" s="35" customFormat="1" ht="19.5" x14ac:dyDescent="0.2">
      <c r="A131" s="47"/>
      <c r="B131" s="48"/>
      <c r="C131" s="49"/>
      <c r="D131" s="49"/>
      <c r="E131" s="49"/>
      <c r="F131" s="49"/>
      <c r="G131" s="49"/>
      <c r="I131" s="34"/>
    </row>
    <row r="132" spans="1:9" s="37" customFormat="1" ht="14.25" x14ac:dyDescent="0.2">
      <c r="A132" s="144" t="s">
        <v>65</v>
      </c>
      <c r="B132" s="144"/>
      <c r="C132" s="144"/>
      <c r="D132" s="144"/>
      <c r="E132" s="144"/>
      <c r="I132" s="38"/>
    </row>
    <row r="133" spans="1:9" s="37" customFormat="1" x14ac:dyDescent="0.2">
      <c r="I133" s="38"/>
    </row>
    <row r="134" spans="1:9" s="37" customFormat="1" x14ac:dyDescent="0.2">
      <c r="A134" s="36" t="s">
        <v>66</v>
      </c>
      <c r="I134" s="38"/>
    </row>
    <row r="135" spans="1:9" s="37" customFormat="1" x14ac:dyDescent="0.2">
      <c r="I135" s="38"/>
    </row>
    <row r="136" spans="1:9" s="37" customFormat="1" x14ac:dyDescent="0.2">
      <c r="I136" s="38"/>
    </row>
    <row r="137" spans="1:9" s="37" customFormat="1" x14ac:dyDescent="0.2">
      <c r="I137" s="38"/>
    </row>
    <row r="138" spans="1:9" s="37" customFormat="1" x14ac:dyDescent="0.2">
      <c r="I138" s="38"/>
    </row>
    <row r="139" spans="1:9" s="37" customFormat="1" x14ac:dyDescent="0.2">
      <c r="I139" s="38"/>
    </row>
    <row r="140" spans="1:9" s="37" customFormat="1" x14ac:dyDescent="0.2">
      <c r="I140" s="38"/>
    </row>
    <row r="141" spans="1:9" s="37" customFormat="1" x14ac:dyDescent="0.2">
      <c r="I141" s="38"/>
    </row>
    <row r="142" spans="1:9" s="37" customFormat="1" x14ac:dyDescent="0.2">
      <c r="I142" s="38"/>
    </row>
    <row r="143" spans="1:9" s="37" customFormat="1" x14ac:dyDescent="0.2">
      <c r="I143" s="38"/>
    </row>
    <row r="144" spans="1:9" s="37" customFormat="1" x14ac:dyDescent="0.2">
      <c r="I144" s="38"/>
    </row>
    <row r="145" spans="9:9" s="37" customFormat="1" x14ac:dyDescent="0.2">
      <c r="I145" s="38"/>
    </row>
    <row r="146" spans="9:9" s="37" customFormat="1" x14ac:dyDescent="0.2">
      <c r="I146" s="38"/>
    </row>
    <row r="147" spans="9:9" s="37" customFormat="1" x14ac:dyDescent="0.2">
      <c r="I147" s="38"/>
    </row>
    <row r="148" spans="9:9" s="37" customFormat="1" x14ac:dyDescent="0.2">
      <c r="I148" s="38"/>
    </row>
    <row r="149" spans="9:9" s="37" customFormat="1" x14ac:dyDescent="0.2">
      <c r="I149" s="38"/>
    </row>
    <row r="150" spans="9:9" s="37" customFormat="1" x14ac:dyDescent="0.2">
      <c r="I150" s="38"/>
    </row>
    <row r="151" spans="9:9" s="37" customFormat="1" x14ac:dyDescent="0.2">
      <c r="I151" s="38"/>
    </row>
    <row r="152" spans="9:9" s="37" customFormat="1" x14ac:dyDescent="0.2">
      <c r="I152" s="38"/>
    </row>
  </sheetData>
  <mergeCells count="12">
    <mergeCell ref="A132:E132"/>
    <mergeCell ref="A1:G1"/>
    <mergeCell ref="B2:G2"/>
    <mergeCell ref="B3:G3"/>
    <mergeCell ref="B4:G4"/>
    <mergeCell ref="A5:G5"/>
    <mergeCell ref="A6:G6"/>
    <mergeCell ref="A7:G7"/>
    <mergeCell ref="A8:G8"/>
    <mergeCell ref="A9:G9"/>
    <mergeCell ref="A10:G10"/>
    <mergeCell ref="A13:G13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0"/>
  <sheetViews>
    <sheetView tabSelected="1" topLeftCell="A110" zoomScaleNormal="100" workbookViewId="0">
      <selection activeCell="E140" sqref="E140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3.85546875" style="1" customWidth="1"/>
    <col min="5" max="5" width="19.28515625" style="1" customWidth="1"/>
    <col min="6" max="6" width="13.85546875" style="1" customWidth="1"/>
    <col min="7" max="7" width="20.85546875" style="1" customWidth="1"/>
    <col min="8" max="8" width="15.42578125" style="1" customWidth="1"/>
    <col min="9" max="9" width="15.42578125" style="2" hidden="1" customWidth="1"/>
    <col min="10" max="13" width="15.42578125" style="1" customWidth="1"/>
    <col min="14" max="16384" width="9.140625" style="1"/>
  </cols>
  <sheetData>
    <row r="1" spans="1:9" ht="16.5" customHeight="1" x14ac:dyDescent="0.2">
      <c r="A1" s="145" t="s">
        <v>131</v>
      </c>
      <c r="B1" s="146"/>
      <c r="C1" s="146"/>
      <c r="D1" s="146"/>
      <c r="E1" s="146"/>
      <c r="F1" s="146"/>
      <c r="G1" s="146"/>
    </row>
    <row r="2" spans="1:9" ht="12.75" customHeight="1" x14ac:dyDescent="0.3">
      <c r="B2" s="147"/>
      <c r="C2" s="147"/>
      <c r="D2" s="147"/>
      <c r="E2" s="147"/>
      <c r="F2" s="146"/>
      <c r="G2" s="146"/>
    </row>
    <row r="3" spans="1:9" ht="25.5" customHeight="1" x14ac:dyDescent="0.3">
      <c r="A3" s="3" t="s">
        <v>149</v>
      </c>
      <c r="B3" s="147" t="s">
        <v>0</v>
      </c>
      <c r="C3" s="147"/>
      <c r="D3" s="147"/>
      <c r="E3" s="147"/>
      <c r="F3" s="146"/>
      <c r="G3" s="146"/>
    </row>
    <row r="4" spans="1:9" ht="14.25" customHeight="1" x14ac:dyDescent="0.3">
      <c r="B4" s="147" t="s">
        <v>132</v>
      </c>
      <c r="C4" s="147"/>
      <c r="D4" s="147"/>
      <c r="E4" s="147"/>
      <c r="F4" s="146"/>
      <c r="G4" s="146"/>
    </row>
    <row r="5" spans="1:9" s="4" customFormat="1" ht="39.75" customHeight="1" x14ac:dyDescent="0.25">
      <c r="A5" s="148"/>
      <c r="B5" s="149"/>
      <c r="C5" s="149"/>
      <c r="D5" s="149"/>
      <c r="E5" s="149"/>
      <c r="F5" s="149"/>
      <c r="G5" s="149"/>
    </row>
    <row r="6" spans="1:9" s="4" customFormat="1" ht="24" customHeight="1" x14ac:dyDescent="0.2">
      <c r="A6" s="150" t="s">
        <v>160</v>
      </c>
      <c r="B6" s="150"/>
      <c r="C6" s="150"/>
      <c r="D6" s="150"/>
      <c r="E6" s="150"/>
      <c r="F6" s="150"/>
      <c r="G6" s="150"/>
    </row>
    <row r="7" spans="1:9" s="5" customFormat="1" ht="22.5" customHeight="1" x14ac:dyDescent="0.4">
      <c r="A7" s="151" t="s">
        <v>1</v>
      </c>
      <c r="B7" s="151"/>
      <c r="C7" s="151"/>
      <c r="D7" s="151"/>
      <c r="E7" s="151"/>
      <c r="F7" s="152"/>
      <c r="G7" s="152"/>
      <c r="I7" s="6"/>
    </row>
    <row r="8" spans="1:9" s="7" customFormat="1" ht="18.75" customHeight="1" x14ac:dyDescent="0.4">
      <c r="A8" s="151" t="s">
        <v>73</v>
      </c>
      <c r="B8" s="151"/>
      <c r="C8" s="151"/>
      <c r="D8" s="151"/>
      <c r="E8" s="151"/>
      <c r="F8" s="152"/>
      <c r="G8" s="152"/>
    </row>
    <row r="9" spans="1:9" s="8" customFormat="1" ht="17.25" customHeight="1" x14ac:dyDescent="0.2">
      <c r="A9" s="153" t="s">
        <v>2</v>
      </c>
      <c r="B9" s="153"/>
      <c r="C9" s="153"/>
      <c r="D9" s="153"/>
      <c r="E9" s="153"/>
      <c r="F9" s="154"/>
      <c r="G9" s="154"/>
    </row>
    <row r="10" spans="1:9" s="7" customFormat="1" ht="30" customHeight="1" thickBot="1" x14ac:dyDescent="0.25">
      <c r="A10" s="155" t="s">
        <v>3</v>
      </c>
      <c r="B10" s="155"/>
      <c r="C10" s="155"/>
      <c r="D10" s="155"/>
      <c r="E10" s="155"/>
      <c r="F10" s="156"/>
      <c r="G10" s="156"/>
    </row>
    <row r="11" spans="1:9" s="13" customFormat="1" ht="139.5" customHeight="1" thickBot="1" x14ac:dyDescent="0.25">
      <c r="A11" s="9" t="s">
        <v>4</v>
      </c>
      <c r="B11" s="10" t="s">
        <v>5</v>
      </c>
      <c r="C11" s="11" t="s">
        <v>6</v>
      </c>
      <c r="D11" s="11" t="s">
        <v>125</v>
      </c>
      <c r="E11" s="11" t="s">
        <v>7</v>
      </c>
      <c r="F11" s="11" t="s">
        <v>6</v>
      </c>
      <c r="G11" s="12" t="s">
        <v>8</v>
      </c>
      <c r="I11" s="14"/>
    </row>
    <row r="12" spans="1:9" s="20" customFormat="1" x14ac:dyDescent="0.2">
      <c r="A12" s="15">
        <v>1</v>
      </c>
      <c r="B12" s="16">
        <v>2</v>
      </c>
      <c r="C12" s="16">
        <v>3</v>
      </c>
      <c r="D12" s="17">
        <v>3</v>
      </c>
      <c r="E12" s="17">
        <v>4</v>
      </c>
      <c r="F12" s="18">
        <v>5</v>
      </c>
      <c r="G12" s="19">
        <v>6</v>
      </c>
      <c r="I12" s="21"/>
    </row>
    <row r="13" spans="1:9" s="20" customFormat="1" ht="49.5" customHeight="1" x14ac:dyDescent="0.2">
      <c r="A13" s="157" t="s">
        <v>9</v>
      </c>
      <c r="B13" s="158"/>
      <c r="C13" s="158"/>
      <c r="D13" s="158"/>
      <c r="E13" s="158"/>
      <c r="F13" s="159"/>
      <c r="G13" s="160"/>
      <c r="I13" s="21"/>
    </row>
    <row r="14" spans="1:9" s="13" customFormat="1" ht="26.25" customHeight="1" x14ac:dyDescent="0.2">
      <c r="A14" s="50" t="s">
        <v>74</v>
      </c>
      <c r="B14" s="52" t="s">
        <v>10</v>
      </c>
      <c r="C14" s="22" t="e">
        <f>#REF!*12</f>
        <v>#REF!</v>
      </c>
      <c r="D14" s="55" t="s">
        <v>127</v>
      </c>
      <c r="E14" s="23">
        <f>F14*H14</f>
        <v>201623.4</v>
      </c>
      <c r="F14" s="24">
        <f>G14*12</f>
        <v>44.88</v>
      </c>
      <c r="G14" s="25">
        <f>G25+G27</f>
        <v>3.74</v>
      </c>
      <c r="H14" s="13">
        <v>4492.5</v>
      </c>
      <c r="I14" s="14">
        <v>2.2400000000000002</v>
      </c>
    </row>
    <row r="15" spans="1:9" s="13" customFormat="1" ht="29.25" customHeight="1" x14ac:dyDescent="0.2">
      <c r="A15" s="57" t="s">
        <v>11</v>
      </c>
      <c r="B15" s="58" t="s">
        <v>12</v>
      </c>
      <c r="C15" s="22"/>
      <c r="D15" s="55"/>
      <c r="E15" s="23"/>
      <c r="F15" s="24"/>
      <c r="G15" s="25"/>
      <c r="H15" s="13">
        <v>4492.5</v>
      </c>
      <c r="I15" s="14"/>
    </row>
    <row r="16" spans="1:9" s="13" customFormat="1" ht="19.5" customHeight="1" x14ac:dyDescent="0.2">
      <c r="A16" s="57" t="s">
        <v>13</v>
      </c>
      <c r="B16" s="58" t="s">
        <v>12</v>
      </c>
      <c r="C16" s="22"/>
      <c r="D16" s="55"/>
      <c r="E16" s="23"/>
      <c r="F16" s="24"/>
      <c r="G16" s="25"/>
      <c r="H16" s="13">
        <v>4492.5</v>
      </c>
      <c r="I16" s="14"/>
    </row>
    <row r="17" spans="1:9" s="28" customFormat="1" ht="111.75" customHeight="1" x14ac:dyDescent="0.2">
      <c r="A17" s="60" t="s">
        <v>75</v>
      </c>
      <c r="B17" s="61" t="s">
        <v>34</v>
      </c>
      <c r="C17" s="62"/>
      <c r="D17" s="63"/>
      <c r="E17" s="63"/>
      <c r="F17" s="62"/>
      <c r="G17" s="64"/>
      <c r="H17" s="28">
        <v>4492.5</v>
      </c>
      <c r="I17" s="27"/>
    </row>
    <row r="18" spans="1:9" s="28" customFormat="1" ht="20.25" customHeight="1" x14ac:dyDescent="0.2">
      <c r="A18" s="60" t="s">
        <v>76</v>
      </c>
      <c r="B18" s="61" t="s">
        <v>12</v>
      </c>
      <c r="C18" s="62"/>
      <c r="D18" s="63"/>
      <c r="E18" s="63"/>
      <c r="F18" s="62"/>
      <c r="G18" s="64"/>
      <c r="H18" s="28">
        <v>4492.5</v>
      </c>
      <c r="I18" s="27"/>
    </row>
    <row r="19" spans="1:9" s="28" customFormat="1" ht="18.75" customHeight="1" x14ac:dyDescent="0.2">
      <c r="A19" s="60" t="s">
        <v>77</v>
      </c>
      <c r="B19" s="61" t="s">
        <v>12</v>
      </c>
      <c r="C19" s="62"/>
      <c r="D19" s="63"/>
      <c r="E19" s="63"/>
      <c r="F19" s="62"/>
      <c r="G19" s="64"/>
      <c r="H19" s="28">
        <v>4492.5</v>
      </c>
      <c r="I19" s="27"/>
    </row>
    <row r="20" spans="1:9" s="28" customFormat="1" ht="29.25" customHeight="1" x14ac:dyDescent="0.2">
      <c r="A20" s="60" t="s">
        <v>78</v>
      </c>
      <c r="B20" s="61" t="s">
        <v>18</v>
      </c>
      <c r="C20" s="26"/>
      <c r="D20" s="56"/>
      <c r="E20" s="56"/>
      <c r="F20" s="26"/>
      <c r="G20" s="65"/>
      <c r="H20" s="28">
        <v>4492.5</v>
      </c>
      <c r="I20" s="27"/>
    </row>
    <row r="21" spans="1:9" s="28" customFormat="1" ht="20.25" customHeight="1" x14ac:dyDescent="0.2">
      <c r="A21" s="60" t="s">
        <v>79</v>
      </c>
      <c r="B21" s="61" t="s">
        <v>21</v>
      </c>
      <c r="C21" s="26"/>
      <c r="D21" s="56"/>
      <c r="E21" s="56"/>
      <c r="F21" s="26"/>
      <c r="G21" s="65"/>
      <c r="H21" s="28">
        <v>4492.5</v>
      </c>
      <c r="I21" s="27"/>
    </row>
    <row r="22" spans="1:9" s="28" customFormat="1" ht="23.25" customHeight="1" x14ac:dyDescent="0.2">
      <c r="A22" s="60" t="s">
        <v>143</v>
      </c>
      <c r="B22" s="61" t="s">
        <v>12</v>
      </c>
      <c r="C22" s="26"/>
      <c r="D22" s="56"/>
      <c r="E22" s="56"/>
      <c r="F22" s="26"/>
      <c r="G22" s="65"/>
      <c r="H22" s="28">
        <v>4492.5</v>
      </c>
      <c r="I22" s="27"/>
    </row>
    <row r="23" spans="1:9" s="28" customFormat="1" ht="23.25" customHeight="1" x14ac:dyDescent="0.2">
      <c r="A23" s="60" t="s">
        <v>144</v>
      </c>
      <c r="B23" s="61" t="s">
        <v>12</v>
      </c>
      <c r="C23" s="26"/>
      <c r="D23" s="56"/>
      <c r="E23" s="56"/>
      <c r="F23" s="26"/>
      <c r="G23" s="65"/>
      <c r="I23" s="27"/>
    </row>
    <row r="24" spans="1:9" s="28" customFormat="1" ht="18.75" customHeight="1" x14ac:dyDescent="0.2">
      <c r="A24" s="60" t="s">
        <v>80</v>
      </c>
      <c r="B24" s="61" t="s">
        <v>32</v>
      </c>
      <c r="C24" s="26"/>
      <c r="D24" s="56"/>
      <c r="E24" s="56"/>
      <c r="F24" s="26"/>
      <c r="G24" s="65"/>
      <c r="H24" s="28">
        <v>4492.5</v>
      </c>
      <c r="I24" s="27"/>
    </row>
    <row r="25" spans="1:9" s="28" customFormat="1" ht="24" customHeight="1" x14ac:dyDescent="0.2">
      <c r="A25" s="66" t="s">
        <v>68</v>
      </c>
      <c r="B25" s="67"/>
      <c r="C25" s="26"/>
      <c r="D25" s="56"/>
      <c r="E25" s="56"/>
      <c r="F25" s="26"/>
      <c r="G25" s="25">
        <v>3.61</v>
      </c>
      <c r="H25" s="28">
        <v>4492.5</v>
      </c>
      <c r="I25" s="27"/>
    </row>
    <row r="26" spans="1:9" s="28" customFormat="1" ht="24.75" customHeight="1" x14ac:dyDescent="0.2">
      <c r="A26" s="68" t="s">
        <v>71</v>
      </c>
      <c r="B26" s="67" t="s">
        <v>12</v>
      </c>
      <c r="C26" s="26"/>
      <c r="D26" s="56"/>
      <c r="E26" s="56"/>
      <c r="F26" s="26"/>
      <c r="G26" s="131">
        <v>0.13</v>
      </c>
      <c r="H26" s="28">
        <v>4492.5</v>
      </c>
      <c r="I26" s="27"/>
    </row>
    <row r="27" spans="1:9" s="28" customFormat="1" ht="24.75" customHeight="1" x14ac:dyDescent="0.2">
      <c r="A27" s="66" t="s">
        <v>68</v>
      </c>
      <c r="B27" s="67"/>
      <c r="C27" s="26"/>
      <c r="D27" s="56"/>
      <c r="E27" s="56"/>
      <c r="F27" s="26"/>
      <c r="G27" s="25">
        <f>G26</f>
        <v>0.13</v>
      </c>
      <c r="H27" s="28">
        <v>4492.5</v>
      </c>
      <c r="I27" s="27"/>
    </row>
    <row r="28" spans="1:9" s="28" customFormat="1" ht="30" x14ac:dyDescent="0.2">
      <c r="A28" s="66" t="s">
        <v>14</v>
      </c>
      <c r="B28" s="69" t="s">
        <v>15</v>
      </c>
      <c r="C28" s="62" t="e">
        <f>#REF!*12</f>
        <v>#REF!</v>
      </c>
      <c r="D28" s="63" t="s">
        <v>128</v>
      </c>
      <c r="E28" s="63">
        <f>F28*H28</f>
        <v>178442.1</v>
      </c>
      <c r="F28" s="62">
        <f>G28*12</f>
        <v>39.72</v>
      </c>
      <c r="G28" s="25">
        <v>3.31</v>
      </c>
      <c r="H28" s="28">
        <v>4492.5</v>
      </c>
      <c r="I28" s="27">
        <v>2.2000000000000002</v>
      </c>
    </row>
    <row r="29" spans="1:9" s="28" customFormat="1" ht="21" customHeight="1" x14ac:dyDescent="0.2">
      <c r="A29" s="60" t="s">
        <v>81</v>
      </c>
      <c r="B29" s="61" t="s">
        <v>15</v>
      </c>
      <c r="C29" s="62"/>
      <c r="D29" s="63"/>
      <c r="E29" s="63"/>
      <c r="F29" s="62"/>
      <c r="G29" s="64"/>
      <c r="H29" s="28">
        <v>4492.5</v>
      </c>
      <c r="I29" s="27"/>
    </row>
    <row r="30" spans="1:9" s="28" customFormat="1" ht="21.75" customHeight="1" x14ac:dyDescent="0.2">
      <c r="A30" s="60" t="s">
        <v>82</v>
      </c>
      <c r="B30" s="61" t="s">
        <v>83</v>
      </c>
      <c r="C30" s="62"/>
      <c r="D30" s="63"/>
      <c r="E30" s="63"/>
      <c r="F30" s="62"/>
      <c r="G30" s="64"/>
      <c r="H30" s="28">
        <v>4492.5</v>
      </c>
      <c r="I30" s="27"/>
    </row>
    <row r="31" spans="1:9" s="28" customFormat="1" ht="21.75" customHeight="1" x14ac:dyDescent="0.2">
      <c r="A31" s="60" t="s">
        <v>84</v>
      </c>
      <c r="B31" s="61" t="s">
        <v>85</v>
      </c>
      <c r="C31" s="62"/>
      <c r="D31" s="63"/>
      <c r="E31" s="63"/>
      <c r="F31" s="62"/>
      <c r="G31" s="64"/>
      <c r="H31" s="28">
        <v>4492.5</v>
      </c>
      <c r="I31" s="27"/>
    </row>
    <row r="32" spans="1:9" s="28" customFormat="1" ht="26.25" customHeight="1" x14ac:dyDescent="0.2">
      <c r="A32" s="60" t="s">
        <v>16</v>
      </c>
      <c r="B32" s="61" t="s">
        <v>15</v>
      </c>
      <c r="C32" s="62"/>
      <c r="D32" s="63"/>
      <c r="E32" s="63"/>
      <c r="F32" s="62"/>
      <c r="G32" s="64"/>
      <c r="H32" s="28">
        <v>4492.5</v>
      </c>
      <c r="I32" s="27"/>
    </row>
    <row r="33" spans="1:9" s="28" customFormat="1" ht="25.5" x14ac:dyDescent="0.2">
      <c r="A33" s="60" t="s">
        <v>17</v>
      </c>
      <c r="B33" s="61" t="s">
        <v>18</v>
      </c>
      <c r="C33" s="62"/>
      <c r="D33" s="63"/>
      <c r="E33" s="63"/>
      <c r="F33" s="62"/>
      <c r="G33" s="64"/>
      <c r="H33" s="28">
        <v>4492.5</v>
      </c>
      <c r="I33" s="27"/>
    </row>
    <row r="34" spans="1:9" s="28" customFormat="1" ht="24.75" customHeight="1" x14ac:dyDescent="0.2">
      <c r="A34" s="60" t="s">
        <v>86</v>
      </c>
      <c r="B34" s="61" t="s">
        <v>15</v>
      </c>
      <c r="C34" s="62"/>
      <c r="D34" s="63"/>
      <c r="E34" s="63"/>
      <c r="F34" s="62"/>
      <c r="G34" s="64"/>
      <c r="H34" s="28">
        <v>4492.5</v>
      </c>
      <c r="I34" s="27"/>
    </row>
    <row r="35" spans="1:9" s="28" customFormat="1" ht="18.75" customHeight="1" x14ac:dyDescent="0.2">
      <c r="A35" s="60" t="s">
        <v>87</v>
      </c>
      <c r="B35" s="61" t="s">
        <v>15</v>
      </c>
      <c r="C35" s="62"/>
      <c r="D35" s="63"/>
      <c r="E35" s="63"/>
      <c r="F35" s="62"/>
      <c r="G35" s="64"/>
      <c r="H35" s="28">
        <v>4492.5</v>
      </c>
      <c r="I35" s="27"/>
    </row>
    <row r="36" spans="1:9" s="28" customFormat="1" ht="25.5" x14ac:dyDescent="0.2">
      <c r="A36" s="60" t="s">
        <v>88</v>
      </c>
      <c r="B36" s="61" t="s">
        <v>19</v>
      </c>
      <c r="C36" s="62"/>
      <c r="D36" s="63"/>
      <c r="E36" s="63"/>
      <c r="F36" s="62"/>
      <c r="G36" s="64"/>
      <c r="H36" s="28">
        <v>4492.5</v>
      </c>
      <c r="I36" s="27"/>
    </row>
    <row r="37" spans="1:9" s="28" customFormat="1" ht="25.5" x14ac:dyDescent="0.2">
      <c r="A37" s="60" t="s">
        <v>89</v>
      </c>
      <c r="B37" s="61" t="s">
        <v>18</v>
      </c>
      <c r="C37" s="62"/>
      <c r="D37" s="63"/>
      <c r="E37" s="63"/>
      <c r="F37" s="62"/>
      <c r="G37" s="64"/>
      <c r="H37" s="28">
        <v>4492.5</v>
      </c>
      <c r="I37" s="27"/>
    </row>
    <row r="38" spans="1:9" s="28" customFormat="1" ht="38.25" customHeight="1" x14ac:dyDescent="0.2">
      <c r="A38" s="60" t="s">
        <v>90</v>
      </c>
      <c r="B38" s="61" t="s">
        <v>15</v>
      </c>
      <c r="C38" s="62"/>
      <c r="D38" s="63"/>
      <c r="E38" s="63"/>
      <c r="F38" s="62"/>
      <c r="G38" s="64"/>
      <c r="H38" s="28">
        <v>4492.5</v>
      </c>
      <c r="I38" s="27"/>
    </row>
    <row r="39" spans="1:9" s="72" customFormat="1" ht="18" customHeight="1" x14ac:dyDescent="0.2">
      <c r="A39" s="70" t="s">
        <v>20</v>
      </c>
      <c r="B39" s="71" t="s">
        <v>21</v>
      </c>
      <c r="C39" s="62" t="e">
        <f>#REF!*12</f>
        <v>#REF!</v>
      </c>
      <c r="D39" s="63" t="s">
        <v>127</v>
      </c>
      <c r="E39" s="63">
        <f t="shared" ref="E39:E62" si="0">F39*H39</f>
        <v>48519</v>
      </c>
      <c r="F39" s="62">
        <f t="shared" ref="F39:F62" si="1">G39*12</f>
        <v>10.8</v>
      </c>
      <c r="G39" s="25">
        <v>0.9</v>
      </c>
      <c r="H39" s="28">
        <v>4492.5</v>
      </c>
      <c r="I39" s="27">
        <v>0.6</v>
      </c>
    </row>
    <row r="40" spans="1:9" s="28" customFormat="1" ht="17.25" customHeight="1" x14ac:dyDescent="0.2">
      <c r="A40" s="70" t="s">
        <v>22</v>
      </c>
      <c r="B40" s="71" t="s">
        <v>23</v>
      </c>
      <c r="C40" s="62" t="e">
        <f>#REF!*12</f>
        <v>#REF!</v>
      </c>
      <c r="D40" s="63" t="s">
        <v>127</v>
      </c>
      <c r="E40" s="63">
        <f t="shared" si="0"/>
        <v>157956.29999999999</v>
      </c>
      <c r="F40" s="62">
        <f t="shared" si="1"/>
        <v>35.159999999999997</v>
      </c>
      <c r="G40" s="25">
        <v>2.93</v>
      </c>
      <c r="H40" s="28">
        <v>4492.5</v>
      </c>
      <c r="I40" s="27">
        <v>1.94</v>
      </c>
    </row>
    <row r="41" spans="1:9" s="28" customFormat="1" ht="26.25" customHeight="1" x14ac:dyDescent="0.2">
      <c r="A41" s="70" t="s">
        <v>91</v>
      </c>
      <c r="B41" s="71" t="s">
        <v>15</v>
      </c>
      <c r="C41" s="62"/>
      <c r="D41" s="63" t="s">
        <v>133</v>
      </c>
      <c r="E41" s="63">
        <v>0</v>
      </c>
      <c r="F41" s="62">
        <f>E41/H41</f>
        <v>0</v>
      </c>
      <c r="G41" s="25">
        <f>F41/12</f>
        <v>0</v>
      </c>
      <c r="H41" s="28">
        <v>4492.5</v>
      </c>
      <c r="I41" s="27"/>
    </row>
    <row r="42" spans="1:9" s="28" customFormat="1" ht="21" customHeight="1" x14ac:dyDescent="0.2">
      <c r="A42" s="60" t="s">
        <v>92</v>
      </c>
      <c r="B42" s="61" t="s">
        <v>34</v>
      </c>
      <c r="C42" s="62"/>
      <c r="D42" s="63"/>
      <c r="E42" s="63"/>
      <c r="F42" s="62"/>
      <c r="G42" s="64"/>
      <c r="H42" s="28">
        <v>4492.5</v>
      </c>
      <c r="I42" s="27"/>
    </row>
    <row r="43" spans="1:9" s="28" customFormat="1" ht="24.75" customHeight="1" x14ac:dyDescent="0.2">
      <c r="A43" s="60" t="s">
        <v>93</v>
      </c>
      <c r="B43" s="61" t="s">
        <v>32</v>
      </c>
      <c r="C43" s="62"/>
      <c r="D43" s="63"/>
      <c r="E43" s="63"/>
      <c r="F43" s="62"/>
      <c r="G43" s="64"/>
      <c r="H43" s="28">
        <v>4492.5</v>
      </c>
      <c r="I43" s="27"/>
    </row>
    <row r="44" spans="1:9" s="28" customFormat="1" ht="17.25" customHeight="1" x14ac:dyDescent="0.2">
      <c r="A44" s="60" t="s">
        <v>94</v>
      </c>
      <c r="B44" s="61" t="s">
        <v>95</v>
      </c>
      <c r="C44" s="62"/>
      <c r="D44" s="63"/>
      <c r="E44" s="63"/>
      <c r="F44" s="62"/>
      <c r="G44" s="64"/>
      <c r="H44" s="28">
        <v>4492.5</v>
      </c>
      <c r="I44" s="27"/>
    </row>
    <row r="45" spans="1:9" s="28" customFormat="1" ht="23.25" customHeight="1" x14ac:dyDescent="0.2">
      <c r="A45" s="60" t="s">
        <v>96</v>
      </c>
      <c r="B45" s="61" t="s">
        <v>97</v>
      </c>
      <c r="C45" s="62"/>
      <c r="D45" s="63"/>
      <c r="E45" s="63"/>
      <c r="F45" s="62"/>
      <c r="G45" s="64"/>
      <c r="H45" s="28">
        <v>4492.5</v>
      </c>
      <c r="I45" s="27"/>
    </row>
    <row r="46" spans="1:9" s="28" customFormat="1" ht="20.25" customHeight="1" x14ac:dyDescent="0.2">
      <c r="A46" s="60" t="s">
        <v>98</v>
      </c>
      <c r="B46" s="61" t="s">
        <v>95</v>
      </c>
      <c r="C46" s="62"/>
      <c r="D46" s="63"/>
      <c r="E46" s="63"/>
      <c r="F46" s="62"/>
      <c r="G46" s="64"/>
      <c r="H46" s="28">
        <v>4492.5</v>
      </c>
      <c r="I46" s="27"/>
    </row>
    <row r="47" spans="1:9" s="74" customFormat="1" ht="30" x14ac:dyDescent="0.2">
      <c r="A47" s="70" t="s">
        <v>99</v>
      </c>
      <c r="B47" s="71" t="s">
        <v>10</v>
      </c>
      <c r="C47" s="73"/>
      <c r="D47" s="63" t="s">
        <v>129</v>
      </c>
      <c r="E47" s="23">
        <v>2439.9899999999998</v>
      </c>
      <c r="F47" s="62">
        <f>E47/H47</f>
        <v>0.54</v>
      </c>
      <c r="G47" s="25">
        <f>F47/12</f>
        <v>0.05</v>
      </c>
      <c r="H47" s="28">
        <v>4492.5</v>
      </c>
      <c r="I47" s="27">
        <v>0.03</v>
      </c>
    </row>
    <row r="48" spans="1:9" s="74" customFormat="1" ht="36.75" customHeight="1" x14ac:dyDescent="0.2">
      <c r="A48" s="70" t="s">
        <v>100</v>
      </c>
      <c r="B48" s="71" t="s">
        <v>10</v>
      </c>
      <c r="C48" s="73"/>
      <c r="D48" s="63" t="s">
        <v>129</v>
      </c>
      <c r="E48" s="23">
        <v>15405.72</v>
      </c>
      <c r="F48" s="62">
        <f>E48/H48</f>
        <v>3.43</v>
      </c>
      <c r="G48" s="25">
        <f>F48/12</f>
        <v>0.28999999999999998</v>
      </c>
      <c r="H48" s="28">
        <v>4492.5</v>
      </c>
      <c r="I48" s="27">
        <v>0.19</v>
      </c>
    </row>
    <row r="49" spans="1:9" s="74" customFormat="1" ht="30" hidden="1" x14ac:dyDescent="0.2">
      <c r="A49" s="70" t="s">
        <v>24</v>
      </c>
      <c r="B49" s="71" t="s">
        <v>18</v>
      </c>
      <c r="C49" s="73"/>
      <c r="D49" s="63"/>
      <c r="E49" s="23"/>
      <c r="F49" s="62">
        <f>E49/H49</f>
        <v>0</v>
      </c>
      <c r="G49" s="25">
        <f t="shared" ref="G49" si="2">F49/12</f>
        <v>0</v>
      </c>
      <c r="H49" s="28">
        <v>4492.5</v>
      </c>
      <c r="I49" s="27">
        <v>0</v>
      </c>
    </row>
    <row r="50" spans="1:9" s="74" customFormat="1" ht="30" x14ac:dyDescent="0.2">
      <c r="A50" s="70" t="s">
        <v>25</v>
      </c>
      <c r="B50" s="71"/>
      <c r="C50" s="73" t="e">
        <f>#REF!*12</f>
        <v>#REF!</v>
      </c>
      <c r="D50" s="63" t="s">
        <v>134</v>
      </c>
      <c r="E50" s="23">
        <f t="shared" si="0"/>
        <v>11860.2</v>
      </c>
      <c r="F50" s="62">
        <f t="shared" si="1"/>
        <v>2.64</v>
      </c>
      <c r="G50" s="25">
        <v>0.22</v>
      </c>
      <c r="H50" s="28">
        <v>4492.5</v>
      </c>
      <c r="I50" s="27">
        <v>0.14000000000000001</v>
      </c>
    </row>
    <row r="51" spans="1:9" s="74" customFormat="1" ht="25.5" x14ac:dyDescent="0.2">
      <c r="A51" s="75" t="s">
        <v>101</v>
      </c>
      <c r="B51" s="76" t="s">
        <v>56</v>
      </c>
      <c r="C51" s="73"/>
      <c r="D51" s="63"/>
      <c r="E51" s="23"/>
      <c r="F51" s="62"/>
      <c r="G51" s="64"/>
      <c r="H51" s="28">
        <v>4492.5</v>
      </c>
      <c r="I51" s="27"/>
    </row>
    <row r="52" spans="1:9" s="74" customFormat="1" ht="25.5" customHeight="1" x14ac:dyDescent="0.2">
      <c r="A52" s="75" t="s">
        <v>102</v>
      </c>
      <c r="B52" s="76" t="s">
        <v>56</v>
      </c>
      <c r="C52" s="73"/>
      <c r="D52" s="63"/>
      <c r="E52" s="23"/>
      <c r="F52" s="62"/>
      <c r="G52" s="64"/>
      <c r="H52" s="28">
        <v>4492.5</v>
      </c>
      <c r="I52" s="27"/>
    </row>
    <row r="53" spans="1:9" s="74" customFormat="1" ht="20.25" customHeight="1" x14ac:dyDescent="0.2">
      <c r="A53" s="75" t="s">
        <v>103</v>
      </c>
      <c r="B53" s="76" t="s">
        <v>12</v>
      </c>
      <c r="C53" s="73"/>
      <c r="D53" s="63"/>
      <c r="E53" s="23"/>
      <c r="F53" s="62"/>
      <c r="G53" s="64"/>
      <c r="H53" s="28">
        <v>4492.5</v>
      </c>
      <c r="I53" s="27"/>
    </row>
    <row r="54" spans="1:9" s="74" customFormat="1" ht="18.75" customHeight="1" x14ac:dyDescent="0.2">
      <c r="A54" s="75" t="s">
        <v>104</v>
      </c>
      <c r="B54" s="76" t="s">
        <v>56</v>
      </c>
      <c r="C54" s="73"/>
      <c r="D54" s="63"/>
      <c r="E54" s="23"/>
      <c r="F54" s="62"/>
      <c r="G54" s="64"/>
      <c r="H54" s="28">
        <v>4492.5</v>
      </c>
      <c r="I54" s="27"/>
    </row>
    <row r="55" spans="1:9" s="74" customFormat="1" ht="25.5" x14ac:dyDescent="0.2">
      <c r="A55" s="75" t="s">
        <v>105</v>
      </c>
      <c r="B55" s="76" t="s">
        <v>56</v>
      </c>
      <c r="C55" s="73"/>
      <c r="D55" s="63"/>
      <c r="E55" s="23"/>
      <c r="F55" s="62"/>
      <c r="G55" s="64"/>
      <c r="H55" s="28">
        <v>4492.5</v>
      </c>
      <c r="I55" s="27"/>
    </row>
    <row r="56" spans="1:9" s="74" customFormat="1" ht="18" customHeight="1" x14ac:dyDescent="0.2">
      <c r="A56" s="75" t="s">
        <v>106</v>
      </c>
      <c r="B56" s="76" t="s">
        <v>56</v>
      </c>
      <c r="C56" s="73"/>
      <c r="D56" s="63"/>
      <c r="E56" s="23"/>
      <c r="F56" s="62"/>
      <c r="G56" s="64"/>
      <c r="H56" s="28">
        <v>4492.5</v>
      </c>
      <c r="I56" s="27"/>
    </row>
    <row r="57" spans="1:9" s="74" customFormat="1" ht="28.5" customHeight="1" x14ac:dyDescent="0.2">
      <c r="A57" s="75" t="s">
        <v>107</v>
      </c>
      <c r="B57" s="76" t="s">
        <v>56</v>
      </c>
      <c r="C57" s="73"/>
      <c r="D57" s="63"/>
      <c r="E57" s="23"/>
      <c r="F57" s="62"/>
      <c r="G57" s="64"/>
      <c r="H57" s="28">
        <v>4492.5</v>
      </c>
      <c r="I57" s="27"/>
    </row>
    <row r="58" spans="1:9" s="74" customFormat="1" ht="21.75" customHeight="1" x14ac:dyDescent="0.2">
      <c r="A58" s="75" t="s">
        <v>108</v>
      </c>
      <c r="B58" s="76" t="s">
        <v>56</v>
      </c>
      <c r="C58" s="73"/>
      <c r="D58" s="63"/>
      <c r="E58" s="23"/>
      <c r="F58" s="62"/>
      <c r="G58" s="64"/>
      <c r="H58" s="28">
        <v>4492.5</v>
      </c>
      <c r="I58" s="27"/>
    </row>
    <row r="59" spans="1:9" s="74" customFormat="1" ht="18.75" customHeight="1" x14ac:dyDescent="0.2">
      <c r="A59" s="75" t="s">
        <v>109</v>
      </c>
      <c r="B59" s="76" t="s">
        <v>56</v>
      </c>
      <c r="C59" s="73"/>
      <c r="D59" s="63"/>
      <c r="E59" s="23"/>
      <c r="F59" s="62"/>
      <c r="G59" s="64"/>
      <c r="H59" s="28">
        <v>4492.5</v>
      </c>
      <c r="I59" s="27"/>
    </row>
    <row r="60" spans="1:9" s="74" customFormat="1" ht="31.5" customHeight="1" x14ac:dyDescent="0.2">
      <c r="A60" s="70" t="s">
        <v>145</v>
      </c>
      <c r="B60" s="71"/>
      <c r="C60" s="73"/>
      <c r="D60" s="63"/>
      <c r="E60" s="23">
        <v>86000</v>
      </c>
      <c r="F60" s="62">
        <f>E60/H60</f>
        <v>19.14</v>
      </c>
      <c r="G60" s="25">
        <f>F60/12</f>
        <v>1.6</v>
      </c>
      <c r="H60" s="28">
        <v>4492.5</v>
      </c>
      <c r="I60" s="27"/>
    </row>
    <row r="61" spans="1:9" s="28" customFormat="1" ht="15" x14ac:dyDescent="0.2">
      <c r="A61" s="70" t="s">
        <v>26</v>
      </c>
      <c r="B61" s="71" t="s">
        <v>27</v>
      </c>
      <c r="C61" s="73" t="e">
        <f>#REF!*12</f>
        <v>#REF!</v>
      </c>
      <c r="D61" s="63" t="s">
        <v>135</v>
      </c>
      <c r="E61" s="23">
        <f t="shared" si="0"/>
        <v>4312.8</v>
      </c>
      <c r="F61" s="62">
        <f t="shared" si="1"/>
        <v>0.96</v>
      </c>
      <c r="G61" s="25">
        <v>0.08</v>
      </c>
      <c r="H61" s="28">
        <v>4492.5</v>
      </c>
      <c r="I61" s="27">
        <v>0.03</v>
      </c>
    </row>
    <row r="62" spans="1:9" s="28" customFormat="1" ht="15" x14ac:dyDescent="0.2">
      <c r="A62" s="70" t="s">
        <v>28</v>
      </c>
      <c r="B62" s="77" t="s">
        <v>29</v>
      </c>
      <c r="C62" s="78" t="e">
        <f>#REF!*12</f>
        <v>#REF!</v>
      </c>
      <c r="D62" s="73" t="s">
        <v>135</v>
      </c>
      <c r="E62" s="23">
        <f t="shared" si="0"/>
        <v>2695.5</v>
      </c>
      <c r="F62" s="62">
        <f t="shared" si="1"/>
        <v>0.6</v>
      </c>
      <c r="G62" s="25">
        <v>0.05</v>
      </c>
      <c r="H62" s="28">
        <v>4492.5</v>
      </c>
      <c r="I62" s="27">
        <v>0.02</v>
      </c>
    </row>
    <row r="63" spans="1:9" s="72" customFormat="1" ht="30" x14ac:dyDescent="0.2">
      <c r="A63" s="70" t="s">
        <v>30</v>
      </c>
      <c r="B63" s="71"/>
      <c r="C63" s="73" t="e">
        <f>#REF!*12</f>
        <v>#REF!</v>
      </c>
      <c r="D63" s="73" t="s">
        <v>130</v>
      </c>
      <c r="E63" s="23">
        <v>7070</v>
      </c>
      <c r="F63" s="62">
        <f>E63/H63</f>
        <v>1.57</v>
      </c>
      <c r="G63" s="25">
        <f>F63/12</f>
        <v>0.13</v>
      </c>
      <c r="H63" s="28">
        <v>4492.5</v>
      </c>
      <c r="I63" s="27">
        <v>0.03</v>
      </c>
    </row>
    <row r="64" spans="1:9" s="72" customFormat="1" ht="21" customHeight="1" x14ac:dyDescent="0.2">
      <c r="A64" s="70" t="s">
        <v>31</v>
      </c>
      <c r="B64" s="71"/>
      <c r="C64" s="62"/>
      <c r="D64" s="62" t="s">
        <v>136</v>
      </c>
      <c r="E64" s="24">
        <f>E65+E66+E67+E68+E69+E70+E71+E72+E73+E75+E78+E76+E77+E74</f>
        <v>20111.060000000001</v>
      </c>
      <c r="F64" s="62">
        <f>E64/H64</f>
        <v>4.4800000000000004</v>
      </c>
      <c r="G64" s="64">
        <f>F64/12</f>
        <v>0.37</v>
      </c>
      <c r="H64" s="28">
        <v>4492.5</v>
      </c>
      <c r="I64" s="27">
        <v>0.44</v>
      </c>
    </row>
    <row r="65" spans="1:9" s="74" customFormat="1" ht="17.25" customHeight="1" x14ac:dyDescent="0.2">
      <c r="A65" s="79" t="s">
        <v>69</v>
      </c>
      <c r="B65" s="80" t="s">
        <v>32</v>
      </c>
      <c r="C65" s="81"/>
      <c r="D65" s="82"/>
      <c r="E65" s="29">
        <v>743.92</v>
      </c>
      <c r="F65" s="81"/>
      <c r="G65" s="83"/>
      <c r="H65" s="28">
        <v>4492.5</v>
      </c>
      <c r="I65" s="27">
        <v>0.01</v>
      </c>
    </row>
    <row r="66" spans="1:9" s="74" customFormat="1" ht="15.75" customHeight="1" x14ac:dyDescent="0.2">
      <c r="A66" s="79" t="s">
        <v>33</v>
      </c>
      <c r="B66" s="80" t="s">
        <v>34</v>
      </c>
      <c r="C66" s="81" t="e">
        <f>#REF!*12</f>
        <v>#REF!</v>
      </c>
      <c r="D66" s="82"/>
      <c r="E66" s="29">
        <v>548.89</v>
      </c>
      <c r="F66" s="81"/>
      <c r="G66" s="83"/>
      <c r="H66" s="28">
        <v>4492.5</v>
      </c>
      <c r="I66" s="27">
        <v>0.01</v>
      </c>
    </row>
    <row r="67" spans="1:9" s="74" customFormat="1" ht="20.25" customHeight="1" x14ac:dyDescent="0.2">
      <c r="A67" s="79" t="s">
        <v>67</v>
      </c>
      <c r="B67" s="80" t="s">
        <v>32</v>
      </c>
      <c r="C67" s="81" t="e">
        <f>#REF!*12</f>
        <v>#REF!</v>
      </c>
      <c r="D67" s="82"/>
      <c r="E67" s="29">
        <v>978.07</v>
      </c>
      <c r="F67" s="81"/>
      <c r="G67" s="83"/>
      <c r="H67" s="28">
        <v>4492.5</v>
      </c>
      <c r="I67" s="27">
        <v>0.1</v>
      </c>
    </row>
    <row r="68" spans="1:9" s="74" customFormat="1" ht="18.75" customHeight="1" x14ac:dyDescent="0.2">
      <c r="A68" s="79" t="s">
        <v>35</v>
      </c>
      <c r="B68" s="80" t="s">
        <v>32</v>
      </c>
      <c r="C68" s="81" t="e">
        <f>#REF!*12</f>
        <v>#REF!</v>
      </c>
      <c r="D68" s="82"/>
      <c r="E68" s="29">
        <v>1046</v>
      </c>
      <c r="F68" s="81"/>
      <c r="G68" s="83"/>
      <c r="H68" s="28">
        <v>4492.5</v>
      </c>
      <c r="I68" s="27">
        <v>0.01</v>
      </c>
    </row>
    <row r="69" spans="1:9" s="74" customFormat="1" ht="21" customHeight="1" x14ac:dyDescent="0.2">
      <c r="A69" s="79" t="s">
        <v>36</v>
      </c>
      <c r="B69" s="80" t="s">
        <v>32</v>
      </c>
      <c r="C69" s="81" t="e">
        <f>#REF!*12</f>
        <v>#REF!</v>
      </c>
      <c r="D69" s="82"/>
      <c r="E69" s="29">
        <v>4663.38</v>
      </c>
      <c r="F69" s="81"/>
      <c r="G69" s="83"/>
      <c r="H69" s="28">
        <v>4492.5</v>
      </c>
      <c r="I69" s="27">
        <v>0.05</v>
      </c>
    </row>
    <row r="70" spans="1:9" s="74" customFormat="1" ht="21.75" customHeight="1" x14ac:dyDescent="0.2">
      <c r="A70" s="79" t="s">
        <v>37</v>
      </c>
      <c r="B70" s="80" t="s">
        <v>32</v>
      </c>
      <c r="C70" s="81" t="e">
        <f>#REF!*12</f>
        <v>#REF!</v>
      </c>
      <c r="D70" s="82"/>
      <c r="E70" s="29">
        <v>1097.78</v>
      </c>
      <c r="F70" s="81"/>
      <c r="G70" s="83"/>
      <c r="H70" s="28">
        <v>4492.5</v>
      </c>
      <c r="I70" s="27">
        <v>0.01</v>
      </c>
    </row>
    <row r="71" spans="1:9" s="74" customFormat="1" ht="18.75" customHeight="1" x14ac:dyDescent="0.2">
      <c r="A71" s="79" t="s">
        <v>38</v>
      </c>
      <c r="B71" s="80" t="s">
        <v>32</v>
      </c>
      <c r="C71" s="81"/>
      <c r="D71" s="82"/>
      <c r="E71" s="29">
        <v>522.99</v>
      </c>
      <c r="F71" s="81"/>
      <c r="G71" s="83"/>
      <c r="H71" s="28">
        <v>4492.5</v>
      </c>
      <c r="I71" s="27">
        <v>0.01</v>
      </c>
    </row>
    <row r="72" spans="1:9" s="74" customFormat="1" ht="21" customHeight="1" x14ac:dyDescent="0.2">
      <c r="A72" s="79" t="s">
        <v>39</v>
      </c>
      <c r="B72" s="80" t="s">
        <v>34</v>
      </c>
      <c r="C72" s="81"/>
      <c r="D72" s="82"/>
      <c r="E72" s="29">
        <v>0</v>
      </c>
      <c r="F72" s="81"/>
      <c r="G72" s="83"/>
      <c r="H72" s="28">
        <v>4492.5</v>
      </c>
      <c r="I72" s="27">
        <v>0.02</v>
      </c>
    </row>
    <row r="73" spans="1:9" s="74" customFormat="1" ht="25.5" x14ac:dyDescent="0.2">
      <c r="A73" s="79" t="s">
        <v>40</v>
      </c>
      <c r="B73" s="80" t="s">
        <v>32</v>
      </c>
      <c r="C73" s="81" t="e">
        <f>#REF!*12</f>
        <v>#REF!</v>
      </c>
      <c r="D73" s="82"/>
      <c r="E73" s="29">
        <v>5039.75</v>
      </c>
      <c r="F73" s="81"/>
      <c r="G73" s="83"/>
      <c r="H73" s="28">
        <v>4492.5</v>
      </c>
      <c r="I73" s="27">
        <v>0.06</v>
      </c>
    </row>
    <row r="74" spans="1:9" s="74" customFormat="1" ht="29.25" customHeight="1" x14ac:dyDescent="0.2">
      <c r="A74" s="79" t="s">
        <v>146</v>
      </c>
      <c r="B74" s="84" t="s">
        <v>32</v>
      </c>
      <c r="C74" s="81"/>
      <c r="D74" s="82"/>
      <c r="E74" s="29">
        <v>1302.82</v>
      </c>
      <c r="F74" s="81"/>
      <c r="G74" s="83"/>
      <c r="H74" s="28"/>
      <c r="I74" s="27"/>
    </row>
    <row r="75" spans="1:9" s="74" customFormat="1" ht="25.5" x14ac:dyDescent="0.2">
      <c r="A75" s="79" t="s">
        <v>70</v>
      </c>
      <c r="B75" s="80" t="s">
        <v>32</v>
      </c>
      <c r="C75" s="81"/>
      <c r="D75" s="82"/>
      <c r="E75" s="29">
        <v>4167.46</v>
      </c>
      <c r="F75" s="81"/>
      <c r="G75" s="83"/>
      <c r="H75" s="28">
        <v>4492.5</v>
      </c>
      <c r="I75" s="27">
        <v>0.01</v>
      </c>
    </row>
    <row r="76" spans="1:9" s="74" customFormat="1" ht="25.5" x14ac:dyDescent="0.2">
      <c r="A76" s="79" t="s">
        <v>110</v>
      </c>
      <c r="B76" s="84" t="s">
        <v>47</v>
      </c>
      <c r="C76" s="85"/>
      <c r="D76" s="86"/>
      <c r="E76" s="29">
        <v>0</v>
      </c>
      <c r="F76" s="81"/>
      <c r="G76" s="83"/>
      <c r="H76" s="28">
        <v>4492.5</v>
      </c>
      <c r="I76" s="27"/>
    </row>
    <row r="77" spans="1:9" s="74" customFormat="1" ht="17.25" customHeight="1" x14ac:dyDescent="0.2">
      <c r="A77" s="79" t="s">
        <v>111</v>
      </c>
      <c r="B77" s="76" t="s">
        <v>32</v>
      </c>
      <c r="C77" s="81"/>
      <c r="D77" s="82"/>
      <c r="E77" s="29">
        <v>0</v>
      </c>
      <c r="F77" s="81"/>
      <c r="G77" s="83"/>
      <c r="H77" s="28">
        <v>4492.5</v>
      </c>
      <c r="I77" s="27"/>
    </row>
    <row r="78" spans="1:9" s="74" customFormat="1" ht="21" customHeight="1" x14ac:dyDescent="0.2">
      <c r="A78" s="79" t="s">
        <v>112</v>
      </c>
      <c r="B78" s="84" t="s">
        <v>47</v>
      </c>
      <c r="C78" s="81"/>
      <c r="D78" s="82"/>
      <c r="E78" s="29">
        <v>0</v>
      </c>
      <c r="F78" s="81"/>
      <c r="G78" s="83"/>
      <c r="H78" s="28">
        <v>4492.5</v>
      </c>
      <c r="I78" s="27">
        <v>0.02</v>
      </c>
    </row>
    <row r="79" spans="1:9" s="72" customFormat="1" ht="30" x14ac:dyDescent="0.2">
      <c r="A79" s="70" t="s">
        <v>41</v>
      </c>
      <c r="B79" s="71"/>
      <c r="C79" s="62"/>
      <c r="D79" s="62" t="s">
        <v>137</v>
      </c>
      <c r="E79" s="24">
        <f>E80+E81+E82+E83+E84+E85+E86+E87+E88</f>
        <v>21067.78</v>
      </c>
      <c r="F79" s="62">
        <f>E79/H79</f>
        <v>4.6900000000000004</v>
      </c>
      <c r="G79" s="64">
        <f>F79/12</f>
        <v>0.39</v>
      </c>
      <c r="H79" s="28">
        <v>4492.5</v>
      </c>
      <c r="I79" s="27">
        <v>0.48</v>
      </c>
    </row>
    <row r="80" spans="1:9" s="74" customFormat="1" ht="26.25" customHeight="1" x14ac:dyDescent="0.2">
      <c r="A80" s="79" t="s">
        <v>42</v>
      </c>
      <c r="B80" s="80" t="s">
        <v>43</v>
      </c>
      <c r="C80" s="81"/>
      <c r="D80" s="82"/>
      <c r="E80" s="29">
        <v>3137.99</v>
      </c>
      <c r="F80" s="81"/>
      <c r="G80" s="83"/>
      <c r="H80" s="28">
        <v>4492.5</v>
      </c>
      <c r="I80" s="27">
        <v>0.04</v>
      </c>
    </row>
    <row r="81" spans="1:9" s="74" customFormat="1" ht="29.25" customHeight="1" x14ac:dyDescent="0.2">
      <c r="A81" s="79" t="s">
        <v>44</v>
      </c>
      <c r="B81" s="80" t="s">
        <v>45</v>
      </c>
      <c r="C81" s="81"/>
      <c r="D81" s="82"/>
      <c r="E81" s="29">
        <v>2092.02</v>
      </c>
      <c r="F81" s="81"/>
      <c r="G81" s="83"/>
      <c r="H81" s="28">
        <v>4492.5</v>
      </c>
      <c r="I81" s="27">
        <v>0.02</v>
      </c>
    </row>
    <row r="82" spans="1:9" s="74" customFormat="1" ht="21.75" customHeight="1" x14ac:dyDescent="0.2">
      <c r="A82" s="79" t="s">
        <v>46</v>
      </c>
      <c r="B82" s="80" t="s">
        <v>47</v>
      </c>
      <c r="C82" s="81"/>
      <c r="D82" s="82"/>
      <c r="E82" s="29">
        <v>2195.4899999999998</v>
      </c>
      <c r="F82" s="81"/>
      <c r="G82" s="83"/>
      <c r="H82" s="28">
        <v>4492.5</v>
      </c>
      <c r="I82" s="27">
        <v>0.03</v>
      </c>
    </row>
    <row r="83" spans="1:9" s="74" customFormat="1" ht="25.5" x14ac:dyDescent="0.2">
      <c r="A83" s="79" t="s">
        <v>48</v>
      </c>
      <c r="B83" s="80" t="s">
        <v>49</v>
      </c>
      <c r="C83" s="81"/>
      <c r="D83" s="82"/>
      <c r="E83" s="29">
        <v>0</v>
      </c>
      <c r="F83" s="81"/>
      <c r="G83" s="83"/>
      <c r="H83" s="28">
        <v>4492.5</v>
      </c>
      <c r="I83" s="27">
        <v>0.02</v>
      </c>
    </row>
    <row r="84" spans="1:9" s="74" customFormat="1" ht="24" customHeight="1" x14ac:dyDescent="0.2">
      <c r="A84" s="79" t="s">
        <v>50</v>
      </c>
      <c r="B84" s="80" t="s">
        <v>10</v>
      </c>
      <c r="C84" s="85"/>
      <c r="D84" s="86"/>
      <c r="E84" s="29">
        <v>7440.48</v>
      </c>
      <c r="F84" s="81"/>
      <c r="G84" s="83"/>
      <c r="H84" s="28">
        <v>4492.5</v>
      </c>
      <c r="I84" s="27">
        <v>0.1</v>
      </c>
    </row>
    <row r="85" spans="1:9" s="74" customFormat="1" ht="33" customHeight="1" x14ac:dyDescent="0.2">
      <c r="A85" s="79" t="s">
        <v>113</v>
      </c>
      <c r="B85" s="84" t="s">
        <v>32</v>
      </c>
      <c r="C85" s="85"/>
      <c r="D85" s="86"/>
      <c r="E85" s="132">
        <v>6201.8</v>
      </c>
      <c r="F85" s="85"/>
      <c r="G85" s="87"/>
      <c r="H85" s="28">
        <v>4492.5</v>
      </c>
      <c r="I85" s="27"/>
    </row>
    <row r="86" spans="1:9" s="74" customFormat="1" ht="29.25" customHeight="1" x14ac:dyDescent="0.2">
      <c r="A86" s="79" t="s">
        <v>110</v>
      </c>
      <c r="B86" s="84" t="s">
        <v>114</v>
      </c>
      <c r="C86" s="85"/>
      <c r="D86" s="86"/>
      <c r="E86" s="132">
        <v>0</v>
      </c>
      <c r="F86" s="85"/>
      <c r="G86" s="87"/>
      <c r="H86" s="28">
        <v>4492.5</v>
      </c>
      <c r="I86" s="27"/>
    </row>
    <row r="87" spans="1:9" s="74" customFormat="1" ht="24" customHeight="1" x14ac:dyDescent="0.2">
      <c r="A87" s="75" t="s">
        <v>115</v>
      </c>
      <c r="B87" s="84" t="s">
        <v>47</v>
      </c>
      <c r="C87" s="85"/>
      <c r="D87" s="86"/>
      <c r="E87" s="132">
        <v>0</v>
      </c>
      <c r="F87" s="85"/>
      <c r="G87" s="87"/>
      <c r="H87" s="28">
        <v>4492.5</v>
      </c>
      <c r="I87" s="27"/>
    </row>
    <row r="88" spans="1:9" s="74" customFormat="1" ht="24" customHeight="1" x14ac:dyDescent="0.2">
      <c r="A88" s="79" t="s">
        <v>116</v>
      </c>
      <c r="B88" s="84" t="s">
        <v>32</v>
      </c>
      <c r="C88" s="85"/>
      <c r="D88" s="86"/>
      <c r="E88" s="132">
        <v>0</v>
      </c>
      <c r="F88" s="85"/>
      <c r="G88" s="87"/>
      <c r="H88" s="28">
        <v>4492.5</v>
      </c>
      <c r="I88" s="27"/>
    </row>
    <row r="89" spans="1:9" s="74" customFormat="1" ht="30" x14ac:dyDescent="0.2">
      <c r="A89" s="70" t="s">
        <v>51</v>
      </c>
      <c r="B89" s="80"/>
      <c r="C89" s="81"/>
      <c r="D89" s="62" t="s">
        <v>138</v>
      </c>
      <c r="E89" s="24">
        <f>E90+E91+E92</f>
        <v>0</v>
      </c>
      <c r="F89" s="62">
        <f>E89/H89</f>
        <v>0</v>
      </c>
      <c r="G89" s="64">
        <f>F89/12</f>
        <v>0</v>
      </c>
      <c r="H89" s="28">
        <v>4492.5</v>
      </c>
      <c r="I89" s="27">
        <v>0.05</v>
      </c>
    </row>
    <row r="90" spans="1:9" s="74" customFormat="1" ht="15.75" customHeight="1" x14ac:dyDescent="0.2">
      <c r="A90" s="79" t="s">
        <v>117</v>
      </c>
      <c r="B90" s="80" t="s">
        <v>32</v>
      </c>
      <c r="C90" s="81"/>
      <c r="D90" s="63"/>
      <c r="E90" s="137">
        <v>0</v>
      </c>
      <c r="F90" s="62"/>
      <c r="G90" s="64"/>
      <c r="H90" s="28">
        <v>4492.5</v>
      </c>
      <c r="I90" s="27"/>
    </row>
    <row r="91" spans="1:9" s="74" customFormat="1" ht="18.75" customHeight="1" x14ac:dyDescent="0.2">
      <c r="A91" s="75" t="s">
        <v>118</v>
      </c>
      <c r="B91" s="84" t="s">
        <v>47</v>
      </c>
      <c r="C91" s="81"/>
      <c r="D91" s="63"/>
      <c r="E91" s="137">
        <v>0</v>
      </c>
      <c r="F91" s="62"/>
      <c r="G91" s="64"/>
      <c r="H91" s="28">
        <v>4492.5</v>
      </c>
      <c r="I91" s="27"/>
    </row>
    <row r="92" spans="1:9" s="74" customFormat="1" ht="30.75" customHeight="1" x14ac:dyDescent="0.2">
      <c r="A92" s="79" t="s">
        <v>119</v>
      </c>
      <c r="B92" s="84" t="s">
        <v>47</v>
      </c>
      <c r="C92" s="81"/>
      <c r="D92" s="130"/>
      <c r="E92" s="29">
        <f>F92*H92</f>
        <v>0</v>
      </c>
      <c r="F92" s="81"/>
      <c r="G92" s="83"/>
      <c r="H92" s="28">
        <v>4492.5</v>
      </c>
      <c r="I92" s="27">
        <v>0</v>
      </c>
    </row>
    <row r="93" spans="1:9" s="74" customFormat="1" ht="22.5" customHeight="1" x14ac:dyDescent="0.2">
      <c r="A93" s="70" t="s">
        <v>120</v>
      </c>
      <c r="B93" s="80"/>
      <c r="C93" s="81"/>
      <c r="D93" s="62" t="s">
        <v>139</v>
      </c>
      <c r="E93" s="24">
        <f>E95+E96+E94+E97+E98+E99</f>
        <v>26309.98</v>
      </c>
      <c r="F93" s="62">
        <f>E93/H93</f>
        <v>5.86</v>
      </c>
      <c r="G93" s="64">
        <f>F93/12</f>
        <v>0.49</v>
      </c>
      <c r="H93" s="28">
        <v>4492.5</v>
      </c>
      <c r="I93" s="27">
        <v>0.2</v>
      </c>
    </row>
    <row r="94" spans="1:9" s="74" customFormat="1" ht="23.25" customHeight="1" x14ac:dyDescent="0.2">
      <c r="A94" s="79" t="s">
        <v>52</v>
      </c>
      <c r="B94" s="80" t="s">
        <v>10</v>
      </c>
      <c r="C94" s="81"/>
      <c r="D94" s="82"/>
      <c r="E94" s="29">
        <f t="shared" ref="E94:E97" si="3">F94*H94</f>
        <v>0</v>
      </c>
      <c r="F94" s="81"/>
      <c r="G94" s="83"/>
      <c r="H94" s="28">
        <v>4492.5</v>
      </c>
      <c r="I94" s="27">
        <v>0</v>
      </c>
    </row>
    <row r="95" spans="1:9" s="74" customFormat="1" ht="40.5" customHeight="1" x14ac:dyDescent="0.2">
      <c r="A95" s="79" t="s">
        <v>121</v>
      </c>
      <c r="B95" s="80" t="s">
        <v>32</v>
      </c>
      <c r="C95" s="81"/>
      <c r="D95" s="82"/>
      <c r="E95" s="29">
        <v>15550.26</v>
      </c>
      <c r="F95" s="81"/>
      <c r="G95" s="83"/>
      <c r="H95" s="28">
        <v>4492.5</v>
      </c>
      <c r="I95" s="27">
        <v>0.19</v>
      </c>
    </row>
    <row r="96" spans="1:9" s="74" customFormat="1" ht="43.5" customHeight="1" x14ac:dyDescent="0.2">
      <c r="A96" s="79" t="s">
        <v>122</v>
      </c>
      <c r="B96" s="80" t="s">
        <v>32</v>
      </c>
      <c r="C96" s="81"/>
      <c r="D96" s="82"/>
      <c r="E96" s="29">
        <v>1093.4000000000001</v>
      </c>
      <c r="F96" s="81"/>
      <c r="G96" s="83"/>
      <c r="H96" s="28">
        <v>4492.5</v>
      </c>
      <c r="I96" s="27">
        <v>0.01</v>
      </c>
    </row>
    <row r="97" spans="1:9" s="74" customFormat="1" ht="27.75" customHeight="1" x14ac:dyDescent="0.2">
      <c r="A97" s="79" t="s">
        <v>54</v>
      </c>
      <c r="B97" s="80" t="s">
        <v>18</v>
      </c>
      <c r="C97" s="81"/>
      <c r="D97" s="82"/>
      <c r="E97" s="29">
        <f t="shared" si="3"/>
        <v>0</v>
      </c>
      <c r="F97" s="81"/>
      <c r="G97" s="83"/>
      <c r="H97" s="28">
        <v>4492.5</v>
      </c>
      <c r="I97" s="27">
        <v>0</v>
      </c>
    </row>
    <row r="98" spans="1:9" s="74" customFormat="1" ht="20.25" customHeight="1" x14ac:dyDescent="0.2">
      <c r="A98" s="79" t="s">
        <v>53</v>
      </c>
      <c r="B98" s="84" t="s">
        <v>55</v>
      </c>
      <c r="C98" s="81"/>
      <c r="D98" s="82"/>
      <c r="E98" s="29">
        <v>9666.32</v>
      </c>
      <c r="F98" s="81"/>
      <c r="G98" s="83"/>
      <c r="H98" s="28">
        <v>4492.5</v>
      </c>
      <c r="I98" s="27">
        <v>0</v>
      </c>
    </row>
    <row r="99" spans="1:9" s="74" customFormat="1" ht="54.75" customHeight="1" x14ac:dyDescent="0.2">
      <c r="A99" s="79" t="s">
        <v>123</v>
      </c>
      <c r="B99" s="84" t="s">
        <v>56</v>
      </c>
      <c r="C99" s="81"/>
      <c r="D99" s="82"/>
      <c r="E99" s="29">
        <v>0</v>
      </c>
      <c r="F99" s="81"/>
      <c r="G99" s="83"/>
      <c r="H99" s="28">
        <v>4492.5</v>
      </c>
      <c r="I99" s="27">
        <v>0</v>
      </c>
    </row>
    <row r="100" spans="1:9" s="74" customFormat="1" ht="15" x14ac:dyDescent="0.2">
      <c r="A100" s="70" t="s">
        <v>57</v>
      </c>
      <c r="B100" s="80"/>
      <c r="C100" s="81"/>
      <c r="D100" s="88" t="s">
        <v>140</v>
      </c>
      <c r="E100" s="24">
        <f>E101</f>
        <v>1311.87</v>
      </c>
      <c r="F100" s="62">
        <f>E100/H100</f>
        <v>0.28999999999999998</v>
      </c>
      <c r="G100" s="64">
        <f>F100/12</f>
        <v>0.02</v>
      </c>
      <c r="H100" s="28">
        <v>4492.5</v>
      </c>
      <c r="I100" s="27">
        <v>0.13</v>
      </c>
    </row>
    <row r="101" spans="1:9" s="74" customFormat="1" ht="20.25" customHeight="1" x14ac:dyDescent="0.2">
      <c r="A101" s="79" t="s">
        <v>58</v>
      </c>
      <c r="B101" s="80" t="s">
        <v>32</v>
      </c>
      <c r="C101" s="81"/>
      <c r="D101" s="82"/>
      <c r="E101" s="29">
        <v>1311.87</v>
      </c>
      <c r="F101" s="81"/>
      <c r="G101" s="83"/>
      <c r="H101" s="28">
        <v>4492.5</v>
      </c>
      <c r="I101" s="27">
        <v>0.02</v>
      </c>
    </row>
    <row r="102" spans="1:9" s="28" customFormat="1" ht="30" x14ac:dyDescent="0.2">
      <c r="A102" s="70" t="s">
        <v>59</v>
      </c>
      <c r="B102" s="71"/>
      <c r="C102" s="62"/>
      <c r="D102" s="62" t="s">
        <v>141</v>
      </c>
      <c r="E102" s="24">
        <f>E103+E104</f>
        <v>26000</v>
      </c>
      <c r="F102" s="62">
        <f>E102/H102</f>
        <v>5.79</v>
      </c>
      <c r="G102" s="64">
        <f>F102/12</f>
        <v>0.48</v>
      </c>
      <c r="H102" s="28">
        <v>4492.5</v>
      </c>
      <c r="I102" s="27">
        <v>0.35</v>
      </c>
    </row>
    <row r="103" spans="1:9" s="74" customFormat="1" ht="46.5" customHeight="1" x14ac:dyDescent="0.2">
      <c r="A103" s="75" t="s">
        <v>124</v>
      </c>
      <c r="B103" s="84" t="s">
        <v>34</v>
      </c>
      <c r="C103" s="81"/>
      <c r="D103" s="82"/>
      <c r="E103" s="29">
        <v>26000</v>
      </c>
      <c r="F103" s="81"/>
      <c r="G103" s="83"/>
      <c r="H103" s="28">
        <v>4492.5</v>
      </c>
      <c r="I103" s="27">
        <v>0.02</v>
      </c>
    </row>
    <row r="104" spans="1:9" s="74" customFormat="1" ht="28.5" customHeight="1" x14ac:dyDescent="0.2">
      <c r="A104" s="75" t="s">
        <v>147</v>
      </c>
      <c r="B104" s="84" t="s">
        <v>56</v>
      </c>
      <c r="C104" s="81" t="e">
        <f>#REF!*12</f>
        <v>#REF!</v>
      </c>
      <c r="D104" s="82"/>
      <c r="E104" s="29">
        <v>0</v>
      </c>
      <c r="F104" s="81"/>
      <c r="G104" s="83"/>
      <c r="H104" s="28">
        <v>4492.5</v>
      </c>
      <c r="I104" s="27">
        <v>0.33</v>
      </c>
    </row>
    <row r="105" spans="1:9" s="28" customFormat="1" ht="21" customHeight="1" x14ac:dyDescent="0.2">
      <c r="A105" s="70" t="s">
        <v>60</v>
      </c>
      <c r="B105" s="71"/>
      <c r="C105" s="62"/>
      <c r="D105" s="62" t="s">
        <v>142</v>
      </c>
      <c r="E105" s="24">
        <f>E106+E107</f>
        <v>20728.439999999999</v>
      </c>
      <c r="F105" s="62">
        <f>E105/H105</f>
        <v>4.6100000000000003</v>
      </c>
      <c r="G105" s="64">
        <f>F105/12</f>
        <v>0.38</v>
      </c>
      <c r="H105" s="28">
        <v>4492.5</v>
      </c>
      <c r="I105" s="27">
        <v>0.27</v>
      </c>
    </row>
    <row r="106" spans="1:9" s="74" customFormat="1" ht="20.25" customHeight="1" x14ac:dyDescent="0.2">
      <c r="A106" s="79" t="s">
        <v>61</v>
      </c>
      <c r="B106" s="80" t="s">
        <v>43</v>
      </c>
      <c r="C106" s="81"/>
      <c r="D106" s="82"/>
      <c r="E106" s="29">
        <v>20728.439999999999</v>
      </c>
      <c r="F106" s="81"/>
      <c r="G106" s="83"/>
      <c r="H106" s="28">
        <v>4492.5</v>
      </c>
      <c r="I106" s="27">
        <v>0.2</v>
      </c>
    </row>
    <row r="107" spans="1:9" s="74" customFormat="1" ht="21" customHeight="1" thickBot="1" x14ac:dyDescent="0.25">
      <c r="A107" s="79" t="s">
        <v>62</v>
      </c>
      <c r="B107" s="80" t="s">
        <v>43</v>
      </c>
      <c r="C107" s="81"/>
      <c r="D107" s="82"/>
      <c r="E107" s="29">
        <v>0</v>
      </c>
      <c r="F107" s="81"/>
      <c r="G107" s="83"/>
      <c r="H107" s="28">
        <v>4492.5</v>
      </c>
      <c r="I107" s="27">
        <v>0.06</v>
      </c>
    </row>
    <row r="108" spans="1:9" s="28" customFormat="1" ht="133.5" thickBot="1" x14ac:dyDescent="0.25">
      <c r="A108" s="89" t="s">
        <v>165</v>
      </c>
      <c r="B108" s="71" t="s">
        <v>18</v>
      </c>
      <c r="C108" s="90" t="e">
        <f>#REF!*12</f>
        <v>#REF!</v>
      </c>
      <c r="D108" s="90"/>
      <c r="E108" s="138">
        <v>30000</v>
      </c>
      <c r="F108" s="90">
        <f>E108/H108</f>
        <v>6.68</v>
      </c>
      <c r="G108" s="91">
        <f>F108/12</f>
        <v>0.56000000000000005</v>
      </c>
      <c r="H108" s="28">
        <v>4492.5</v>
      </c>
      <c r="I108" s="27">
        <v>0.3</v>
      </c>
    </row>
    <row r="109" spans="1:9" s="28" customFormat="1" ht="27" customHeight="1" thickBot="1" x14ac:dyDescent="0.25">
      <c r="A109" s="136" t="s">
        <v>161</v>
      </c>
      <c r="B109" s="52" t="s">
        <v>10</v>
      </c>
      <c r="C109" s="90"/>
      <c r="D109" s="92"/>
      <c r="E109" s="92">
        <f>2882.12+34905.65</f>
        <v>37787.769999999997</v>
      </c>
      <c r="F109" s="90">
        <f>E109/H109</f>
        <v>8.41</v>
      </c>
      <c r="G109" s="91">
        <f>F109/12</f>
        <v>0.7</v>
      </c>
      <c r="H109" s="28">
        <v>4492.5</v>
      </c>
      <c r="I109" s="27"/>
    </row>
    <row r="110" spans="1:9" s="28" customFormat="1" ht="19.5" customHeight="1" thickBot="1" x14ac:dyDescent="0.25">
      <c r="A110" s="136" t="s">
        <v>162</v>
      </c>
      <c r="B110" s="52" t="s">
        <v>10</v>
      </c>
      <c r="C110" s="90"/>
      <c r="D110" s="92"/>
      <c r="E110" s="92">
        <f>(2888.12+6052.22)</f>
        <v>8940.34</v>
      </c>
      <c r="F110" s="90">
        <f t="shared" ref="F110:F112" si="4">E110/H110</f>
        <v>1.99</v>
      </c>
      <c r="G110" s="91">
        <f t="shared" ref="G110:G112" si="5">F110/12</f>
        <v>0.17</v>
      </c>
      <c r="H110" s="28">
        <v>4492.5</v>
      </c>
      <c r="I110" s="27"/>
    </row>
    <row r="111" spans="1:9" s="28" customFormat="1" ht="24" customHeight="1" thickBot="1" x14ac:dyDescent="0.25">
      <c r="A111" s="136" t="s">
        <v>163</v>
      </c>
      <c r="B111" s="52" t="s">
        <v>10</v>
      </c>
      <c r="C111" s="90"/>
      <c r="D111" s="92"/>
      <c r="E111" s="92">
        <v>27673.119999999999</v>
      </c>
      <c r="F111" s="90">
        <f t="shared" si="4"/>
        <v>6.16</v>
      </c>
      <c r="G111" s="91">
        <f t="shared" si="5"/>
        <v>0.51</v>
      </c>
      <c r="H111" s="28">
        <v>4492.5</v>
      </c>
      <c r="I111" s="27"/>
    </row>
    <row r="112" spans="1:9" s="28" customFormat="1" ht="22.5" customHeight="1" thickBot="1" x14ac:dyDescent="0.25">
      <c r="A112" s="136" t="s">
        <v>164</v>
      </c>
      <c r="B112" s="52" t="s">
        <v>10</v>
      </c>
      <c r="C112" s="90"/>
      <c r="D112" s="92"/>
      <c r="E112" s="92">
        <v>41220.93</v>
      </c>
      <c r="F112" s="90">
        <f t="shared" si="4"/>
        <v>9.18</v>
      </c>
      <c r="G112" s="91">
        <f t="shared" si="5"/>
        <v>0.77</v>
      </c>
      <c r="H112" s="28">
        <v>4492.5</v>
      </c>
      <c r="I112" s="27"/>
    </row>
    <row r="113" spans="1:9" s="28" customFormat="1" ht="27" customHeight="1" thickBot="1" x14ac:dyDescent="0.45">
      <c r="A113" s="93" t="s">
        <v>63</v>
      </c>
      <c r="B113" s="94" t="s">
        <v>15</v>
      </c>
      <c r="C113" s="90"/>
      <c r="D113" s="92"/>
      <c r="E113" s="95">
        <f>F113*H113</f>
        <v>111054.6</v>
      </c>
      <c r="F113" s="90">
        <f>12*G113</f>
        <v>24.72</v>
      </c>
      <c r="G113" s="133">
        <v>2.06</v>
      </c>
      <c r="H113" s="28">
        <v>4492.5</v>
      </c>
    </row>
    <row r="114" spans="1:9" s="28" customFormat="1" ht="27" customHeight="1" thickBot="1" x14ac:dyDescent="0.25">
      <c r="A114" s="96" t="s">
        <v>64</v>
      </c>
      <c r="B114" s="97"/>
      <c r="C114" s="98" t="e">
        <f>#REF!*12</f>
        <v>#REF!</v>
      </c>
      <c r="D114" s="98"/>
      <c r="E114" s="99">
        <f>E113+E108+E105+E102+E100+E93+E89+E79+E64+E63+E62+E61+E50+E48+E47+E41+E40+E39+E28+E14+E112+E111+E110+E109+E60</f>
        <v>1088530.8999999999</v>
      </c>
      <c r="F114" s="99">
        <f>F113+F108+F105+F102+F100+F93+F89+F79+F64+F63+F62+F61+F50+F48+F47+F41+F40+F39+F28+F14+F112+F111+F110+F109+F60</f>
        <v>242.3</v>
      </c>
      <c r="G114" s="99">
        <f>G113+G108+G105+G102+G100+G93+G89+G79+G64+G63+G62+G61+G50+G48+G47+G41+G40+G39+G28+G14+G112+G111+G110+G109+G60</f>
        <v>20.2</v>
      </c>
      <c r="H114" s="28">
        <v>4492.5</v>
      </c>
      <c r="I114" s="27"/>
    </row>
    <row r="115" spans="1:9" s="101" customFormat="1" ht="15.75" thickBot="1" x14ac:dyDescent="0.25">
      <c r="A115" s="100"/>
      <c r="H115" s="28">
        <v>4492.5</v>
      </c>
      <c r="I115" s="102"/>
    </row>
    <row r="116" spans="1:9" s="107" customFormat="1" ht="38.25" thickBot="1" x14ac:dyDescent="0.25">
      <c r="A116" s="103" t="s">
        <v>159</v>
      </c>
      <c r="B116" s="104"/>
      <c r="C116" s="105" t="e">
        <f>#REF!*12</f>
        <v>#REF!</v>
      </c>
      <c r="D116" s="106"/>
      <c r="E116" s="116">
        <f>SUM(E117:E122)</f>
        <v>289209.08</v>
      </c>
      <c r="F116" s="116">
        <f>SUM(F117:F122)</f>
        <v>64.38</v>
      </c>
      <c r="G116" s="116">
        <f>SUM(G117:G122)</f>
        <v>5.36</v>
      </c>
      <c r="H116" s="107">
        <v>4492.5</v>
      </c>
      <c r="I116" s="108"/>
    </row>
    <row r="117" spans="1:9" s="20" customFormat="1" ht="15" x14ac:dyDescent="0.2">
      <c r="A117" s="109" t="s">
        <v>153</v>
      </c>
      <c r="B117" s="110"/>
      <c r="C117" s="111"/>
      <c r="D117" s="112"/>
      <c r="E117" s="117">
        <v>20631.169999999998</v>
      </c>
      <c r="F117" s="118">
        <f>E117/H117</f>
        <v>4.59</v>
      </c>
      <c r="G117" s="119">
        <f>F117/12</f>
        <v>0.38</v>
      </c>
      <c r="H117" s="13">
        <v>4492.5</v>
      </c>
      <c r="I117" s="14"/>
    </row>
    <row r="118" spans="1:9" s="20" customFormat="1" ht="15" x14ac:dyDescent="0.2">
      <c r="A118" s="53" t="s">
        <v>157</v>
      </c>
      <c r="B118" s="51"/>
      <c r="C118" s="30"/>
      <c r="D118" s="29"/>
      <c r="E118" s="120">
        <v>77125.320000000007</v>
      </c>
      <c r="F118" s="121">
        <f t="shared" ref="F118:F122" si="6">E118/H118</f>
        <v>17.170000000000002</v>
      </c>
      <c r="G118" s="122">
        <f t="shared" ref="G118:G122" si="7">F118/12</f>
        <v>1.43</v>
      </c>
      <c r="H118" s="13">
        <v>4492.5</v>
      </c>
      <c r="I118" s="14"/>
    </row>
    <row r="119" spans="1:9" s="20" customFormat="1" ht="15" x14ac:dyDescent="0.2">
      <c r="A119" s="53" t="s">
        <v>158</v>
      </c>
      <c r="B119" s="51"/>
      <c r="C119" s="30"/>
      <c r="D119" s="29"/>
      <c r="E119" s="120">
        <v>17603.54</v>
      </c>
      <c r="F119" s="121">
        <f t="shared" si="6"/>
        <v>3.92</v>
      </c>
      <c r="G119" s="122">
        <f t="shared" si="7"/>
        <v>0.33</v>
      </c>
      <c r="H119" s="13">
        <v>4492.5</v>
      </c>
      <c r="I119" s="14"/>
    </row>
    <row r="120" spans="1:9" s="20" customFormat="1" ht="15" x14ac:dyDescent="0.2">
      <c r="A120" s="53" t="s">
        <v>166</v>
      </c>
      <c r="B120" s="51"/>
      <c r="C120" s="30"/>
      <c r="D120" s="30"/>
      <c r="E120" s="121">
        <v>20520.509999999998</v>
      </c>
      <c r="F120" s="121">
        <f t="shared" si="6"/>
        <v>4.57</v>
      </c>
      <c r="G120" s="122">
        <f t="shared" si="7"/>
        <v>0.38</v>
      </c>
      <c r="H120" s="13">
        <v>4492.5</v>
      </c>
      <c r="I120" s="14"/>
    </row>
    <row r="121" spans="1:9" s="37" customFormat="1" ht="15" x14ac:dyDescent="0.2">
      <c r="A121" s="113" t="s">
        <v>167</v>
      </c>
      <c r="B121" s="54"/>
      <c r="C121" s="54"/>
      <c r="D121" s="54"/>
      <c r="E121" s="134">
        <v>84118.03</v>
      </c>
      <c r="F121" s="121">
        <f t="shared" si="6"/>
        <v>18.72</v>
      </c>
      <c r="G121" s="122">
        <f t="shared" si="7"/>
        <v>1.56</v>
      </c>
      <c r="H121" s="13">
        <v>4492.5</v>
      </c>
      <c r="I121" s="38"/>
    </row>
    <row r="122" spans="1:9" s="37" customFormat="1" ht="15" x14ac:dyDescent="0.2">
      <c r="A122" s="139" t="s">
        <v>168</v>
      </c>
      <c r="B122" s="54"/>
      <c r="C122" s="54"/>
      <c r="D122" s="54"/>
      <c r="E122" s="134">
        <v>69210.509999999995</v>
      </c>
      <c r="F122" s="121">
        <f t="shared" si="6"/>
        <v>15.41</v>
      </c>
      <c r="G122" s="122">
        <f t="shared" si="7"/>
        <v>1.28</v>
      </c>
      <c r="H122" s="13">
        <v>4492.5</v>
      </c>
      <c r="I122" s="38"/>
    </row>
    <row r="123" spans="1:9" s="37" customFormat="1" ht="15.75" thickBot="1" x14ac:dyDescent="0.25">
      <c r="A123" s="36"/>
      <c r="E123" s="125"/>
      <c r="F123" s="125"/>
      <c r="G123" s="125"/>
      <c r="H123" s="13"/>
      <c r="I123" s="38"/>
    </row>
    <row r="124" spans="1:9" s="129" customFormat="1" ht="20.25" thickBot="1" x14ac:dyDescent="0.25">
      <c r="A124" s="31" t="s">
        <v>169</v>
      </c>
      <c r="B124" s="32"/>
      <c r="C124" s="33" t="e">
        <f>#REF!*12</f>
        <v>#REF!</v>
      </c>
      <c r="D124" s="33"/>
      <c r="E124" s="59">
        <f>E114+E116</f>
        <v>1377739.98</v>
      </c>
      <c r="F124" s="59">
        <f>F114+F116</f>
        <v>306.68</v>
      </c>
      <c r="G124" s="126">
        <f>G114+G116</f>
        <v>25.56</v>
      </c>
      <c r="H124" s="127"/>
      <c r="I124" s="128"/>
    </row>
    <row r="125" spans="1:9" s="129" customFormat="1" ht="19.5" x14ac:dyDescent="0.2">
      <c r="A125" s="39"/>
      <c r="B125" s="40"/>
      <c r="C125" s="41"/>
      <c r="D125" s="41"/>
      <c r="E125" s="140"/>
      <c r="F125" s="140"/>
      <c r="G125" s="140"/>
      <c r="H125" s="127"/>
      <c r="I125" s="128"/>
    </row>
    <row r="126" spans="1:9" s="129" customFormat="1" ht="19.5" x14ac:dyDescent="0.2">
      <c r="A126" s="39"/>
      <c r="B126" s="40"/>
      <c r="C126" s="41"/>
      <c r="D126" s="41"/>
      <c r="E126" s="140"/>
      <c r="F126" s="140"/>
      <c r="G126" s="140"/>
      <c r="H126" s="127"/>
      <c r="I126" s="128"/>
    </row>
    <row r="127" spans="1:9" s="37" customFormat="1" x14ac:dyDescent="0.2">
      <c r="A127" s="36"/>
      <c r="I127" s="38"/>
    </row>
    <row r="128" spans="1:9" s="45" customFormat="1" ht="18.75" x14ac:dyDescent="0.4">
      <c r="A128" s="42"/>
      <c r="B128" s="43"/>
      <c r="C128" s="44"/>
      <c r="D128" s="44"/>
      <c r="E128" s="44"/>
      <c r="F128" s="44"/>
      <c r="G128" s="44"/>
      <c r="I128" s="46"/>
    </row>
    <row r="129" spans="1:9" s="35" customFormat="1" ht="19.5" x14ac:dyDescent="0.2">
      <c r="A129" s="47"/>
      <c r="B129" s="48"/>
      <c r="C129" s="49"/>
      <c r="D129" s="49"/>
      <c r="E129" s="49"/>
      <c r="F129" s="49"/>
      <c r="G129" s="49"/>
      <c r="I129" s="34"/>
    </row>
    <row r="130" spans="1:9" s="37" customFormat="1" ht="14.25" x14ac:dyDescent="0.2">
      <c r="A130" s="144" t="s">
        <v>65</v>
      </c>
      <c r="B130" s="144"/>
      <c r="C130" s="144"/>
      <c r="D130" s="144"/>
      <c r="E130" s="144"/>
      <c r="I130" s="38"/>
    </row>
    <row r="131" spans="1:9" s="37" customFormat="1" x14ac:dyDescent="0.2">
      <c r="I131" s="38"/>
    </row>
    <row r="132" spans="1:9" s="37" customFormat="1" x14ac:dyDescent="0.2">
      <c r="A132" s="36" t="s">
        <v>66</v>
      </c>
      <c r="I132" s="38"/>
    </row>
    <row r="133" spans="1:9" s="37" customFormat="1" x14ac:dyDescent="0.2">
      <c r="I133" s="38"/>
    </row>
    <row r="134" spans="1:9" s="37" customFormat="1" x14ac:dyDescent="0.2">
      <c r="I134" s="38"/>
    </row>
    <row r="135" spans="1:9" s="37" customFormat="1" x14ac:dyDescent="0.2">
      <c r="I135" s="38"/>
    </row>
    <row r="136" spans="1:9" s="37" customFormat="1" x14ac:dyDescent="0.2">
      <c r="I136" s="38"/>
    </row>
    <row r="137" spans="1:9" s="37" customFormat="1" x14ac:dyDescent="0.2">
      <c r="I137" s="38"/>
    </row>
    <row r="138" spans="1:9" s="37" customFormat="1" x14ac:dyDescent="0.2">
      <c r="I138" s="38"/>
    </row>
    <row r="139" spans="1:9" s="37" customFormat="1" x14ac:dyDescent="0.2">
      <c r="I139" s="38"/>
    </row>
    <row r="140" spans="1:9" s="37" customFormat="1" x14ac:dyDescent="0.2">
      <c r="I140" s="38"/>
    </row>
    <row r="141" spans="1:9" s="37" customFormat="1" x14ac:dyDescent="0.2">
      <c r="I141" s="38"/>
    </row>
    <row r="142" spans="1:9" s="37" customFormat="1" x14ac:dyDescent="0.2">
      <c r="I142" s="38"/>
    </row>
    <row r="143" spans="1:9" s="37" customFormat="1" x14ac:dyDescent="0.2">
      <c r="I143" s="38"/>
    </row>
    <row r="144" spans="1:9" s="37" customFormat="1" x14ac:dyDescent="0.2">
      <c r="I144" s="38"/>
    </row>
    <row r="145" spans="9:9" s="37" customFormat="1" x14ac:dyDescent="0.2">
      <c r="I145" s="38"/>
    </row>
    <row r="146" spans="9:9" s="37" customFormat="1" x14ac:dyDescent="0.2">
      <c r="I146" s="38"/>
    </row>
    <row r="147" spans="9:9" s="37" customFormat="1" x14ac:dyDescent="0.2">
      <c r="I147" s="38"/>
    </row>
    <row r="148" spans="9:9" s="37" customFormat="1" x14ac:dyDescent="0.2">
      <c r="I148" s="38"/>
    </row>
    <row r="149" spans="9:9" s="37" customFormat="1" x14ac:dyDescent="0.2">
      <c r="I149" s="38"/>
    </row>
    <row r="150" spans="9:9" s="37" customFormat="1" x14ac:dyDescent="0.2">
      <c r="I150" s="38"/>
    </row>
  </sheetData>
  <mergeCells count="12">
    <mergeCell ref="A7:G7"/>
    <mergeCell ref="A8:G8"/>
    <mergeCell ref="A9:G9"/>
    <mergeCell ref="A10:G10"/>
    <mergeCell ref="A13:G13"/>
    <mergeCell ref="A130:E130"/>
    <mergeCell ref="A1:G1"/>
    <mergeCell ref="B2:G2"/>
    <mergeCell ref="B3:G3"/>
    <mergeCell ref="B4:G4"/>
    <mergeCell ref="A5:G5"/>
    <mergeCell ref="A6:G6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проект 290 Пост.</vt:lpstr>
      <vt:lpstr>по заявлению</vt:lpstr>
      <vt:lpstr>по голосованию</vt:lpstr>
      <vt:lpstr>'по голосованию'!Область_печати</vt:lpstr>
      <vt:lpstr>'по заявлению'!Область_печати</vt:lpstr>
      <vt:lpstr>'проект 290 Пост.'!Область_печати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2017-04-24T11:40:06Z</cp:lastPrinted>
  <dcterms:created xsi:type="dcterms:W3CDTF">2014-01-27T09:36:37Z</dcterms:created>
  <dcterms:modified xsi:type="dcterms:W3CDTF">2017-04-24T12:03:29Z</dcterms:modified>
</cp:coreProperties>
</file>