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5480" windowHeight="11445" activeTab="2"/>
  </bookViews>
  <sheets>
    <sheet name="проект 290 Пост.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голосованию'!$A$1:$F$136</definedName>
    <definedName name="_xlnm.Print_Area" localSheetId="1">'по заявлению'!$A$1:$F$139</definedName>
    <definedName name="_xlnm.Print_Area" localSheetId="0">'проект 290 Пост.'!$A$1:$F$146</definedName>
  </definedNames>
  <calcPr calcId="145621" fullPrecision="0"/>
</workbook>
</file>

<file path=xl/calcChain.xml><?xml version="1.0" encoding="utf-8"?>
<calcChain xmlns="http://schemas.openxmlformats.org/spreadsheetml/2006/main">
  <c r="D116" i="4" l="1"/>
  <c r="D111" i="4"/>
  <c r="E122" i="4" l="1"/>
  <c r="F122" i="4" s="1"/>
  <c r="E121" i="4"/>
  <c r="F121" i="4" s="1"/>
  <c r="E120" i="4"/>
  <c r="F120" i="4" s="1"/>
  <c r="E119" i="4"/>
  <c r="F119" i="4" s="1"/>
  <c r="E118" i="4"/>
  <c r="E117" i="4"/>
  <c r="F117" i="4" s="1"/>
  <c r="E112" i="4"/>
  <c r="E111" i="4"/>
  <c r="F111" i="4" s="1"/>
  <c r="D106" i="4"/>
  <c r="E106" i="4" s="1"/>
  <c r="F106" i="4" s="1"/>
  <c r="D103" i="4"/>
  <c r="E103" i="4" s="1"/>
  <c r="F103" i="4" s="1"/>
  <c r="D101" i="4"/>
  <c r="E101" i="4" s="1"/>
  <c r="F101" i="4" s="1"/>
  <c r="D100" i="4"/>
  <c r="D99" i="4"/>
  <c r="D98" i="4"/>
  <c r="D95" i="4"/>
  <c r="D93" i="4"/>
  <c r="D89" i="4"/>
  <c r="E89" i="4" s="1"/>
  <c r="F89" i="4" s="1"/>
  <c r="D78" i="4"/>
  <c r="E78" i="4" s="1"/>
  <c r="F78" i="4" s="1"/>
  <c r="E64" i="4"/>
  <c r="F64" i="4" s="1"/>
  <c r="D64" i="4"/>
  <c r="F63" i="4"/>
  <c r="E63" i="4"/>
  <c r="F62" i="4"/>
  <c r="E62" i="4"/>
  <c r="E61" i="4"/>
  <c r="D61" i="4" s="1"/>
  <c r="E51" i="4"/>
  <c r="D51" i="4" s="1"/>
  <c r="F50" i="4"/>
  <c r="E50" i="4"/>
  <c r="F49" i="4"/>
  <c r="E49" i="4"/>
  <c r="F48" i="4"/>
  <c r="E48" i="4"/>
  <c r="F42" i="4"/>
  <c r="E42" i="4"/>
  <c r="E41" i="4"/>
  <c r="D41" i="4" s="1"/>
  <c r="E40" i="4"/>
  <c r="D40" i="4" s="1"/>
  <c r="E29" i="4"/>
  <c r="D29" i="4" s="1"/>
  <c r="F28" i="4"/>
  <c r="F16" i="4" s="1"/>
  <c r="E16" i="4" s="1"/>
  <c r="D16" i="4" s="1"/>
  <c r="F118" i="4" l="1"/>
  <c r="F116" i="4" s="1"/>
  <c r="E116" i="4"/>
  <c r="D94" i="4"/>
  <c r="E94" i="4" s="1"/>
  <c r="F94" i="4" s="1"/>
  <c r="F113" i="4" s="1"/>
  <c r="F125" i="4" s="1"/>
  <c r="E113" i="4"/>
  <c r="D112" i="4"/>
  <c r="D131" i="3"/>
  <c r="E128" i="3"/>
  <c r="F128" i="3" s="1"/>
  <c r="F118" i="3"/>
  <c r="E118" i="3"/>
  <c r="D116" i="3"/>
  <c r="E123" i="3"/>
  <c r="F123" i="3" s="1"/>
  <c r="E122" i="3"/>
  <c r="F122" i="3" s="1"/>
  <c r="E121" i="3"/>
  <c r="F121" i="3" s="1"/>
  <c r="E120" i="3"/>
  <c r="F120" i="3" s="1"/>
  <c r="E119" i="3"/>
  <c r="F119" i="3" s="1"/>
  <c r="E117" i="3"/>
  <c r="F117" i="3" s="1"/>
  <c r="E112" i="3"/>
  <c r="D112" i="3" s="1"/>
  <c r="E111" i="3"/>
  <c r="F111" i="3" s="1"/>
  <c r="D106" i="3"/>
  <c r="E106" i="3" s="1"/>
  <c r="F106" i="3" s="1"/>
  <c r="D103" i="3"/>
  <c r="E103" i="3" s="1"/>
  <c r="F103" i="3" s="1"/>
  <c r="D101" i="3"/>
  <c r="E101" i="3" s="1"/>
  <c r="F101" i="3" s="1"/>
  <c r="D100" i="3"/>
  <c r="D99" i="3"/>
  <c r="D98" i="3"/>
  <c r="D95" i="3"/>
  <c r="D93" i="3"/>
  <c r="D89" i="3"/>
  <c r="E89" i="3" s="1"/>
  <c r="F89" i="3" s="1"/>
  <c r="D78" i="3"/>
  <c r="E78" i="3" s="1"/>
  <c r="F78" i="3" s="1"/>
  <c r="D64" i="3"/>
  <c r="E64" i="3" s="1"/>
  <c r="F64" i="3" s="1"/>
  <c r="E63" i="3"/>
  <c r="F63" i="3" s="1"/>
  <c r="E62" i="3"/>
  <c r="F62" i="3" s="1"/>
  <c r="E61" i="3"/>
  <c r="D61" i="3" s="1"/>
  <c r="E51" i="3"/>
  <c r="D51" i="3" s="1"/>
  <c r="E50" i="3"/>
  <c r="F50" i="3" s="1"/>
  <c r="E49" i="3"/>
  <c r="F49" i="3" s="1"/>
  <c r="E48" i="3"/>
  <c r="F48" i="3" s="1"/>
  <c r="E42" i="3"/>
  <c r="F42" i="3" s="1"/>
  <c r="E41" i="3"/>
  <c r="D41" i="3" s="1"/>
  <c r="E40" i="3"/>
  <c r="D40" i="3" s="1"/>
  <c r="E29" i="3"/>
  <c r="D29" i="3" s="1"/>
  <c r="F28" i="3"/>
  <c r="F16" i="3" s="1"/>
  <c r="E16" i="3" s="1"/>
  <c r="D16" i="3" s="1"/>
  <c r="D113" i="4" l="1"/>
  <c r="D125" i="4" s="1"/>
  <c r="E125" i="4"/>
  <c r="F116" i="3"/>
  <c r="E116" i="3"/>
  <c r="D94" i="3"/>
  <c r="E94" i="3" s="1"/>
  <c r="F94" i="3" s="1"/>
  <c r="F113" i="3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17" i="2"/>
  <c r="D116" i="2"/>
  <c r="D101" i="2"/>
  <c r="D78" i="2"/>
  <c r="D64" i="2"/>
  <c r="D113" i="3" l="1"/>
  <c r="D126" i="3" s="1"/>
  <c r="F126" i="3"/>
  <c r="F131" i="3" s="1"/>
  <c r="E113" i="3"/>
  <c r="E126" i="3" s="1"/>
  <c r="E131" i="3" s="1"/>
  <c r="F117" i="2"/>
  <c r="E111" i="2"/>
  <c r="F111" i="2" s="1"/>
  <c r="E63" i="2" l="1"/>
  <c r="F63" i="2" s="1"/>
  <c r="E62" i="2"/>
  <c r="F62" i="2" s="1"/>
  <c r="E42" i="2"/>
  <c r="F42" i="2" s="1"/>
  <c r="F28" i="2"/>
  <c r="D89" i="2" l="1"/>
  <c r="F16" i="2"/>
  <c r="E64" i="2" l="1"/>
  <c r="F64" i="2" s="1"/>
  <c r="E78" i="2"/>
  <c r="F78" i="2" s="1"/>
  <c r="E121" i="2"/>
  <c r="F121" i="2" s="1"/>
  <c r="E120" i="2"/>
  <c r="F120" i="2" s="1"/>
  <c r="E119" i="2"/>
  <c r="F119" i="2" s="1"/>
  <c r="E118" i="2"/>
  <c r="E112" i="2"/>
  <c r="D106" i="2"/>
  <c r="E106" i="2" s="1"/>
  <c r="F106" i="2" s="1"/>
  <c r="D103" i="2"/>
  <c r="E103" i="2" s="1"/>
  <c r="F103" i="2" s="1"/>
  <c r="E101" i="2"/>
  <c r="F101" i="2" s="1"/>
  <c r="D100" i="2"/>
  <c r="D99" i="2"/>
  <c r="D98" i="2"/>
  <c r="D95" i="2"/>
  <c r="D93" i="2"/>
  <c r="E89" i="2" s="1"/>
  <c r="F89" i="2" s="1"/>
  <c r="E61" i="2"/>
  <c r="D61" i="2" s="1"/>
  <c r="E51" i="2"/>
  <c r="D51" i="2" s="1"/>
  <c r="E50" i="2"/>
  <c r="F50" i="2" s="1"/>
  <c r="E49" i="2"/>
  <c r="F49" i="2" s="1"/>
  <c r="E48" i="2"/>
  <c r="F48" i="2" s="1"/>
  <c r="E41" i="2"/>
  <c r="D41" i="2" s="1"/>
  <c r="E40" i="2"/>
  <c r="D40" i="2" s="1"/>
  <c r="E29" i="2"/>
  <c r="D29" i="2" s="1"/>
  <c r="E16" i="2"/>
  <c r="D16" i="2" s="1"/>
  <c r="F118" i="2" l="1"/>
  <c r="F116" i="2" s="1"/>
  <c r="E116" i="2"/>
  <c r="D112" i="2"/>
  <c r="D94" i="2"/>
  <c r="E94" i="2" s="1"/>
  <c r="F94" i="2" s="1"/>
  <c r="F113" i="2" s="1"/>
  <c r="D113" i="2" l="1"/>
  <c r="E113" i="2"/>
  <c r="E141" i="2" s="1"/>
  <c r="D141" i="2"/>
  <c r="F141" i="2"/>
</calcChain>
</file>

<file path=xl/sharedStrings.xml><?xml version="1.0" encoding="utf-8"?>
<sst xmlns="http://schemas.openxmlformats.org/spreadsheetml/2006/main" count="709" uniqueCount="180">
  <si>
    <t>к договору управления многоквартирным домом</t>
  </si>
  <si>
    <t>Проект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</si>
  <si>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</si>
  <si>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</si>
  <si>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</si>
  <si>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</si>
  <si>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</si>
  <si>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</si>
  <si>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</si>
  <si>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</si>
  <si>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</si>
  <si>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</si>
  <si>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</si>
  <si>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</si>
  <si>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</si>
  <si>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</si>
  <si>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</si>
  <si>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</si>
  <si>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</si>
  <si>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очистка урн от мусора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</si>
  <si>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</si>
  <si>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</si>
  <si>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</si>
  <si>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</si>
  <si>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</si>
  <si>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</si>
  <si>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</si>
  <si>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</si>
  <si>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</si>
  <si>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</si>
  <si>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</si>
  <si>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</si>
  <si>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</si>
  <si>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</si>
  <si>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</si>
  <si>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</si>
  <si>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</si>
  <si>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</si>
  <si>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</si>
  <si>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</si>
  <si>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</si>
  <si>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</si>
  <si>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</si>
  <si>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</si>
  <si>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</si>
  <si>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</si>
  <si>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</si>
  <si>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</si>
  <si>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</si>
  <si>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</si>
  <si>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</si>
  <si>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</si>
  <si>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</si>
  <si>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</si>
  <si>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</si>
  <si>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</si>
  <si>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</si>
  <si>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</si>
  <si>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</si>
  <si>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</si>
  <si>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</si>
  <si>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</si>
  <si>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козырьков подъездов от снега и наледи</t>
  </si>
  <si>
    <t>Сбор, вывоз и утилизация ТБО*, руб /м2</t>
  </si>
  <si>
    <t>Итого :</t>
  </si>
  <si>
    <t>Дополнительные работы  по текущему ремонту, в т.ч.:</t>
  </si>
  <si>
    <t>Установка датчиков движения в тамбурах - 8 шт.</t>
  </si>
  <si>
    <t>установка датчиков движения на этажных площадках - 40 шт.</t>
  </si>
  <si>
    <t>ремонт освещения в подвале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</si>
  <si>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</si>
  <si>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</si>
  <si>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Итого:</t>
  </si>
  <si>
    <t>учет работ по капремонту</t>
  </si>
  <si>
    <t>гидравлическое испытание элеваторного узла и запорной арматуры</t>
  </si>
  <si>
    <t>1 раз в 3 года</t>
  </si>
  <si>
    <t>очистка водоприемных воронок</t>
  </si>
  <si>
    <t>Управление многоквартирным домом, всего в т.ч.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</si>
  <si>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</si>
  <si>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</si>
  <si>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установка регуляторов температуры ГВС</t>
  </si>
  <si>
    <t>по адресу: ул. Набережная, д.30 (S жилые + нежилые =3854,2м2; S придом. тер. = 4118,06м2)</t>
  </si>
  <si>
    <t>объем работ</t>
  </si>
  <si>
    <t>договорная и претензионно-исковая работа, взыскание задолженности по ЖКУ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</si>
  <si>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</si>
  <si>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</si>
  <si>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</si>
  <si>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</si>
  <si>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</si>
  <si>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</si>
  <si>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</si>
  <si>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(стоимость услуг  увеличена на 10 % в соответствии с уровнем инфляции 2015 г.)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</si>
  <si>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</si>
  <si>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</si>
  <si>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</si>
  <si>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</si>
  <si>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</si>
  <si>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</si>
  <si>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</si>
  <si>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</si>
  <si>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</si>
  <si>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</si>
  <si>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</si>
  <si>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</si>
  <si>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</si>
  <si>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</si>
  <si>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</si>
  <si>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</si>
  <si>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</si>
  <si>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</si>
  <si>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</si>
  <si>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</si>
  <si>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</si>
  <si>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</si>
  <si>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</si>
  <si>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</si>
  <si>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</si>
  <si>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</si>
  <si>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</si>
  <si>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</si>
  <si>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</si>
  <si>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</si>
  <si>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</si>
  <si>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 xml:space="preserve">1 раз </t>
  </si>
  <si>
    <t>работа по очистке водяного подогревателя для удаления накипи-коррозийных отложений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</si>
  <si>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</si>
  <si>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</si>
  <si>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</si>
  <si>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</si>
  <si>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</si>
  <si>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</si>
  <si>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</si>
  <si>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</si>
  <si>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</si>
  <si>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</si>
  <si>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</si>
  <si>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</si>
  <si>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ремонт цоколя - 288 м2</t>
  </si>
  <si>
    <t>Ремонт приямка 1 шт.</t>
  </si>
  <si>
    <t>Ремонт подъездных входов - 8 шт.</t>
  </si>
  <si>
    <t>замена почтовых ящиков - 65 шт.</t>
  </si>
  <si>
    <t>замена окон в подъездах на пластиковые - 32 шт.</t>
  </si>
  <si>
    <t>косметический ремонт подъездов 6 шт.</t>
  </si>
  <si>
    <t>Ремонт межпанельных швов  100 п.м</t>
  </si>
  <si>
    <t>ремонт кровли  в 1 слой 150 м2</t>
  </si>
  <si>
    <t>ремонт отмостки 11 м2</t>
  </si>
  <si>
    <t>смена шаровых кранов (спускники) на отоплении диам.15 мм - 11 шт.</t>
  </si>
  <si>
    <t>смена спускника на ГВС (под 2 подъездом) диам.15 мм - 1 шт.</t>
  </si>
  <si>
    <t>смена задвижки на ТУ рассечной СТС диам.100 мм - 1 шт.</t>
  </si>
  <si>
    <t>установка фильтра  на ввод ХВС д. 50 мм- 1 шт.</t>
  </si>
  <si>
    <t>установка  обратного клапана на ввод ХВС д. 50 мм- 1 шт.</t>
  </si>
  <si>
    <t>изоляция трубопроводов "Кфлекс" СТС в ТУ 25 мм - 6 м.п.; диам.32 мм - 50 м.п; диам.75 мм - 65 мп.</t>
  </si>
  <si>
    <t>изоляция трубопроводов "Корунд" СТС в ТУ диам. 168 мм - 10 м.п</t>
  </si>
  <si>
    <t>установка фильтра и обратного клапана  на ввод ГВС  на ВВП д. 50 мм- 1 шт.</t>
  </si>
  <si>
    <t>перенос ТСП на границу балансовой принадлежности</t>
  </si>
  <si>
    <t>3851,2 м2</t>
  </si>
  <si>
    <t>4118,06 м2</t>
  </si>
  <si>
    <t>3854,2 м2</t>
  </si>
  <si>
    <t>1 шт</t>
  </si>
  <si>
    <t>2 пробы</t>
  </si>
  <si>
    <t xml:space="preserve">Проект </t>
  </si>
  <si>
    <t>погодное ренулирование системы отопления (ориентировочная стоимость)</t>
  </si>
  <si>
    <t>на 2016 -2017 гг.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</si>
  <si>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устройств)</t>
    </r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</si>
  <si>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</si>
  <si>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447,4 м2</t>
  </si>
  <si>
    <t>413 м</t>
  </si>
  <si>
    <t>982,5 м2</t>
  </si>
  <si>
    <t>2600 м</t>
  </si>
  <si>
    <t>910 м</t>
  </si>
  <si>
    <t>590 м</t>
  </si>
  <si>
    <t>730 м</t>
  </si>
  <si>
    <t>533 м</t>
  </si>
  <si>
    <t>180 каналов</t>
  </si>
  <si>
    <t>Приложение № 3</t>
  </si>
  <si>
    <t xml:space="preserve">от _____________ 2016 г 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</si>
  <si>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устранение неплотностей в вентиляционных каналах и шахтах, устранение засоров в каналах, пылеудаление и дезинфекция вентканалов, очистка водоприемных воронок, восстановление водостоков (мелкий ремонт после очистки от снега и льда), очистка козырьков подъездов от снега и наледи, прочистка канализационных выпусков до стены здания)</t>
    </r>
  </si>
  <si>
    <t>ревизия задвижек СТС диам.100 мм - 1 шт.</t>
  </si>
  <si>
    <t xml:space="preserve">смена задвижки </t>
  </si>
  <si>
    <t>ВСЕГО  без содержания лестничных клеток</t>
  </si>
  <si>
    <t>ВСЕГО  с  содержанием лестничных клеток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</si>
</sst>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Black"/>
      <family val="2"/>
      <charset val="204"/>
    </font>
    <font>
      <sz val="12"/>
      <name val="Arial Black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2" fontId="5" fillId="2" borderId="0" xfId="0" applyNumberFormat="1" applyFont="1" applyFill="1"/>
    <xf numFmtId="2" fontId="0" fillId="2" borderId="0" xfId="0" applyNumberForma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2" fontId="9" fillId="4" borderId="17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2" fontId="9" fillId="4" borderId="14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center" vertical="center" wrapText="1"/>
    </xf>
    <xf numFmtId="2" fontId="12" fillId="4" borderId="2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0" fontId="9" fillId="4" borderId="13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 wrapText="1"/>
    </xf>
    <xf numFmtId="2" fontId="12" fillId="4" borderId="16" xfId="0" applyNumberFormat="1" applyFont="1" applyFill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1" fillId="4" borderId="28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2" fontId="0" fillId="4" borderId="15" xfId="0" applyNumberForma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0" fillId="4" borderId="0" xfId="0" applyNumberForma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2" fontId="9" fillId="4" borderId="27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2" fontId="9" fillId="4" borderId="0" xfId="0" applyNumberFormat="1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2" fontId="0" fillId="4" borderId="14" xfId="0" applyNumberForma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2" fontId="12" fillId="4" borderId="0" xfId="0" applyNumberFormat="1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center" vertical="center" wrapText="1"/>
    </xf>
    <xf numFmtId="2" fontId="12" fillId="4" borderId="24" xfId="0" applyNumberFormat="1" applyFont="1" applyFill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left" vertical="center" wrapText="1"/>
    </xf>
    <xf numFmtId="4" fontId="12" fillId="4" borderId="15" xfId="0" applyNumberFormat="1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/>
    <xf numFmtId="2" fontId="7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opLeftCell="A31" zoomScale="75" zoomScaleNormal="75" workbookViewId="0">
      <selection activeCell="A42" sqref="A42:F4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4.85546875" style="68" customWidth="1"/>
    <col min="5" max="5" width="13.85546875" style="68" customWidth="1"/>
    <col min="6" max="6" width="20.85546875" style="68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13" t="s">
        <v>173</v>
      </c>
      <c r="B1" s="114"/>
      <c r="C1" s="114"/>
      <c r="D1" s="114"/>
      <c r="E1" s="114"/>
      <c r="F1" s="114"/>
    </row>
    <row r="2" spans="1:9" ht="12.75" customHeight="1" x14ac:dyDescent="0.3">
      <c r="B2" s="115"/>
      <c r="C2" s="115"/>
      <c r="D2" s="115"/>
      <c r="E2" s="114"/>
      <c r="F2" s="114"/>
    </row>
    <row r="3" spans="1:9" ht="20.25" customHeight="1" x14ac:dyDescent="0.3">
      <c r="A3" s="3" t="s">
        <v>161</v>
      </c>
      <c r="B3" s="115" t="s">
        <v>0</v>
      </c>
      <c r="C3" s="115"/>
      <c r="D3" s="115"/>
      <c r="E3" s="114"/>
      <c r="F3" s="114"/>
    </row>
    <row r="4" spans="1:9" ht="14.25" customHeight="1" x14ac:dyDescent="0.3">
      <c r="B4" s="115" t="s">
        <v>174</v>
      </c>
      <c r="C4" s="115"/>
      <c r="D4" s="115"/>
      <c r="E4" s="114"/>
      <c r="F4" s="114"/>
    </row>
    <row r="5" spans="1:9" s="4" customFormat="1" ht="39.75" hidden="1" customHeight="1" x14ac:dyDescent="0.25">
      <c r="A5" s="116" t="s">
        <v>1</v>
      </c>
      <c r="B5" s="117"/>
      <c r="C5" s="117"/>
      <c r="D5" s="117"/>
      <c r="E5" s="117"/>
      <c r="F5" s="117"/>
    </row>
    <row r="6" spans="1:9" s="4" customFormat="1" ht="33" customHeight="1" x14ac:dyDescent="0.4">
      <c r="A6" s="118" t="s">
        <v>159</v>
      </c>
      <c r="B6" s="119"/>
      <c r="C6" s="119"/>
      <c r="D6" s="119"/>
      <c r="E6" s="119"/>
      <c r="F6" s="119"/>
    </row>
    <row r="7" spans="1:9" ht="20.25" customHeight="1" x14ac:dyDescent="0.4">
      <c r="A7" s="120"/>
      <c r="B7" s="120"/>
      <c r="C7" s="120"/>
      <c r="D7" s="120"/>
      <c r="E7" s="120"/>
      <c r="F7" s="120"/>
      <c r="G7" s="5"/>
    </row>
    <row r="8" spans="1:9" ht="18" customHeight="1" x14ac:dyDescent="0.2">
      <c r="A8" s="127" t="s">
        <v>90</v>
      </c>
      <c r="B8" s="127"/>
      <c r="C8" s="127"/>
      <c r="D8" s="127"/>
      <c r="E8" s="127"/>
      <c r="F8" s="127"/>
      <c r="G8" s="5"/>
    </row>
    <row r="9" spans="1:9" s="6" customFormat="1" ht="22.5" customHeight="1" x14ac:dyDescent="0.4">
      <c r="A9" s="121" t="s">
        <v>2</v>
      </c>
      <c r="B9" s="121"/>
      <c r="C9" s="121"/>
      <c r="D9" s="121"/>
      <c r="E9" s="122"/>
      <c r="F9" s="122"/>
      <c r="I9" s="7"/>
    </row>
    <row r="10" spans="1:9" s="8" customFormat="1" ht="18.75" customHeight="1" x14ac:dyDescent="0.4">
      <c r="A10" s="121" t="s">
        <v>80</v>
      </c>
      <c r="B10" s="121"/>
      <c r="C10" s="121"/>
      <c r="D10" s="121"/>
      <c r="E10" s="122"/>
      <c r="F10" s="122"/>
    </row>
    <row r="11" spans="1:9" s="9" customFormat="1" ht="17.25" customHeight="1" x14ac:dyDescent="0.2">
      <c r="A11" s="123" t="s">
        <v>3</v>
      </c>
      <c r="B11" s="123"/>
      <c r="C11" s="123"/>
      <c r="D11" s="123"/>
      <c r="E11" s="124"/>
      <c r="F11" s="124"/>
    </row>
    <row r="12" spans="1:9" s="8" customFormat="1" ht="30" customHeight="1" thickBot="1" x14ac:dyDescent="0.25">
      <c r="A12" s="125" t="s">
        <v>4</v>
      </c>
      <c r="B12" s="125"/>
      <c r="C12" s="125"/>
      <c r="D12" s="125"/>
      <c r="E12" s="126"/>
      <c r="F12" s="126"/>
    </row>
    <row r="13" spans="1:9" s="14" customFormat="1" ht="139.5" customHeight="1" thickBot="1" x14ac:dyDescent="0.25">
      <c r="A13" s="10" t="s">
        <v>5</v>
      </c>
      <c r="B13" s="11" t="s">
        <v>6</v>
      </c>
      <c r="C13" s="12" t="s">
        <v>81</v>
      </c>
      <c r="D13" s="12" t="s">
        <v>8</v>
      </c>
      <c r="E13" s="12" t="s">
        <v>7</v>
      </c>
      <c r="F13" s="13" t="s">
        <v>9</v>
      </c>
      <c r="I13" s="15"/>
    </row>
    <row r="14" spans="1:9" s="21" customFormat="1" x14ac:dyDescent="0.2">
      <c r="A14" s="16">
        <v>1</v>
      </c>
      <c r="B14" s="17">
        <v>2</v>
      </c>
      <c r="C14" s="18">
        <v>3</v>
      </c>
      <c r="D14" s="18">
        <v>4</v>
      </c>
      <c r="E14" s="19">
        <v>5</v>
      </c>
      <c r="F14" s="20">
        <v>6</v>
      </c>
      <c r="I14" s="22"/>
    </row>
    <row r="15" spans="1:9" s="21" customFormat="1" ht="49.5" customHeight="1" x14ac:dyDescent="0.2">
      <c r="A15" s="108" t="s">
        <v>10</v>
      </c>
      <c r="B15" s="109"/>
      <c r="C15" s="109"/>
      <c r="D15" s="109"/>
      <c r="E15" s="110"/>
      <c r="F15" s="111"/>
      <c r="I15" s="22"/>
    </row>
    <row r="16" spans="1:9" s="14" customFormat="1" ht="21.75" customHeight="1" x14ac:dyDescent="0.2">
      <c r="A16" s="54" t="s">
        <v>76</v>
      </c>
      <c r="B16" s="82" t="s">
        <v>11</v>
      </c>
      <c r="C16" s="99" t="s">
        <v>154</v>
      </c>
      <c r="D16" s="23">
        <f>E16*G16</f>
        <v>155401.34</v>
      </c>
      <c r="E16" s="24">
        <f>F16*12</f>
        <v>40.32</v>
      </c>
      <c r="F16" s="25">
        <f>F26+F28</f>
        <v>3.36</v>
      </c>
      <c r="G16" s="14">
        <v>3854.2</v>
      </c>
      <c r="H16" s="14">
        <v>1.07</v>
      </c>
      <c r="I16" s="15">
        <v>2.2400000000000002</v>
      </c>
    </row>
    <row r="17" spans="1:9" s="14" customFormat="1" ht="26.25" customHeight="1" x14ac:dyDescent="0.2">
      <c r="A17" s="103" t="s">
        <v>82</v>
      </c>
      <c r="B17" s="104" t="s">
        <v>12</v>
      </c>
      <c r="C17" s="99"/>
      <c r="D17" s="23"/>
      <c r="E17" s="24"/>
      <c r="F17" s="25"/>
      <c r="G17" s="14">
        <v>3854.2</v>
      </c>
      <c r="I17" s="15"/>
    </row>
    <row r="18" spans="1:9" s="14" customFormat="1" ht="15" x14ac:dyDescent="0.2">
      <c r="A18" s="103" t="s">
        <v>13</v>
      </c>
      <c r="B18" s="104" t="s">
        <v>12</v>
      </c>
      <c r="C18" s="99"/>
      <c r="D18" s="23"/>
      <c r="E18" s="24"/>
      <c r="F18" s="25"/>
      <c r="G18" s="14">
        <v>3854.2</v>
      </c>
      <c r="I18" s="15"/>
    </row>
    <row r="19" spans="1:9" s="14" customFormat="1" ht="123" customHeight="1" x14ac:dyDescent="0.2">
      <c r="A19" s="103" t="s">
        <v>83</v>
      </c>
      <c r="B19" s="104" t="s">
        <v>34</v>
      </c>
      <c r="C19" s="99"/>
      <c r="D19" s="23"/>
      <c r="E19" s="24"/>
      <c r="F19" s="25"/>
      <c r="G19" s="14">
        <v>3854.2</v>
      </c>
      <c r="I19" s="15"/>
    </row>
    <row r="20" spans="1:9" s="14" customFormat="1" ht="24" customHeight="1" x14ac:dyDescent="0.2">
      <c r="A20" s="103" t="s">
        <v>84</v>
      </c>
      <c r="B20" s="104" t="s">
        <v>12</v>
      </c>
      <c r="C20" s="99"/>
      <c r="D20" s="23"/>
      <c r="E20" s="24"/>
      <c r="F20" s="25"/>
      <c r="G20" s="14">
        <v>3854.2</v>
      </c>
      <c r="I20" s="15"/>
    </row>
    <row r="21" spans="1:9" s="14" customFormat="1" ht="15" x14ac:dyDescent="0.2">
      <c r="A21" s="103" t="s">
        <v>85</v>
      </c>
      <c r="B21" s="104" t="s">
        <v>12</v>
      </c>
      <c r="C21" s="99"/>
      <c r="D21" s="23"/>
      <c r="E21" s="24"/>
      <c r="F21" s="25"/>
      <c r="G21" s="14">
        <v>3854.2</v>
      </c>
      <c r="I21" s="15"/>
    </row>
    <row r="22" spans="1:9" s="14" customFormat="1" ht="27" customHeight="1" x14ac:dyDescent="0.2">
      <c r="A22" s="103" t="s">
        <v>86</v>
      </c>
      <c r="B22" s="104" t="s">
        <v>18</v>
      </c>
      <c r="C22" s="23"/>
      <c r="D22" s="23"/>
      <c r="E22" s="24"/>
      <c r="F22" s="25"/>
      <c r="G22" s="14">
        <v>3854.2</v>
      </c>
      <c r="I22" s="15"/>
    </row>
    <row r="23" spans="1:9" s="14" customFormat="1" ht="21" customHeight="1" x14ac:dyDescent="0.2">
      <c r="A23" s="103" t="s">
        <v>87</v>
      </c>
      <c r="B23" s="104" t="s">
        <v>22</v>
      </c>
      <c r="C23" s="23"/>
      <c r="D23" s="23"/>
      <c r="E23" s="24"/>
      <c r="F23" s="25"/>
      <c r="G23" s="14">
        <v>3854.2</v>
      </c>
      <c r="I23" s="15"/>
    </row>
    <row r="24" spans="1:9" s="14" customFormat="1" ht="18" customHeight="1" x14ac:dyDescent="0.2">
      <c r="A24" s="103" t="s">
        <v>88</v>
      </c>
      <c r="B24" s="104" t="s">
        <v>12</v>
      </c>
      <c r="C24" s="23"/>
      <c r="D24" s="23"/>
      <c r="E24" s="24"/>
      <c r="F24" s="25"/>
      <c r="G24" s="14">
        <v>3854.2</v>
      </c>
      <c r="I24" s="15"/>
    </row>
    <row r="25" spans="1:9" s="14" customFormat="1" ht="18.75" customHeight="1" x14ac:dyDescent="0.2">
      <c r="A25" s="103" t="s">
        <v>89</v>
      </c>
      <c r="B25" s="104" t="s">
        <v>32</v>
      </c>
      <c r="C25" s="23"/>
      <c r="D25" s="23"/>
      <c r="E25" s="24"/>
      <c r="F25" s="25"/>
      <c r="G25" s="14">
        <v>3854.2</v>
      </c>
      <c r="I25" s="15"/>
    </row>
    <row r="26" spans="1:9" s="14" customFormat="1" ht="18" customHeight="1" x14ac:dyDescent="0.2">
      <c r="A26" s="54" t="s">
        <v>71</v>
      </c>
      <c r="B26" s="55"/>
      <c r="C26" s="57"/>
      <c r="D26" s="57"/>
      <c r="E26" s="56"/>
      <c r="F26" s="25">
        <v>3.24</v>
      </c>
      <c r="G26" s="14">
        <v>3854.2</v>
      </c>
      <c r="I26" s="15"/>
    </row>
    <row r="27" spans="1:9" s="14" customFormat="1" ht="18.75" customHeight="1" x14ac:dyDescent="0.2">
      <c r="A27" s="79" t="s">
        <v>72</v>
      </c>
      <c r="B27" s="55" t="s">
        <v>12</v>
      </c>
      <c r="C27" s="57"/>
      <c r="D27" s="57"/>
      <c r="E27" s="56"/>
      <c r="F27" s="58">
        <v>0.12</v>
      </c>
      <c r="G27" s="14">
        <v>3854.2</v>
      </c>
      <c r="I27" s="15"/>
    </row>
    <row r="28" spans="1:9" s="14" customFormat="1" ht="23.25" customHeight="1" x14ac:dyDescent="0.2">
      <c r="A28" s="54" t="s">
        <v>71</v>
      </c>
      <c r="B28" s="55"/>
      <c r="C28" s="57"/>
      <c r="D28" s="57"/>
      <c r="E28" s="56"/>
      <c r="F28" s="25">
        <f>F27</f>
        <v>0.12</v>
      </c>
      <c r="G28" s="14">
        <v>3854.2</v>
      </c>
      <c r="I28" s="15"/>
    </row>
    <row r="29" spans="1:9" s="14" customFormat="1" ht="30" x14ac:dyDescent="0.2">
      <c r="A29" s="54" t="s">
        <v>14</v>
      </c>
      <c r="B29" s="80" t="s">
        <v>15</v>
      </c>
      <c r="C29" s="23" t="s">
        <v>155</v>
      </c>
      <c r="D29" s="23">
        <f>E29*G29</f>
        <v>197951.71</v>
      </c>
      <c r="E29" s="24">
        <f>F29*12</f>
        <v>51.36</v>
      </c>
      <c r="F29" s="25">
        <v>4.28</v>
      </c>
      <c r="G29" s="14">
        <v>3854.2</v>
      </c>
      <c r="H29" s="14">
        <v>1.07</v>
      </c>
      <c r="I29" s="15">
        <v>2.62</v>
      </c>
    </row>
    <row r="30" spans="1:9" s="14" customFormat="1" ht="15" x14ac:dyDescent="0.2">
      <c r="A30" s="103" t="s">
        <v>91</v>
      </c>
      <c r="B30" s="104" t="s">
        <v>15</v>
      </c>
      <c r="C30" s="23"/>
      <c r="D30" s="23"/>
      <c r="E30" s="24"/>
      <c r="F30" s="25"/>
      <c r="G30" s="14">
        <v>3854.2</v>
      </c>
      <c r="I30" s="15"/>
    </row>
    <row r="31" spans="1:9" s="14" customFormat="1" ht="15" x14ac:dyDescent="0.2">
      <c r="A31" s="103" t="s">
        <v>92</v>
      </c>
      <c r="B31" s="104" t="s">
        <v>93</v>
      </c>
      <c r="C31" s="23"/>
      <c r="D31" s="23"/>
      <c r="E31" s="24"/>
      <c r="F31" s="25"/>
      <c r="G31" s="14">
        <v>3854.2</v>
      </c>
      <c r="I31" s="15"/>
    </row>
    <row r="32" spans="1:9" s="14" customFormat="1" ht="15" x14ac:dyDescent="0.2">
      <c r="A32" s="103" t="s">
        <v>94</v>
      </c>
      <c r="B32" s="104" t="s">
        <v>95</v>
      </c>
      <c r="C32" s="23"/>
      <c r="D32" s="23"/>
      <c r="E32" s="24"/>
      <c r="F32" s="25"/>
      <c r="G32" s="14">
        <v>3854.2</v>
      </c>
      <c r="I32" s="15"/>
    </row>
    <row r="33" spans="1:9" s="14" customFormat="1" ht="15" x14ac:dyDescent="0.2">
      <c r="A33" s="103" t="s">
        <v>16</v>
      </c>
      <c r="B33" s="104" t="s">
        <v>15</v>
      </c>
      <c r="C33" s="23"/>
      <c r="D33" s="23"/>
      <c r="E33" s="24"/>
      <c r="F33" s="25"/>
      <c r="G33" s="14">
        <v>3854.2</v>
      </c>
      <c r="I33" s="15"/>
    </row>
    <row r="34" spans="1:9" s="14" customFormat="1" ht="25.5" x14ac:dyDescent="0.2">
      <c r="A34" s="103" t="s">
        <v>17</v>
      </c>
      <c r="B34" s="104" t="s">
        <v>18</v>
      </c>
      <c r="C34" s="23"/>
      <c r="D34" s="23"/>
      <c r="E34" s="24"/>
      <c r="F34" s="25"/>
      <c r="G34" s="14">
        <v>3854.2</v>
      </c>
      <c r="I34" s="15"/>
    </row>
    <row r="35" spans="1:9" s="14" customFormat="1" ht="15" x14ac:dyDescent="0.2">
      <c r="A35" s="103" t="s">
        <v>96</v>
      </c>
      <c r="B35" s="104" t="s">
        <v>15</v>
      </c>
      <c r="C35" s="23"/>
      <c r="D35" s="23"/>
      <c r="E35" s="24"/>
      <c r="F35" s="25"/>
      <c r="G35" s="14">
        <v>3854.2</v>
      </c>
      <c r="I35" s="15"/>
    </row>
    <row r="36" spans="1:9" s="14" customFormat="1" ht="15" x14ac:dyDescent="0.2">
      <c r="A36" s="103" t="s">
        <v>19</v>
      </c>
      <c r="B36" s="104" t="s">
        <v>15</v>
      </c>
      <c r="C36" s="23"/>
      <c r="D36" s="23"/>
      <c r="E36" s="24"/>
      <c r="F36" s="25"/>
      <c r="G36" s="14">
        <v>3854.2</v>
      </c>
      <c r="I36" s="15"/>
    </row>
    <row r="37" spans="1:9" s="14" customFormat="1" ht="25.5" x14ac:dyDescent="0.2">
      <c r="A37" s="103" t="s">
        <v>97</v>
      </c>
      <c r="B37" s="104" t="s">
        <v>20</v>
      </c>
      <c r="C37" s="23"/>
      <c r="D37" s="23"/>
      <c r="E37" s="24"/>
      <c r="F37" s="25"/>
      <c r="G37" s="14">
        <v>3854.2</v>
      </c>
      <c r="I37" s="15"/>
    </row>
    <row r="38" spans="1:9" s="14" customFormat="1" ht="25.5" x14ac:dyDescent="0.2">
      <c r="A38" s="103" t="s">
        <v>98</v>
      </c>
      <c r="B38" s="104" t="s">
        <v>18</v>
      </c>
      <c r="C38" s="23"/>
      <c r="D38" s="23"/>
      <c r="E38" s="24"/>
      <c r="F38" s="25"/>
      <c r="G38" s="14">
        <v>3854.2</v>
      </c>
      <c r="I38" s="15"/>
    </row>
    <row r="39" spans="1:9" s="14" customFormat="1" ht="25.5" x14ac:dyDescent="0.2">
      <c r="A39" s="103" t="s">
        <v>99</v>
      </c>
      <c r="B39" s="104" t="s">
        <v>15</v>
      </c>
      <c r="C39" s="23"/>
      <c r="D39" s="23"/>
      <c r="E39" s="24"/>
      <c r="F39" s="25"/>
      <c r="G39" s="14">
        <v>3854.2</v>
      </c>
      <c r="I39" s="15"/>
    </row>
    <row r="40" spans="1:9" s="26" customFormat="1" ht="15" x14ac:dyDescent="0.2">
      <c r="A40" s="81" t="s">
        <v>21</v>
      </c>
      <c r="B40" s="82" t="s">
        <v>22</v>
      </c>
      <c r="C40" s="23" t="s">
        <v>156</v>
      </c>
      <c r="D40" s="23">
        <f>E40*G40</f>
        <v>38387.83</v>
      </c>
      <c r="E40" s="24">
        <f>F40*12</f>
        <v>9.9600000000000009</v>
      </c>
      <c r="F40" s="25">
        <v>0.83</v>
      </c>
      <c r="G40" s="14">
        <v>3854.2</v>
      </c>
      <c r="H40" s="14">
        <v>1.07</v>
      </c>
      <c r="I40" s="15">
        <v>0.6</v>
      </c>
    </row>
    <row r="41" spans="1:9" s="14" customFormat="1" ht="15" x14ac:dyDescent="0.2">
      <c r="A41" s="81" t="s">
        <v>23</v>
      </c>
      <c r="B41" s="82" t="s">
        <v>24</v>
      </c>
      <c r="C41" s="23" t="s">
        <v>156</v>
      </c>
      <c r="D41" s="23">
        <f>E41*G41</f>
        <v>124876.08</v>
      </c>
      <c r="E41" s="24">
        <f>F41*12</f>
        <v>32.4</v>
      </c>
      <c r="F41" s="25">
        <v>2.7</v>
      </c>
      <c r="G41" s="14">
        <v>3854.2</v>
      </c>
      <c r="H41" s="14">
        <v>1.07</v>
      </c>
      <c r="I41" s="15">
        <v>1.94</v>
      </c>
    </row>
    <row r="42" spans="1:9" s="14" customFormat="1" ht="15" x14ac:dyDescent="0.2">
      <c r="A42" s="81" t="s">
        <v>100</v>
      </c>
      <c r="B42" s="82" t="s">
        <v>15</v>
      </c>
      <c r="C42" s="23" t="s">
        <v>164</v>
      </c>
      <c r="D42" s="23">
        <v>161295.07999999999</v>
      </c>
      <c r="E42" s="24">
        <f>D42/G42</f>
        <v>41.85</v>
      </c>
      <c r="F42" s="25">
        <f>E42/12</f>
        <v>3.49</v>
      </c>
      <c r="G42" s="14">
        <v>3854.2</v>
      </c>
      <c r="I42" s="15"/>
    </row>
    <row r="43" spans="1:9" s="14" customFormat="1" ht="18.75" customHeight="1" x14ac:dyDescent="0.2">
      <c r="A43" s="103" t="s">
        <v>101</v>
      </c>
      <c r="B43" s="104" t="s">
        <v>34</v>
      </c>
      <c r="C43" s="23"/>
      <c r="D43" s="23"/>
      <c r="E43" s="24"/>
      <c r="F43" s="25"/>
      <c r="G43" s="14">
        <v>3854.2</v>
      </c>
      <c r="I43" s="15"/>
    </row>
    <row r="44" spans="1:9" s="14" customFormat="1" ht="21" customHeight="1" x14ac:dyDescent="0.2">
      <c r="A44" s="103" t="s">
        <v>102</v>
      </c>
      <c r="B44" s="104" t="s">
        <v>32</v>
      </c>
      <c r="C44" s="23"/>
      <c r="D44" s="23"/>
      <c r="E44" s="24"/>
      <c r="F44" s="25"/>
      <c r="G44" s="14">
        <v>3854.2</v>
      </c>
      <c r="I44" s="15"/>
    </row>
    <row r="45" spans="1:9" s="14" customFormat="1" ht="15" x14ac:dyDescent="0.2">
      <c r="A45" s="103" t="s">
        <v>103</v>
      </c>
      <c r="B45" s="104" t="s">
        <v>104</v>
      </c>
      <c r="C45" s="23"/>
      <c r="D45" s="23"/>
      <c r="E45" s="24"/>
      <c r="F45" s="25"/>
      <c r="G45" s="14">
        <v>3854.2</v>
      </c>
      <c r="I45" s="15"/>
    </row>
    <row r="46" spans="1:9" s="14" customFormat="1" ht="15" x14ac:dyDescent="0.2">
      <c r="A46" s="103" t="s">
        <v>105</v>
      </c>
      <c r="B46" s="104" t="s">
        <v>106</v>
      </c>
      <c r="C46" s="23"/>
      <c r="D46" s="23"/>
      <c r="E46" s="24"/>
      <c r="F46" s="25"/>
      <c r="G46" s="14">
        <v>3854.2</v>
      </c>
      <c r="I46" s="15"/>
    </row>
    <row r="47" spans="1:9" s="14" customFormat="1" ht="15" x14ac:dyDescent="0.2">
      <c r="A47" s="103" t="s">
        <v>107</v>
      </c>
      <c r="B47" s="104" t="s">
        <v>104</v>
      </c>
      <c r="C47" s="23"/>
      <c r="D47" s="23"/>
      <c r="E47" s="24"/>
      <c r="F47" s="25"/>
      <c r="G47" s="14">
        <v>3854.2</v>
      </c>
      <c r="I47" s="15"/>
    </row>
    <row r="48" spans="1:9" s="21" customFormat="1" ht="35.25" customHeight="1" x14ac:dyDescent="0.2">
      <c r="A48" s="81" t="s">
        <v>108</v>
      </c>
      <c r="B48" s="82" t="s">
        <v>11</v>
      </c>
      <c r="C48" s="23" t="s">
        <v>157</v>
      </c>
      <c r="D48" s="23">
        <v>2246.7800000000002</v>
      </c>
      <c r="E48" s="24">
        <f>D48/G48</f>
        <v>0.57999999999999996</v>
      </c>
      <c r="F48" s="25">
        <f t="shared" ref="F48:F50" si="0">E48/12</f>
        <v>0.05</v>
      </c>
      <c r="G48" s="14">
        <v>3854.2</v>
      </c>
      <c r="H48" s="14">
        <v>1.07</v>
      </c>
      <c r="I48" s="15">
        <v>0.03</v>
      </c>
    </row>
    <row r="49" spans="1:9" s="21" customFormat="1" ht="30" x14ac:dyDescent="0.2">
      <c r="A49" s="81" t="s">
        <v>109</v>
      </c>
      <c r="B49" s="82" t="s">
        <v>11</v>
      </c>
      <c r="C49" s="23" t="s">
        <v>157</v>
      </c>
      <c r="D49" s="23">
        <v>2246.7800000000002</v>
      </c>
      <c r="E49" s="24">
        <f>D49/G49</f>
        <v>0.57999999999999996</v>
      </c>
      <c r="F49" s="25">
        <f t="shared" si="0"/>
        <v>0.05</v>
      </c>
      <c r="G49" s="14">
        <v>3854.2</v>
      </c>
      <c r="H49" s="14">
        <v>1.07</v>
      </c>
      <c r="I49" s="15">
        <v>7.0000000000000007E-2</v>
      </c>
    </row>
    <row r="50" spans="1:9" s="21" customFormat="1" ht="33" customHeight="1" x14ac:dyDescent="0.2">
      <c r="A50" s="81" t="s">
        <v>110</v>
      </c>
      <c r="B50" s="82" t="s">
        <v>11</v>
      </c>
      <c r="C50" s="23" t="s">
        <v>157</v>
      </c>
      <c r="D50" s="23">
        <v>14185.73</v>
      </c>
      <c r="E50" s="24">
        <f>D50/G50</f>
        <v>3.68</v>
      </c>
      <c r="F50" s="25">
        <f t="shared" si="0"/>
        <v>0.31</v>
      </c>
      <c r="G50" s="14">
        <v>3854.2</v>
      </c>
      <c r="H50" s="14">
        <v>1.07</v>
      </c>
      <c r="I50" s="15">
        <v>0.22</v>
      </c>
    </row>
    <row r="51" spans="1:9" s="21" customFormat="1" ht="30" x14ac:dyDescent="0.2">
      <c r="A51" s="81" t="s">
        <v>25</v>
      </c>
      <c r="B51" s="82"/>
      <c r="C51" s="23" t="s">
        <v>165</v>
      </c>
      <c r="D51" s="23">
        <f>E51*G51</f>
        <v>9250.08</v>
      </c>
      <c r="E51" s="24">
        <f>F51*12</f>
        <v>2.4</v>
      </c>
      <c r="F51" s="25">
        <v>0.2</v>
      </c>
      <c r="G51" s="14">
        <v>3854.2</v>
      </c>
      <c r="H51" s="14">
        <v>1.07</v>
      </c>
      <c r="I51" s="15">
        <v>0.14000000000000001</v>
      </c>
    </row>
    <row r="52" spans="1:9" s="21" customFormat="1" ht="25.5" x14ac:dyDescent="0.2">
      <c r="A52" s="39" t="s">
        <v>111</v>
      </c>
      <c r="B52" s="35" t="s">
        <v>74</v>
      </c>
      <c r="C52" s="23"/>
      <c r="D52" s="23"/>
      <c r="E52" s="24"/>
      <c r="F52" s="25"/>
      <c r="G52" s="14">
        <v>3854.2</v>
      </c>
      <c r="H52" s="14"/>
      <c r="I52" s="15"/>
    </row>
    <row r="53" spans="1:9" s="21" customFormat="1" ht="30.75" customHeight="1" x14ac:dyDescent="0.2">
      <c r="A53" s="39" t="s">
        <v>112</v>
      </c>
      <c r="B53" s="35" t="s">
        <v>74</v>
      </c>
      <c r="C53" s="23"/>
      <c r="D53" s="23"/>
      <c r="E53" s="24"/>
      <c r="F53" s="25"/>
      <c r="G53" s="14">
        <v>3854.2</v>
      </c>
      <c r="H53" s="14"/>
      <c r="I53" s="15"/>
    </row>
    <row r="54" spans="1:9" s="21" customFormat="1" ht="15" x14ac:dyDescent="0.2">
      <c r="A54" s="39" t="s">
        <v>113</v>
      </c>
      <c r="B54" s="35" t="s">
        <v>12</v>
      </c>
      <c r="C54" s="23"/>
      <c r="D54" s="23"/>
      <c r="E54" s="24"/>
      <c r="F54" s="25"/>
      <c r="G54" s="14">
        <v>3854.2</v>
      </c>
      <c r="H54" s="14"/>
      <c r="I54" s="15"/>
    </row>
    <row r="55" spans="1:9" s="21" customFormat="1" ht="15" x14ac:dyDescent="0.2">
      <c r="A55" s="39" t="s">
        <v>114</v>
      </c>
      <c r="B55" s="35" t="s">
        <v>74</v>
      </c>
      <c r="C55" s="23"/>
      <c r="D55" s="23"/>
      <c r="E55" s="24"/>
      <c r="F55" s="25"/>
      <c r="G55" s="14">
        <v>3854.2</v>
      </c>
      <c r="H55" s="14"/>
      <c r="I55" s="15"/>
    </row>
    <row r="56" spans="1:9" s="21" customFormat="1" ht="25.5" x14ac:dyDescent="0.2">
      <c r="A56" s="39" t="s">
        <v>115</v>
      </c>
      <c r="B56" s="35" t="s">
        <v>74</v>
      </c>
      <c r="C56" s="23"/>
      <c r="D56" s="23"/>
      <c r="E56" s="24"/>
      <c r="F56" s="25"/>
      <c r="G56" s="14">
        <v>3854.2</v>
      </c>
      <c r="H56" s="14"/>
      <c r="I56" s="15"/>
    </row>
    <row r="57" spans="1:9" s="21" customFormat="1" ht="15" x14ac:dyDescent="0.2">
      <c r="A57" s="39" t="s">
        <v>116</v>
      </c>
      <c r="B57" s="35" t="s">
        <v>74</v>
      </c>
      <c r="C57" s="23"/>
      <c r="D57" s="23"/>
      <c r="E57" s="24"/>
      <c r="F57" s="25"/>
      <c r="G57" s="14">
        <v>3854.2</v>
      </c>
      <c r="H57" s="14"/>
      <c r="I57" s="15"/>
    </row>
    <row r="58" spans="1:9" s="21" customFormat="1" ht="25.5" x14ac:dyDescent="0.2">
      <c r="A58" s="39" t="s">
        <v>117</v>
      </c>
      <c r="B58" s="35" t="s">
        <v>74</v>
      </c>
      <c r="C58" s="23"/>
      <c r="D58" s="23"/>
      <c r="E58" s="24"/>
      <c r="F58" s="25"/>
      <c r="G58" s="14">
        <v>3854.2</v>
      </c>
      <c r="H58" s="14"/>
      <c r="I58" s="15"/>
    </row>
    <row r="59" spans="1:9" s="21" customFormat="1" ht="21" customHeight="1" x14ac:dyDescent="0.2">
      <c r="A59" s="39" t="s">
        <v>118</v>
      </c>
      <c r="B59" s="35" t="s">
        <v>74</v>
      </c>
      <c r="C59" s="23"/>
      <c r="D59" s="23"/>
      <c r="E59" s="24"/>
      <c r="F59" s="25"/>
      <c r="G59" s="14">
        <v>3854.2</v>
      </c>
      <c r="H59" s="14"/>
      <c r="I59" s="15"/>
    </row>
    <row r="60" spans="1:9" s="21" customFormat="1" ht="23.25" customHeight="1" x14ac:dyDescent="0.2">
      <c r="A60" s="39" t="s">
        <v>119</v>
      </c>
      <c r="B60" s="35" t="s">
        <v>74</v>
      </c>
      <c r="C60" s="23"/>
      <c r="D60" s="23"/>
      <c r="E60" s="24"/>
      <c r="F60" s="25"/>
      <c r="G60" s="14">
        <v>3854.2</v>
      </c>
      <c r="H60" s="14"/>
      <c r="I60" s="15"/>
    </row>
    <row r="61" spans="1:9" s="14" customFormat="1" ht="18" customHeight="1" x14ac:dyDescent="0.2">
      <c r="A61" s="81" t="s">
        <v>26</v>
      </c>
      <c r="B61" s="82" t="s">
        <v>27</v>
      </c>
      <c r="C61" s="23" t="s">
        <v>166</v>
      </c>
      <c r="D61" s="23">
        <f>E61*G61</f>
        <v>3237.53</v>
      </c>
      <c r="E61" s="24">
        <f>12*F61</f>
        <v>0.84</v>
      </c>
      <c r="F61" s="25">
        <v>7.0000000000000007E-2</v>
      </c>
      <c r="G61" s="14">
        <v>3854.2</v>
      </c>
      <c r="H61" s="14">
        <v>1.07</v>
      </c>
      <c r="I61" s="15">
        <v>0.03</v>
      </c>
    </row>
    <row r="62" spans="1:9" s="14" customFormat="1" ht="21.75" customHeight="1" x14ac:dyDescent="0.2">
      <c r="A62" s="81" t="s">
        <v>28</v>
      </c>
      <c r="B62" s="83" t="s">
        <v>29</v>
      </c>
      <c r="C62" s="27" t="s">
        <v>166</v>
      </c>
      <c r="D62" s="23">
        <v>2035.02</v>
      </c>
      <c r="E62" s="24">
        <f>D62/G62</f>
        <v>0.53</v>
      </c>
      <c r="F62" s="25">
        <f>E62/12</f>
        <v>0.04</v>
      </c>
      <c r="G62" s="14">
        <v>3854.2</v>
      </c>
      <c r="H62" s="14">
        <v>1.07</v>
      </c>
      <c r="I62" s="15">
        <v>0.02</v>
      </c>
    </row>
    <row r="63" spans="1:9" s="26" customFormat="1" ht="30" x14ac:dyDescent="0.2">
      <c r="A63" s="81" t="s">
        <v>30</v>
      </c>
      <c r="B63" s="82"/>
      <c r="C63" s="27" t="s">
        <v>158</v>
      </c>
      <c r="D63" s="23">
        <v>2849.1</v>
      </c>
      <c r="E63" s="24">
        <f>D63/G63</f>
        <v>0.74</v>
      </c>
      <c r="F63" s="25">
        <f>E63/12</f>
        <v>0.06</v>
      </c>
      <c r="G63" s="14">
        <v>3854.2</v>
      </c>
      <c r="H63" s="14">
        <v>1.07</v>
      </c>
      <c r="I63" s="15">
        <v>0.03</v>
      </c>
    </row>
    <row r="64" spans="1:9" s="26" customFormat="1" ht="19.5" customHeight="1" x14ac:dyDescent="0.2">
      <c r="A64" s="81" t="s">
        <v>31</v>
      </c>
      <c r="B64" s="82"/>
      <c r="C64" s="24" t="s">
        <v>167</v>
      </c>
      <c r="D64" s="24">
        <f>D65+D66+D67+D68+D69+D70+D71+D72+D73+D74+D76+D77++D75</f>
        <v>34047.730000000003</v>
      </c>
      <c r="E64" s="24">
        <f>D64/G64</f>
        <v>8.83</v>
      </c>
      <c r="F64" s="25">
        <f>E64/12</f>
        <v>0.74</v>
      </c>
      <c r="G64" s="14">
        <v>3854.2</v>
      </c>
      <c r="H64" s="14">
        <v>1.07</v>
      </c>
      <c r="I64" s="15">
        <v>0.5</v>
      </c>
    </row>
    <row r="65" spans="1:11" s="21" customFormat="1" ht="28.5" customHeight="1" x14ac:dyDescent="0.2">
      <c r="A65" s="84" t="s">
        <v>77</v>
      </c>
      <c r="B65" s="77" t="s">
        <v>32</v>
      </c>
      <c r="C65" s="28"/>
      <c r="D65" s="28">
        <v>685.01</v>
      </c>
      <c r="E65" s="29"/>
      <c r="F65" s="30"/>
      <c r="G65" s="14">
        <v>3854.2</v>
      </c>
      <c r="H65" s="14">
        <v>1.07</v>
      </c>
      <c r="I65" s="15">
        <v>0.01</v>
      </c>
      <c r="K65" s="26"/>
    </row>
    <row r="66" spans="1:11" s="21" customFormat="1" ht="18" customHeight="1" x14ac:dyDescent="0.2">
      <c r="A66" s="84" t="s">
        <v>33</v>
      </c>
      <c r="B66" s="77" t="s">
        <v>34</v>
      </c>
      <c r="C66" s="28"/>
      <c r="D66" s="28">
        <v>505.42</v>
      </c>
      <c r="E66" s="29"/>
      <c r="F66" s="30"/>
      <c r="G66" s="14">
        <v>3854.2</v>
      </c>
      <c r="H66" s="14">
        <v>1.07</v>
      </c>
      <c r="I66" s="15">
        <v>0.01</v>
      </c>
      <c r="K66" s="26"/>
    </row>
    <row r="67" spans="1:11" s="21" customFormat="1" ht="18" customHeight="1" x14ac:dyDescent="0.2">
      <c r="A67" s="84" t="s">
        <v>73</v>
      </c>
      <c r="B67" s="78" t="s">
        <v>32</v>
      </c>
      <c r="C67" s="28"/>
      <c r="D67" s="28">
        <v>900.62</v>
      </c>
      <c r="E67" s="29"/>
      <c r="F67" s="30"/>
      <c r="G67" s="14">
        <v>3854.2</v>
      </c>
      <c r="H67" s="14"/>
      <c r="I67" s="15"/>
      <c r="K67" s="26"/>
    </row>
    <row r="68" spans="1:11" s="21" customFormat="1" ht="15" x14ac:dyDescent="0.2">
      <c r="A68" s="84" t="s">
        <v>35</v>
      </c>
      <c r="B68" s="77" t="s">
        <v>32</v>
      </c>
      <c r="C68" s="28"/>
      <c r="D68" s="28">
        <v>963.17</v>
      </c>
      <c r="E68" s="29"/>
      <c r="F68" s="30"/>
      <c r="G68" s="14">
        <v>3854.2</v>
      </c>
      <c r="H68" s="14">
        <v>1.07</v>
      </c>
      <c r="I68" s="15">
        <v>0.01</v>
      </c>
      <c r="K68" s="26"/>
    </row>
    <row r="69" spans="1:11" s="21" customFormat="1" ht="15" x14ac:dyDescent="0.2">
      <c r="A69" s="84" t="s">
        <v>36</v>
      </c>
      <c r="B69" s="77" t="s">
        <v>32</v>
      </c>
      <c r="C69" s="28"/>
      <c r="D69" s="28">
        <v>4294.09</v>
      </c>
      <c r="E69" s="29"/>
      <c r="F69" s="30"/>
      <c r="G69" s="14">
        <v>3854.2</v>
      </c>
      <c r="H69" s="14">
        <v>1.07</v>
      </c>
      <c r="I69" s="15">
        <v>0.06</v>
      </c>
      <c r="K69" s="26"/>
    </row>
    <row r="70" spans="1:11" s="21" customFormat="1" ht="15" x14ac:dyDescent="0.2">
      <c r="A70" s="84" t="s">
        <v>37</v>
      </c>
      <c r="B70" s="77" t="s">
        <v>32</v>
      </c>
      <c r="C70" s="28"/>
      <c r="D70" s="28">
        <v>1010.85</v>
      </c>
      <c r="E70" s="29"/>
      <c r="F70" s="30"/>
      <c r="G70" s="14">
        <v>3854.2</v>
      </c>
      <c r="H70" s="14">
        <v>1.07</v>
      </c>
      <c r="I70" s="15">
        <v>0.01</v>
      </c>
      <c r="K70" s="26"/>
    </row>
    <row r="71" spans="1:11" s="21" customFormat="1" ht="15" x14ac:dyDescent="0.2">
      <c r="A71" s="84" t="s">
        <v>38</v>
      </c>
      <c r="B71" s="77" t="s">
        <v>32</v>
      </c>
      <c r="C71" s="28"/>
      <c r="D71" s="28">
        <v>481.57</v>
      </c>
      <c r="E71" s="29"/>
      <c r="F71" s="30"/>
      <c r="G71" s="14">
        <v>3854.2</v>
      </c>
      <c r="H71" s="14">
        <v>1.07</v>
      </c>
      <c r="I71" s="15">
        <v>0.01</v>
      </c>
      <c r="K71" s="26"/>
    </row>
    <row r="72" spans="1:11" s="21" customFormat="1" ht="15" x14ac:dyDescent="0.2">
      <c r="A72" s="84" t="s">
        <v>39</v>
      </c>
      <c r="B72" s="77" t="s">
        <v>34</v>
      </c>
      <c r="C72" s="28"/>
      <c r="D72" s="28">
        <v>1926.35</v>
      </c>
      <c r="E72" s="29"/>
      <c r="F72" s="30"/>
      <c r="G72" s="14">
        <v>3854.2</v>
      </c>
      <c r="H72" s="14">
        <v>1.07</v>
      </c>
      <c r="I72" s="15">
        <v>0.03</v>
      </c>
      <c r="K72" s="26"/>
    </row>
    <row r="73" spans="1:11" s="21" customFormat="1" ht="25.5" x14ac:dyDescent="0.2">
      <c r="A73" s="84" t="s">
        <v>40</v>
      </c>
      <c r="B73" s="77" t="s">
        <v>32</v>
      </c>
      <c r="C73" s="28"/>
      <c r="D73" s="28">
        <v>3432.47</v>
      </c>
      <c r="E73" s="29"/>
      <c r="F73" s="30"/>
      <c r="G73" s="14">
        <v>3854.2</v>
      </c>
      <c r="H73" s="14">
        <v>1.07</v>
      </c>
      <c r="I73" s="15">
        <v>0.05</v>
      </c>
      <c r="K73" s="26"/>
    </row>
    <row r="74" spans="1:11" s="21" customFormat="1" ht="25.5" x14ac:dyDescent="0.2">
      <c r="A74" s="84" t="s">
        <v>78</v>
      </c>
      <c r="B74" s="77" t="s">
        <v>32</v>
      </c>
      <c r="C74" s="28"/>
      <c r="D74" s="28">
        <v>3837.45</v>
      </c>
      <c r="E74" s="29"/>
      <c r="F74" s="30"/>
      <c r="G74" s="14">
        <v>3854.2</v>
      </c>
      <c r="H74" s="14">
        <v>1.07</v>
      </c>
      <c r="I74" s="15">
        <v>0.01</v>
      </c>
      <c r="K74" s="26"/>
    </row>
    <row r="75" spans="1:11" s="21" customFormat="1" ht="25.5" x14ac:dyDescent="0.2">
      <c r="A75" s="84" t="s">
        <v>120</v>
      </c>
      <c r="B75" s="78" t="s">
        <v>47</v>
      </c>
      <c r="C75" s="76"/>
      <c r="D75" s="28">
        <v>1663.96</v>
      </c>
      <c r="E75" s="29"/>
      <c r="F75" s="30"/>
      <c r="G75" s="14">
        <v>3854.2</v>
      </c>
      <c r="H75" s="14">
        <v>1.07</v>
      </c>
      <c r="I75" s="15">
        <v>0</v>
      </c>
      <c r="K75" s="26"/>
    </row>
    <row r="76" spans="1:11" s="21" customFormat="1" ht="24.75" customHeight="1" x14ac:dyDescent="0.2">
      <c r="A76" s="84" t="s">
        <v>121</v>
      </c>
      <c r="B76" s="35" t="s">
        <v>122</v>
      </c>
      <c r="C76" s="42"/>
      <c r="D76" s="42">
        <v>0</v>
      </c>
      <c r="E76" s="29"/>
      <c r="F76" s="30"/>
      <c r="G76" s="14">
        <v>3854.2</v>
      </c>
      <c r="H76" s="14"/>
      <c r="I76" s="15"/>
      <c r="K76" s="26"/>
    </row>
    <row r="77" spans="1:11" s="21" customFormat="1" ht="21" customHeight="1" x14ac:dyDescent="0.2">
      <c r="A77" s="40" t="s">
        <v>147</v>
      </c>
      <c r="B77" s="41" t="s">
        <v>47</v>
      </c>
      <c r="C77" s="42"/>
      <c r="D77" s="42">
        <v>14346.77</v>
      </c>
      <c r="E77" s="29"/>
      <c r="F77" s="30"/>
      <c r="G77" s="14">
        <v>3854.2</v>
      </c>
      <c r="H77" s="14"/>
      <c r="I77" s="15"/>
      <c r="K77" s="26"/>
    </row>
    <row r="78" spans="1:11" s="26" customFormat="1" ht="30" x14ac:dyDescent="0.2">
      <c r="A78" s="81" t="s">
        <v>41</v>
      </c>
      <c r="B78" s="82"/>
      <c r="C78" s="27" t="s">
        <v>168</v>
      </c>
      <c r="D78" s="27">
        <f>D79+D80+D81+D82+D83+D84+D85+D86+D87+D88</f>
        <v>36665.08</v>
      </c>
      <c r="E78" s="24">
        <f>D78/G78</f>
        <v>9.51</v>
      </c>
      <c r="F78" s="25">
        <f>E78/12</f>
        <v>0.79</v>
      </c>
      <c r="G78" s="14">
        <v>3854.2</v>
      </c>
      <c r="H78" s="14">
        <v>1.07</v>
      </c>
      <c r="I78" s="15">
        <v>0.72</v>
      </c>
    </row>
    <row r="79" spans="1:11" s="21" customFormat="1" ht="18.75" customHeight="1" x14ac:dyDescent="0.2">
      <c r="A79" s="84" t="s">
        <v>42</v>
      </c>
      <c r="B79" s="77" t="s">
        <v>43</v>
      </c>
      <c r="C79" s="28"/>
      <c r="D79" s="28">
        <v>2889.52</v>
      </c>
      <c r="E79" s="29"/>
      <c r="F79" s="30"/>
      <c r="G79" s="14">
        <v>3854.2</v>
      </c>
      <c r="H79" s="14">
        <v>1.07</v>
      </c>
      <c r="I79" s="15">
        <v>0.04</v>
      </c>
      <c r="K79" s="26"/>
    </row>
    <row r="80" spans="1:11" s="21" customFormat="1" ht="25.5" x14ac:dyDescent="0.2">
      <c r="A80" s="84" t="s">
        <v>44</v>
      </c>
      <c r="B80" s="77" t="s">
        <v>45</v>
      </c>
      <c r="C80" s="28"/>
      <c r="D80" s="28">
        <v>1926.35</v>
      </c>
      <c r="E80" s="29"/>
      <c r="F80" s="30"/>
      <c r="G80" s="14">
        <v>3854.2</v>
      </c>
      <c r="H80" s="14">
        <v>1.07</v>
      </c>
      <c r="I80" s="15">
        <v>0.03</v>
      </c>
      <c r="K80" s="26"/>
    </row>
    <row r="81" spans="1:11" s="21" customFormat="1" ht="18" customHeight="1" x14ac:dyDescent="0.2">
      <c r="A81" s="84" t="s">
        <v>46</v>
      </c>
      <c r="B81" s="77" t="s">
        <v>47</v>
      </c>
      <c r="C81" s="28"/>
      <c r="D81" s="28">
        <v>2021.63</v>
      </c>
      <c r="E81" s="29"/>
      <c r="F81" s="30"/>
      <c r="G81" s="14">
        <v>3854.2</v>
      </c>
      <c r="H81" s="14">
        <v>1.07</v>
      </c>
      <c r="I81" s="15">
        <v>0.03</v>
      </c>
      <c r="K81" s="26"/>
    </row>
    <row r="82" spans="1:11" s="21" customFormat="1" ht="25.5" x14ac:dyDescent="0.2">
      <c r="A82" s="84" t="s">
        <v>48</v>
      </c>
      <c r="B82" s="77" t="s">
        <v>49</v>
      </c>
      <c r="C82" s="28"/>
      <c r="D82" s="28">
        <v>1926.35</v>
      </c>
      <c r="E82" s="29"/>
      <c r="F82" s="30"/>
      <c r="G82" s="14">
        <v>3854.2</v>
      </c>
      <c r="H82" s="14">
        <v>1.07</v>
      </c>
      <c r="I82" s="15">
        <v>0.03</v>
      </c>
      <c r="K82" s="26"/>
    </row>
    <row r="83" spans="1:11" s="21" customFormat="1" ht="20.25" customHeight="1" x14ac:dyDescent="0.2">
      <c r="A83" s="84" t="s">
        <v>50</v>
      </c>
      <c r="B83" s="78" t="s">
        <v>47</v>
      </c>
      <c r="C83" s="28"/>
      <c r="D83" s="28">
        <v>13424.22</v>
      </c>
      <c r="E83" s="29"/>
      <c r="F83" s="30"/>
      <c r="G83" s="14">
        <v>3854.2</v>
      </c>
      <c r="H83" s="14">
        <v>1.07</v>
      </c>
      <c r="I83" s="15">
        <v>0.21</v>
      </c>
      <c r="K83" s="26"/>
    </row>
    <row r="84" spans="1:11" s="21" customFormat="1" ht="21.75" customHeight="1" x14ac:dyDescent="0.2">
      <c r="A84" s="84" t="s">
        <v>51</v>
      </c>
      <c r="B84" s="77" t="s">
        <v>11</v>
      </c>
      <c r="C84" s="76"/>
      <c r="D84" s="28">
        <v>6851.28</v>
      </c>
      <c r="E84" s="29"/>
      <c r="F84" s="30"/>
      <c r="G84" s="14">
        <v>3854.2</v>
      </c>
      <c r="H84" s="14">
        <v>1.07</v>
      </c>
      <c r="I84" s="15">
        <v>0.11</v>
      </c>
      <c r="K84" s="26"/>
    </row>
    <row r="85" spans="1:11" s="21" customFormat="1" ht="28.5" customHeight="1" x14ac:dyDescent="0.2">
      <c r="A85" s="84" t="s">
        <v>123</v>
      </c>
      <c r="B85" s="78" t="s">
        <v>32</v>
      </c>
      <c r="C85" s="76"/>
      <c r="D85" s="28">
        <v>7625.73</v>
      </c>
      <c r="E85" s="29"/>
      <c r="F85" s="30"/>
      <c r="G85" s="14">
        <v>3854.2</v>
      </c>
      <c r="H85" s="14"/>
      <c r="I85" s="15"/>
      <c r="K85" s="26"/>
    </row>
    <row r="86" spans="1:11" s="21" customFormat="1" ht="36.75" customHeight="1" x14ac:dyDescent="0.2">
      <c r="A86" s="84" t="s">
        <v>120</v>
      </c>
      <c r="B86" s="78" t="s">
        <v>122</v>
      </c>
      <c r="C86" s="76"/>
      <c r="D86" s="28">
        <v>0</v>
      </c>
      <c r="E86" s="29"/>
      <c r="F86" s="30"/>
      <c r="G86" s="14">
        <v>3854.2</v>
      </c>
      <c r="H86" s="14"/>
      <c r="I86" s="15"/>
      <c r="K86" s="26"/>
    </row>
    <row r="87" spans="1:11" s="21" customFormat="1" ht="21.75" customHeight="1" x14ac:dyDescent="0.2">
      <c r="A87" s="39" t="s">
        <v>124</v>
      </c>
      <c r="B87" s="78" t="s">
        <v>47</v>
      </c>
      <c r="C87" s="76"/>
      <c r="D87" s="28">
        <v>0</v>
      </c>
      <c r="E87" s="29"/>
      <c r="F87" s="30"/>
      <c r="G87" s="14">
        <v>3854.2</v>
      </c>
      <c r="H87" s="14"/>
      <c r="I87" s="15"/>
      <c r="K87" s="26"/>
    </row>
    <row r="88" spans="1:11" s="21" customFormat="1" ht="20.25" customHeight="1" x14ac:dyDescent="0.2">
      <c r="A88" s="84" t="s">
        <v>125</v>
      </c>
      <c r="B88" s="78" t="s">
        <v>32</v>
      </c>
      <c r="C88" s="28"/>
      <c r="D88" s="28">
        <v>0</v>
      </c>
      <c r="E88" s="29"/>
      <c r="F88" s="30"/>
      <c r="G88" s="14">
        <v>3854.2</v>
      </c>
      <c r="H88" s="14">
        <v>1.07</v>
      </c>
      <c r="I88" s="15">
        <v>0</v>
      </c>
      <c r="K88" s="26"/>
    </row>
    <row r="89" spans="1:11" s="21" customFormat="1" ht="30" x14ac:dyDescent="0.2">
      <c r="A89" s="81" t="s">
        <v>52</v>
      </c>
      <c r="B89" s="77"/>
      <c r="C89" s="24" t="s">
        <v>169</v>
      </c>
      <c r="D89" s="24">
        <f>D92</f>
        <v>0</v>
      </c>
      <c r="E89" s="24">
        <f>D89/G89</f>
        <v>0</v>
      </c>
      <c r="F89" s="25">
        <f>E89/12</f>
        <v>0</v>
      </c>
      <c r="G89" s="14">
        <v>3854.2</v>
      </c>
      <c r="H89" s="14">
        <v>1.07</v>
      </c>
      <c r="I89" s="15">
        <v>7.0000000000000007E-2</v>
      </c>
      <c r="K89" s="26"/>
    </row>
    <row r="90" spans="1:11" s="21" customFormat="1" ht="15" x14ac:dyDescent="0.2">
      <c r="A90" s="84" t="s">
        <v>126</v>
      </c>
      <c r="B90" s="77" t="s">
        <v>32</v>
      </c>
      <c r="C90" s="76"/>
      <c r="D90" s="57">
        <v>0</v>
      </c>
      <c r="E90" s="24"/>
      <c r="F90" s="25"/>
      <c r="G90" s="14">
        <v>3854.2</v>
      </c>
      <c r="H90" s="14"/>
      <c r="I90" s="15"/>
      <c r="K90" s="26"/>
    </row>
    <row r="91" spans="1:11" s="21" customFormat="1" ht="15" x14ac:dyDescent="0.2">
      <c r="A91" s="39" t="s">
        <v>127</v>
      </c>
      <c r="B91" s="78" t="s">
        <v>47</v>
      </c>
      <c r="C91" s="76"/>
      <c r="D91" s="57">
        <v>0</v>
      </c>
      <c r="E91" s="24"/>
      <c r="F91" s="25"/>
      <c r="G91" s="14">
        <v>3854.2</v>
      </c>
      <c r="H91" s="14"/>
      <c r="I91" s="15"/>
      <c r="K91" s="26"/>
    </row>
    <row r="92" spans="1:11" s="21" customFormat="1" ht="15" x14ac:dyDescent="0.2">
      <c r="A92" s="84" t="s">
        <v>128</v>
      </c>
      <c r="B92" s="78" t="s">
        <v>122</v>
      </c>
      <c r="C92" s="28"/>
      <c r="D92" s="28">
        <v>0</v>
      </c>
      <c r="E92" s="29"/>
      <c r="F92" s="30"/>
      <c r="G92" s="14">
        <v>3854.2</v>
      </c>
      <c r="H92" s="14">
        <v>1.07</v>
      </c>
      <c r="I92" s="15">
        <v>0.04</v>
      </c>
      <c r="K92" s="26"/>
    </row>
    <row r="93" spans="1:11" s="21" customFormat="1" ht="32.25" customHeight="1" x14ac:dyDescent="0.2">
      <c r="A93" s="84" t="s">
        <v>129</v>
      </c>
      <c r="B93" s="78" t="s">
        <v>47</v>
      </c>
      <c r="C93" s="28"/>
      <c r="D93" s="28">
        <f>E93*G93</f>
        <v>0</v>
      </c>
      <c r="E93" s="29"/>
      <c r="F93" s="30"/>
      <c r="G93" s="14">
        <v>3854.2</v>
      </c>
      <c r="H93" s="14">
        <v>1.07</v>
      </c>
      <c r="I93" s="15">
        <v>0</v>
      </c>
      <c r="K93" s="26"/>
    </row>
    <row r="94" spans="1:11" s="21" customFormat="1" ht="21.75" customHeight="1" x14ac:dyDescent="0.2">
      <c r="A94" s="81" t="s">
        <v>130</v>
      </c>
      <c r="B94" s="77"/>
      <c r="C94" s="24" t="s">
        <v>170</v>
      </c>
      <c r="D94" s="24">
        <f>D96+D97++D95+D98+D99+D100</f>
        <v>12641.45</v>
      </c>
      <c r="E94" s="24">
        <f>D94/G94</f>
        <v>3.28</v>
      </c>
      <c r="F94" s="25">
        <f>E94/12</f>
        <v>0.27</v>
      </c>
      <c r="G94" s="14">
        <v>3854.2</v>
      </c>
      <c r="H94" s="14">
        <v>1.07</v>
      </c>
      <c r="I94" s="15">
        <v>0.19</v>
      </c>
      <c r="K94" s="26"/>
    </row>
    <row r="95" spans="1:11" s="21" customFormat="1" ht="18" customHeight="1" x14ac:dyDescent="0.2">
      <c r="A95" s="84" t="s">
        <v>53</v>
      </c>
      <c r="B95" s="77" t="s">
        <v>11</v>
      </c>
      <c r="C95" s="28"/>
      <c r="D95" s="28">
        <f t="shared" ref="D95:D100" si="1">E95*G95</f>
        <v>0</v>
      </c>
      <c r="E95" s="29"/>
      <c r="F95" s="30"/>
      <c r="G95" s="14">
        <v>3854.2</v>
      </c>
      <c r="H95" s="14">
        <v>1.07</v>
      </c>
      <c r="I95" s="15">
        <v>0</v>
      </c>
      <c r="K95" s="26"/>
    </row>
    <row r="96" spans="1:11" s="21" customFormat="1" ht="43.5" customHeight="1" x14ac:dyDescent="0.2">
      <c r="A96" s="84" t="s">
        <v>131</v>
      </c>
      <c r="B96" s="77" t="s">
        <v>32</v>
      </c>
      <c r="C96" s="28"/>
      <c r="D96" s="28">
        <v>11634.64</v>
      </c>
      <c r="E96" s="29"/>
      <c r="F96" s="30"/>
      <c r="G96" s="14">
        <v>3854.2</v>
      </c>
      <c r="H96" s="14">
        <v>1.07</v>
      </c>
      <c r="I96" s="15">
        <v>0.18</v>
      </c>
      <c r="K96" s="26"/>
    </row>
    <row r="97" spans="1:11" s="21" customFormat="1" ht="42" customHeight="1" x14ac:dyDescent="0.2">
      <c r="A97" s="84" t="s">
        <v>132</v>
      </c>
      <c r="B97" s="77" t="s">
        <v>32</v>
      </c>
      <c r="C97" s="28"/>
      <c r="D97" s="28">
        <v>1006.81</v>
      </c>
      <c r="E97" s="29"/>
      <c r="F97" s="30"/>
      <c r="G97" s="14">
        <v>3854.2</v>
      </c>
      <c r="H97" s="14">
        <v>1.07</v>
      </c>
      <c r="I97" s="15">
        <v>0.01</v>
      </c>
      <c r="K97" s="26"/>
    </row>
    <row r="98" spans="1:11" s="21" customFormat="1" ht="27.75" customHeight="1" x14ac:dyDescent="0.2">
      <c r="A98" s="84" t="s">
        <v>55</v>
      </c>
      <c r="B98" s="77" t="s">
        <v>18</v>
      </c>
      <c r="C98" s="28"/>
      <c r="D98" s="28">
        <f t="shared" si="1"/>
        <v>0</v>
      </c>
      <c r="E98" s="29"/>
      <c r="F98" s="30"/>
      <c r="G98" s="14">
        <v>3854.2</v>
      </c>
      <c r="H98" s="14">
        <v>1.07</v>
      </c>
      <c r="I98" s="15">
        <v>0</v>
      </c>
      <c r="K98" s="26"/>
    </row>
    <row r="99" spans="1:11" s="21" customFormat="1" ht="15" x14ac:dyDescent="0.2">
      <c r="A99" s="84" t="s">
        <v>54</v>
      </c>
      <c r="B99" s="78" t="s">
        <v>133</v>
      </c>
      <c r="C99" s="28"/>
      <c r="D99" s="28">
        <f t="shared" si="1"/>
        <v>0</v>
      </c>
      <c r="E99" s="29"/>
      <c r="F99" s="30"/>
      <c r="G99" s="14">
        <v>3854.2</v>
      </c>
      <c r="H99" s="14">
        <v>1.07</v>
      </c>
      <c r="I99" s="15">
        <v>0</v>
      </c>
      <c r="K99" s="26"/>
    </row>
    <row r="100" spans="1:11" s="21" customFormat="1" ht="53.25" customHeight="1" x14ac:dyDescent="0.2">
      <c r="A100" s="84" t="s">
        <v>134</v>
      </c>
      <c r="B100" s="78" t="s">
        <v>74</v>
      </c>
      <c r="C100" s="28"/>
      <c r="D100" s="28">
        <f t="shared" si="1"/>
        <v>0</v>
      </c>
      <c r="E100" s="29"/>
      <c r="F100" s="30"/>
      <c r="G100" s="14">
        <v>3854.2</v>
      </c>
      <c r="H100" s="14">
        <v>1.07</v>
      </c>
      <c r="I100" s="15">
        <v>0</v>
      </c>
      <c r="K100" s="26"/>
    </row>
    <row r="101" spans="1:11" s="21" customFormat="1" ht="15" x14ac:dyDescent="0.2">
      <c r="A101" s="81" t="s">
        <v>56</v>
      </c>
      <c r="B101" s="77"/>
      <c r="C101" s="24" t="s">
        <v>171</v>
      </c>
      <c r="D101" s="24">
        <f>D102</f>
        <v>1208.01</v>
      </c>
      <c r="E101" s="24">
        <f>D101/G101</f>
        <v>0.31</v>
      </c>
      <c r="F101" s="25">
        <f>E101/12</f>
        <v>0.03</v>
      </c>
      <c r="G101" s="14">
        <v>3854.2</v>
      </c>
      <c r="H101" s="14">
        <v>1.07</v>
      </c>
      <c r="I101" s="15">
        <v>0.13</v>
      </c>
      <c r="K101" s="26"/>
    </row>
    <row r="102" spans="1:11" s="21" customFormat="1" ht="15" x14ac:dyDescent="0.2">
      <c r="A102" s="84" t="s">
        <v>57</v>
      </c>
      <c r="B102" s="77" t="s">
        <v>32</v>
      </c>
      <c r="C102" s="28"/>
      <c r="D102" s="28">
        <v>1208.01</v>
      </c>
      <c r="E102" s="29"/>
      <c r="F102" s="30"/>
      <c r="G102" s="14">
        <v>3854.2</v>
      </c>
      <c r="H102" s="14">
        <v>1.07</v>
      </c>
      <c r="I102" s="15">
        <v>0.02</v>
      </c>
      <c r="K102" s="26"/>
    </row>
    <row r="103" spans="1:11" s="14" customFormat="1" ht="30" x14ac:dyDescent="0.2">
      <c r="A103" s="81" t="s">
        <v>58</v>
      </c>
      <c r="B103" s="82"/>
      <c r="C103" s="24" t="s">
        <v>172</v>
      </c>
      <c r="D103" s="24">
        <f>D104+D105</f>
        <v>39463.49</v>
      </c>
      <c r="E103" s="24">
        <f>D103/G103</f>
        <v>10.24</v>
      </c>
      <c r="F103" s="25">
        <f>E103/12</f>
        <v>0.85</v>
      </c>
      <c r="G103" s="14">
        <v>3854.2</v>
      </c>
      <c r="H103" s="14">
        <v>1.07</v>
      </c>
      <c r="I103" s="15">
        <v>0.37</v>
      </c>
      <c r="K103" s="26"/>
    </row>
    <row r="104" spans="1:11" s="21" customFormat="1" ht="47.25" customHeight="1" x14ac:dyDescent="0.2">
      <c r="A104" s="39" t="s">
        <v>135</v>
      </c>
      <c r="B104" s="78" t="s">
        <v>34</v>
      </c>
      <c r="C104" s="28"/>
      <c r="D104" s="28">
        <v>22276.32</v>
      </c>
      <c r="E104" s="29"/>
      <c r="F104" s="30"/>
      <c r="G104" s="14">
        <v>3854.2</v>
      </c>
      <c r="H104" s="14">
        <v>1.07</v>
      </c>
      <c r="I104" s="15">
        <v>0.03</v>
      </c>
      <c r="K104" s="26"/>
    </row>
    <row r="105" spans="1:11" s="21" customFormat="1" ht="25.5" x14ac:dyDescent="0.2">
      <c r="A105" s="39" t="s">
        <v>163</v>
      </c>
      <c r="B105" s="78" t="s">
        <v>74</v>
      </c>
      <c r="C105" s="28"/>
      <c r="D105" s="28">
        <v>17187.169999999998</v>
      </c>
      <c r="E105" s="29"/>
      <c r="F105" s="30"/>
      <c r="G105" s="14">
        <v>3854.2</v>
      </c>
      <c r="H105" s="14">
        <v>1.07</v>
      </c>
      <c r="I105" s="15">
        <v>0.34</v>
      </c>
      <c r="K105" s="26"/>
    </row>
    <row r="106" spans="1:11" s="14" customFormat="1" ht="15" x14ac:dyDescent="0.2">
      <c r="A106" s="81" t="s">
        <v>59</v>
      </c>
      <c r="B106" s="82"/>
      <c r="C106" s="24" t="s">
        <v>166</v>
      </c>
      <c r="D106" s="24">
        <f>D107+D108+D109+D110</f>
        <v>32821.39</v>
      </c>
      <c r="E106" s="24">
        <f>D106/G106</f>
        <v>8.52</v>
      </c>
      <c r="F106" s="25">
        <f>E106/12</f>
        <v>0.71</v>
      </c>
      <c r="G106" s="14">
        <v>3854.2</v>
      </c>
      <c r="H106" s="14">
        <v>1.07</v>
      </c>
      <c r="I106" s="15">
        <v>0.51</v>
      </c>
      <c r="K106" s="26"/>
    </row>
    <row r="107" spans="1:11" s="21" customFormat="1" ht="15" x14ac:dyDescent="0.2">
      <c r="A107" s="84" t="s">
        <v>75</v>
      </c>
      <c r="B107" s="77" t="s">
        <v>43</v>
      </c>
      <c r="C107" s="28"/>
      <c r="D107" s="28">
        <v>5369.52</v>
      </c>
      <c r="E107" s="29"/>
      <c r="F107" s="30"/>
      <c r="G107" s="14">
        <v>3854.2</v>
      </c>
      <c r="H107" s="14">
        <v>1.07</v>
      </c>
      <c r="I107" s="15">
        <v>0.09</v>
      </c>
      <c r="K107" s="26"/>
    </row>
    <row r="108" spans="1:11" s="21" customFormat="1" ht="15" x14ac:dyDescent="0.2">
      <c r="A108" s="84" t="s">
        <v>60</v>
      </c>
      <c r="B108" s="77" t="s">
        <v>43</v>
      </c>
      <c r="C108" s="28"/>
      <c r="D108" s="28">
        <v>2684.88</v>
      </c>
      <c r="E108" s="29"/>
      <c r="F108" s="30"/>
      <c r="G108" s="14">
        <v>3854.2</v>
      </c>
      <c r="H108" s="14">
        <v>1.07</v>
      </c>
      <c r="I108" s="15">
        <v>0.04</v>
      </c>
      <c r="K108" s="26"/>
    </row>
    <row r="109" spans="1:11" s="21" customFormat="1" ht="25.5" customHeight="1" x14ac:dyDescent="0.2">
      <c r="A109" s="84" t="s">
        <v>61</v>
      </c>
      <c r="B109" s="77" t="s">
        <v>32</v>
      </c>
      <c r="C109" s="28"/>
      <c r="D109" s="28">
        <v>3019.46</v>
      </c>
      <c r="E109" s="29"/>
      <c r="F109" s="30"/>
      <c r="G109" s="14">
        <v>3854.2</v>
      </c>
      <c r="H109" s="14">
        <v>1.07</v>
      </c>
      <c r="I109" s="15">
        <v>0.04</v>
      </c>
      <c r="K109" s="26"/>
    </row>
    <row r="110" spans="1:11" s="21" customFormat="1" ht="17.25" customHeight="1" thickBot="1" x14ac:dyDescent="0.25">
      <c r="A110" s="85" t="s">
        <v>62</v>
      </c>
      <c r="B110" s="86" t="s">
        <v>43</v>
      </c>
      <c r="C110" s="61"/>
      <c r="D110" s="61">
        <v>21747.53</v>
      </c>
      <c r="E110" s="62"/>
      <c r="F110" s="63"/>
      <c r="G110" s="14">
        <v>3854.2</v>
      </c>
      <c r="H110" s="14">
        <v>1.07</v>
      </c>
      <c r="I110" s="15">
        <v>0.34</v>
      </c>
      <c r="K110" s="26"/>
    </row>
    <row r="111" spans="1:11" s="14" customFormat="1" ht="119.25" thickBot="1" x14ac:dyDescent="0.25">
      <c r="A111" s="105" t="s">
        <v>162</v>
      </c>
      <c r="B111" s="82" t="s">
        <v>18</v>
      </c>
      <c r="C111" s="64"/>
      <c r="D111" s="64">
        <v>50000</v>
      </c>
      <c r="E111" s="64">
        <f>D111/G111</f>
        <v>12.97</v>
      </c>
      <c r="F111" s="65">
        <f>E111/12</f>
        <v>1.08</v>
      </c>
      <c r="G111" s="14">
        <v>3854.2</v>
      </c>
      <c r="H111" s="14">
        <v>1.07</v>
      </c>
      <c r="I111" s="15">
        <v>0.3</v>
      </c>
      <c r="K111" s="26"/>
    </row>
    <row r="112" spans="1:11" s="14" customFormat="1" ht="19.5" thickBot="1" x14ac:dyDescent="0.25">
      <c r="A112" s="87" t="s">
        <v>63</v>
      </c>
      <c r="B112" s="88" t="s">
        <v>15</v>
      </c>
      <c r="C112" s="89"/>
      <c r="D112" s="89">
        <f>E112*G112</f>
        <v>87875.76</v>
      </c>
      <c r="E112" s="89">
        <f>12*F112</f>
        <v>22.8</v>
      </c>
      <c r="F112" s="65">
        <v>1.9</v>
      </c>
      <c r="G112" s="14">
        <v>3854.2</v>
      </c>
      <c r="I112" s="15"/>
      <c r="K112" s="26"/>
    </row>
    <row r="113" spans="1:10" s="14" customFormat="1" ht="27.75" customHeight="1" thickBot="1" x14ac:dyDescent="0.25">
      <c r="A113" s="59" t="s">
        <v>64</v>
      </c>
      <c r="B113" s="12"/>
      <c r="C113" s="60"/>
      <c r="D113" s="60">
        <f>D112+D111+D106+D103+D101+D94+D89+D78+D64+D63+D62+D61+D51+D50+D49+D48+D41+D40+D29+D16+D42</f>
        <v>1008685.97</v>
      </c>
      <c r="E113" s="60">
        <f>E112+E111+E106+E103+E101+E94+E89+E78+E64+E63+E62+E61+E51+E50+E49+E48+E41+E40+E29+E16+E42</f>
        <v>261.7</v>
      </c>
      <c r="F113" s="60">
        <f>F112+F111+F106+F103+F101+F94+F89+F78+F64+F63+F62+F61+F51+F50+F49+F48+F41+F40+F29+F16+F42</f>
        <v>21.81</v>
      </c>
      <c r="G113" s="14">
        <v>3854.2</v>
      </c>
      <c r="I113" s="15"/>
    </row>
    <row r="114" spans="1:10" s="14" customFormat="1" ht="18.75" x14ac:dyDescent="0.2">
      <c r="A114" s="31"/>
      <c r="B114" s="32"/>
      <c r="C114" s="33"/>
      <c r="D114" s="33"/>
      <c r="E114" s="33"/>
      <c r="F114" s="33"/>
      <c r="G114" s="14">
        <v>3854.2</v>
      </c>
      <c r="I114" s="15"/>
    </row>
    <row r="115" spans="1:10" s="14" customFormat="1" ht="19.5" thickBot="1" x14ac:dyDescent="0.25">
      <c r="A115" s="34"/>
      <c r="B115" s="32"/>
      <c r="C115" s="33"/>
      <c r="D115" s="33"/>
      <c r="E115" s="33"/>
      <c r="F115" s="33"/>
      <c r="G115" s="14">
        <v>3854.2</v>
      </c>
      <c r="I115" s="15"/>
    </row>
    <row r="116" spans="1:10" s="14" customFormat="1" ht="20.25" customHeight="1" thickBot="1" x14ac:dyDescent="0.25">
      <c r="A116" s="66" t="s">
        <v>65</v>
      </c>
      <c r="B116" s="67"/>
      <c r="C116" s="64"/>
      <c r="D116" s="64">
        <f>D117+D118+D119+D120+D121+D122+D123+D124+D125+D126+D127+D128+D129+D130+D131+D132+D133+D134+D135+D136+D137+D138</f>
        <v>2097385.92</v>
      </c>
      <c r="E116" s="64">
        <f t="shared" ref="E116:F116" si="2">E117+E118+E119+E120+E121+E122+E123+E124+E125+E126+E127+E128+E129+E130+E131+E132+E133+E134+E135+E136+E137+E138</f>
        <v>544.20000000000005</v>
      </c>
      <c r="F116" s="64">
        <f t="shared" si="2"/>
        <v>45.39</v>
      </c>
      <c r="G116" s="14">
        <v>3854.2</v>
      </c>
      <c r="I116" s="15"/>
    </row>
    <row r="117" spans="1:10" s="14" customFormat="1" ht="20.25" customHeight="1" x14ac:dyDescent="0.2">
      <c r="A117" s="100" t="s">
        <v>136</v>
      </c>
      <c r="B117" s="101"/>
      <c r="C117" s="102"/>
      <c r="D117" s="102">
        <v>67516.27</v>
      </c>
      <c r="E117" s="36">
        <f>D117/G117</f>
        <v>17.52</v>
      </c>
      <c r="F117" s="36">
        <f>E117/12</f>
        <v>1.46</v>
      </c>
      <c r="G117" s="14">
        <v>3854.2</v>
      </c>
      <c r="I117" s="15"/>
    </row>
    <row r="118" spans="1:10" s="90" customFormat="1" ht="17.25" customHeight="1" x14ac:dyDescent="0.2">
      <c r="A118" s="39" t="s">
        <v>144</v>
      </c>
      <c r="B118" s="35"/>
      <c r="C118" s="36"/>
      <c r="D118" s="36">
        <v>20390.990000000002</v>
      </c>
      <c r="E118" s="95">
        <f>D118/G118</f>
        <v>5.29</v>
      </c>
      <c r="F118" s="36">
        <f t="shared" ref="F118:F138" si="3">E118/12</f>
        <v>0.44</v>
      </c>
      <c r="G118" s="14">
        <v>3854.2</v>
      </c>
      <c r="I118" s="91"/>
      <c r="J118" s="14"/>
    </row>
    <row r="119" spans="1:10" s="92" customFormat="1" ht="20.25" customHeight="1" x14ac:dyDescent="0.2">
      <c r="A119" s="40" t="s">
        <v>142</v>
      </c>
      <c r="B119" s="41"/>
      <c r="C119" s="42"/>
      <c r="D119" s="42">
        <v>74260.570000000007</v>
      </c>
      <c r="E119" s="69">
        <f>D119/G119</f>
        <v>19.27</v>
      </c>
      <c r="F119" s="36">
        <f t="shared" si="3"/>
        <v>1.61</v>
      </c>
      <c r="G119" s="14">
        <v>3854.2</v>
      </c>
      <c r="I119" s="93"/>
      <c r="J119" s="14"/>
    </row>
    <row r="120" spans="1:10" s="92" customFormat="1" ht="17.25" customHeight="1" x14ac:dyDescent="0.2">
      <c r="A120" s="40" t="s">
        <v>138</v>
      </c>
      <c r="B120" s="41"/>
      <c r="C120" s="42"/>
      <c r="D120" s="42">
        <v>32784.5</v>
      </c>
      <c r="E120" s="69">
        <f>D120/G120</f>
        <v>8.51</v>
      </c>
      <c r="F120" s="36">
        <f t="shared" si="3"/>
        <v>0.71</v>
      </c>
      <c r="G120" s="14">
        <v>3854.2</v>
      </c>
      <c r="I120" s="93"/>
      <c r="J120" s="14"/>
    </row>
    <row r="121" spans="1:10" s="92" customFormat="1" ht="21" customHeight="1" x14ac:dyDescent="0.2">
      <c r="A121" s="40" t="s">
        <v>137</v>
      </c>
      <c r="B121" s="41"/>
      <c r="C121" s="42"/>
      <c r="D121" s="42">
        <v>1697.65</v>
      </c>
      <c r="E121" s="69">
        <f>D121/G121</f>
        <v>0.44</v>
      </c>
      <c r="F121" s="36">
        <f t="shared" si="3"/>
        <v>0.04</v>
      </c>
      <c r="G121" s="14">
        <v>3854.2</v>
      </c>
      <c r="I121" s="93"/>
      <c r="J121" s="14"/>
    </row>
    <row r="122" spans="1:10" s="92" customFormat="1" ht="21" customHeight="1" x14ac:dyDescent="0.2">
      <c r="A122" s="40" t="s">
        <v>139</v>
      </c>
      <c r="B122" s="41"/>
      <c r="C122" s="42"/>
      <c r="D122" s="42">
        <v>35443.449999999997</v>
      </c>
      <c r="E122" s="69">
        <f t="shared" ref="E122:E138" si="4">D122/G122</f>
        <v>9.1999999999999993</v>
      </c>
      <c r="F122" s="36">
        <f t="shared" si="3"/>
        <v>0.77</v>
      </c>
      <c r="G122" s="14">
        <v>3854.2</v>
      </c>
      <c r="I122" s="93"/>
      <c r="J122" s="14"/>
    </row>
    <row r="123" spans="1:10" s="92" customFormat="1" ht="21" customHeight="1" x14ac:dyDescent="0.2">
      <c r="A123" s="40" t="s">
        <v>140</v>
      </c>
      <c r="B123" s="41"/>
      <c r="C123" s="42"/>
      <c r="D123" s="42">
        <v>358519.8</v>
      </c>
      <c r="E123" s="69">
        <f t="shared" si="4"/>
        <v>93.02</v>
      </c>
      <c r="F123" s="36">
        <f t="shared" si="3"/>
        <v>7.75</v>
      </c>
      <c r="G123" s="14">
        <v>3854.2</v>
      </c>
      <c r="I123" s="93"/>
      <c r="J123" s="14"/>
    </row>
    <row r="124" spans="1:10" s="92" customFormat="1" ht="21" customHeight="1" x14ac:dyDescent="0.2">
      <c r="A124" s="40" t="s">
        <v>141</v>
      </c>
      <c r="B124" s="41"/>
      <c r="C124" s="42"/>
      <c r="D124" s="42">
        <v>329539.8</v>
      </c>
      <c r="E124" s="69">
        <f t="shared" si="4"/>
        <v>85.5</v>
      </c>
      <c r="F124" s="36">
        <f t="shared" si="3"/>
        <v>7.13</v>
      </c>
      <c r="G124" s="14">
        <v>3854.2</v>
      </c>
      <c r="I124" s="93"/>
      <c r="J124" s="14"/>
    </row>
    <row r="125" spans="1:10" s="92" customFormat="1" ht="21" customHeight="1" x14ac:dyDescent="0.2">
      <c r="A125" s="40" t="s">
        <v>145</v>
      </c>
      <c r="B125" s="41"/>
      <c r="C125" s="42"/>
      <c r="D125" s="42">
        <v>7576.59</v>
      </c>
      <c r="E125" s="69">
        <f t="shared" si="4"/>
        <v>1.97</v>
      </c>
      <c r="F125" s="36">
        <f t="shared" si="3"/>
        <v>0.16</v>
      </c>
      <c r="G125" s="14">
        <v>3854.2</v>
      </c>
      <c r="I125" s="93"/>
      <c r="J125" s="14"/>
    </row>
    <row r="126" spans="1:10" s="92" customFormat="1" ht="18" customHeight="1" x14ac:dyDescent="0.2">
      <c r="A126" s="40" t="s">
        <v>146</v>
      </c>
      <c r="B126" s="41"/>
      <c r="C126" s="42"/>
      <c r="D126" s="42">
        <v>939.86</v>
      </c>
      <c r="E126" s="69">
        <f t="shared" si="4"/>
        <v>0.24</v>
      </c>
      <c r="F126" s="36">
        <f t="shared" si="3"/>
        <v>0.02</v>
      </c>
      <c r="G126" s="14">
        <v>3854.2</v>
      </c>
      <c r="I126" s="93"/>
      <c r="J126" s="14"/>
    </row>
    <row r="127" spans="1:10" s="92" customFormat="1" ht="20.25" customHeight="1" x14ac:dyDescent="0.2">
      <c r="A127" s="40" t="s">
        <v>143</v>
      </c>
      <c r="B127" s="41"/>
      <c r="C127" s="42"/>
      <c r="D127" s="42">
        <v>96920.15</v>
      </c>
      <c r="E127" s="69">
        <f t="shared" si="4"/>
        <v>25.15</v>
      </c>
      <c r="F127" s="36">
        <f t="shared" si="3"/>
        <v>2.1</v>
      </c>
      <c r="G127" s="14">
        <v>3854.2</v>
      </c>
      <c r="I127" s="93"/>
      <c r="J127" s="14"/>
    </row>
    <row r="128" spans="1:10" s="92" customFormat="1" ht="18.75" customHeight="1" x14ac:dyDescent="0.2">
      <c r="A128" s="40" t="s">
        <v>148</v>
      </c>
      <c r="B128" s="41"/>
      <c r="C128" s="42"/>
      <c r="D128" s="42">
        <v>4978.99</v>
      </c>
      <c r="E128" s="69">
        <f t="shared" si="4"/>
        <v>1.29</v>
      </c>
      <c r="F128" s="36">
        <f t="shared" si="3"/>
        <v>0.11</v>
      </c>
      <c r="G128" s="14">
        <v>3854.2</v>
      </c>
      <c r="I128" s="93"/>
      <c r="J128" s="14"/>
    </row>
    <row r="129" spans="1:10" s="92" customFormat="1" ht="17.25" customHeight="1" x14ac:dyDescent="0.2">
      <c r="A129" s="40" t="s">
        <v>149</v>
      </c>
      <c r="B129" s="41"/>
      <c r="C129" s="42"/>
      <c r="D129" s="42">
        <v>6424.02</v>
      </c>
      <c r="E129" s="69">
        <f t="shared" si="4"/>
        <v>1.67</v>
      </c>
      <c r="F129" s="36">
        <f t="shared" si="3"/>
        <v>0.14000000000000001</v>
      </c>
      <c r="G129" s="14">
        <v>3854.2</v>
      </c>
      <c r="I129" s="93"/>
      <c r="J129" s="14"/>
    </row>
    <row r="130" spans="1:10" s="92" customFormat="1" ht="32.25" customHeight="1" x14ac:dyDescent="0.2">
      <c r="A130" s="40" t="s">
        <v>150</v>
      </c>
      <c r="B130" s="41"/>
      <c r="C130" s="42"/>
      <c r="D130" s="42">
        <v>59045.18</v>
      </c>
      <c r="E130" s="69">
        <f t="shared" si="4"/>
        <v>15.32</v>
      </c>
      <c r="F130" s="36">
        <f t="shared" si="3"/>
        <v>1.28</v>
      </c>
      <c r="G130" s="14">
        <v>3854.2</v>
      </c>
      <c r="I130" s="93"/>
      <c r="J130" s="14"/>
    </row>
    <row r="131" spans="1:10" s="92" customFormat="1" ht="21" customHeight="1" x14ac:dyDescent="0.2">
      <c r="A131" s="40" t="s">
        <v>151</v>
      </c>
      <c r="B131" s="41"/>
      <c r="C131" s="42"/>
      <c r="D131" s="42">
        <v>11428.74</v>
      </c>
      <c r="E131" s="69">
        <f t="shared" si="4"/>
        <v>2.97</v>
      </c>
      <c r="F131" s="36">
        <f t="shared" si="3"/>
        <v>0.25</v>
      </c>
      <c r="G131" s="14">
        <v>3854.2</v>
      </c>
      <c r="I131" s="93"/>
      <c r="J131" s="14"/>
    </row>
    <row r="132" spans="1:10" s="92" customFormat="1" ht="26.25" customHeight="1" x14ac:dyDescent="0.2">
      <c r="A132" s="40" t="s">
        <v>152</v>
      </c>
      <c r="B132" s="41"/>
      <c r="C132" s="42"/>
      <c r="D132" s="42">
        <v>10442.89</v>
      </c>
      <c r="E132" s="69">
        <f t="shared" si="4"/>
        <v>2.71</v>
      </c>
      <c r="F132" s="36">
        <f t="shared" si="3"/>
        <v>0.23</v>
      </c>
      <c r="G132" s="14">
        <v>3854.2</v>
      </c>
      <c r="I132" s="93"/>
      <c r="J132" s="14"/>
    </row>
    <row r="133" spans="1:10" s="92" customFormat="1" ht="17.25" customHeight="1" x14ac:dyDescent="0.2">
      <c r="A133" s="40" t="s">
        <v>66</v>
      </c>
      <c r="B133" s="41"/>
      <c r="C133" s="42"/>
      <c r="D133" s="42">
        <v>12658.09</v>
      </c>
      <c r="E133" s="69">
        <f t="shared" si="4"/>
        <v>3.28</v>
      </c>
      <c r="F133" s="36">
        <f t="shared" si="3"/>
        <v>0.27</v>
      </c>
      <c r="G133" s="14">
        <v>3854.2</v>
      </c>
      <c r="I133" s="93"/>
      <c r="J133" s="14"/>
    </row>
    <row r="134" spans="1:10" s="92" customFormat="1" ht="17.25" customHeight="1" x14ac:dyDescent="0.2">
      <c r="A134" s="40" t="s">
        <v>67</v>
      </c>
      <c r="B134" s="41"/>
      <c r="C134" s="42"/>
      <c r="D134" s="42">
        <v>63151.46</v>
      </c>
      <c r="E134" s="69">
        <f t="shared" si="4"/>
        <v>16.39</v>
      </c>
      <c r="F134" s="36">
        <f t="shared" si="3"/>
        <v>1.37</v>
      </c>
      <c r="G134" s="14">
        <v>3854.2</v>
      </c>
      <c r="I134" s="93"/>
      <c r="J134" s="14"/>
    </row>
    <row r="135" spans="1:10" s="92" customFormat="1" ht="17.25" customHeight="1" x14ac:dyDescent="0.2">
      <c r="A135" s="94" t="s">
        <v>68</v>
      </c>
      <c r="B135" s="35"/>
      <c r="C135" s="36"/>
      <c r="D135" s="36">
        <v>76151.490000000005</v>
      </c>
      <c r="E135" s="69">
        <f t="shared" si="4"/>
        <v>19.760000000000002</v>
      </c>
      <c r="F135" s="36">
        <f t="shared" si="3"/>
        <v>1.65</v>
      </c>
      <c r="G135" s="14">
        <v>3854.2</v>
      </c>
      <c r="I135" s="93"/>
      <c r="J135" s="14"/>
    </row>
    <row r="136" spans="1:10" s="92" customFormat="1" ht="17.25" customHeight="1" x14ac:dyDescent="0.2">
      <c r="A136" s="94" t="s">
        <v>79</v>
      </c>
      <c r="B136" s="35"/>
      <c r="C136" s="36"/>
      <c r="D136" s="36">
        <v>92380</v>
      </c>
      <c r="E136" s="69">
        <f t="shared" si="4"/>
        <v>23.97</v>
      </c>
      <c r="F136" s="36">
        <f t="shared" si="3"/>
        <v>2</v>
      </c>
      <c r="G136" s="14">
        <v>3854.2</v>
      </c>
      <c r="I136" s="93"/>
      <c r="J136" s="14"/>
    </row>
    <row r="137" spans="1:10" s="92" customFormat="1" ht="17.25" customHeight="1" x14ac:dyDescent="0.2">
      <c r="A137" s="94" t="s">
        <v>153</v>
      </c>
      <c r="B137" s="35"/>
      <c r="C137" s="36"/>
      <c r="D137" s="36">
        <v>24835.43</v>
      </c>
      <c r="E137" s="69">
        <f t="shared" si="4"/>
        <v>6.44</v>
      </c>
      <c r="F137" s="36">
        <f t="shared" si="3"/>
        <v>0.54</v>
      </c>
      <c r="G137" s="14">
        <v>3854.2</v>
      </c>
      <c r="I137" s="93"/>
      <c r="J137" s="14"/>
    </row>
    <row r="138" spans="1:10" s="92" customFormat="1" ht="17.25" customHeight="1" x14ac:dyDescent="0.2">
      <c r="A138" s="94" t="s">
        <v>160</v>
      </c>
      <c r="B138" s="35"/>
      <c r="C138" s="36"/>
      <c r="D138" s="36">
        <v>710300</v>
      </c>
      <c r="E138" s="69">
        <f t="shared" si="4"/>
        <v>184.29</v>
      </c>
      <c r="F138" s="36">
        <f t="shared" si="3"/>
        <v>15.36</v>
      </c>
      <c r="G138" s="14">
        <v>3854.2</v>
      </c>
      <c r="I138" s="93"/>
      <c r="J138" s="14"/>
    </row>
    <row r="139" spans="1:10" s="92" customFormat="1" ht="17.25" customHeight="1" x14ac:dyDescent="0.2">
      <c r="A139" s="96"/>
      <c r="B139" s="97"/>
      <c r="C139" s="98"/>
      <c r="D139" s="98"/>
      <c r="E139" s="75"/>
      <c r="F139" s="75"/>
      <c r="G139" s="90"/>
      <c r="I139" s="93"/>
    </row>
    <row r="140" spans="1:10" s="37" customFormat="1" ht="15.75" thickBot="1" x14ac:dyDescent="0.25">
      <c r="A140" s="43"/>
      <c r="B140" s="44"/>
      <c r="C140" s="45"/>
      <c r="D140" s="45"/>
      <c r="E140" s="45"/>
      <c r="F140" s="45"/>
      <c r="G140" s="14"/>
      <c r="I140" s="38"/>
    </row>
    <row r="141" spans="1:10" s="14" customFormat="1" ht="19.5" thickBot="1" x14ac:dyDescent="0.25">
      <c r="A141" s="70" t="s">
        <v>69</v>
      </c>
      <c r="B141" s="71"/>
      <c r="C141" s="72"/>
      <c r="D141" s="73">
        <f>D113+D116</f>
        <v>3106071.89</v>
      </c>
      <c r="E141" s="73">
        <f>E113+E116</f>
        <v>805.9</v>
      </c>
      <c r="F141" s="74">
        <f>F113+F116</f>
        <v>67.2</v>
      </c>
      <c r="I141" s="15"/>
    </row>
    <row r="142" spans="1:10" s="47" customFormat="1" x14ac:dyDescent="0.2">
      <c r="A142" s="46"/>
      <c r="I142" s="48"/>
    </row>
    <row r="143" spans="1:10" s="52" customFormat="1" ht="19.5" x14ac:dyDescent="0.2">
      <c r="A143" s="49"/>
      <c r="B143" s="50"/>
      <c r="C143" s="51"/>
      <c r="D143" s="51"/>
      <c r="E143" s="51"/>
      <c r="F143" s="51"/>
      <c r="I143" s="53"/>
    </row>
    <row r="144" spans="1:10" s="47" customFormat="1" ht="14.25" x14ac:dyDescent="0.2">
      <c r="A144" s="112" t="s">
        <v>70</v>
      </c>
      <c r="B144" s="112"/>
      <c r="C144" s="112"/>
      <c r="D144" s="112"/>
      <c r="I144" s="48"/>
    </row>
    <row r="145" spans="1:9" s="47" customFormat="1" x14ac:dyDescent="0.2">
      <c r="I145" s="48"/>
    </row>
    <row r="146" spans="1:9" s="47" customFormat="1" x14ac:dyDescent="0.2">
      <c r="A146" s="46"/>
      <c r="I146" s="48"/>
    </row>
    <row r="147" spans="1:9" s="47" customFormat="1" x14ac:dyDescent="0.2">
      <c r="I147" s="48"/>
    </row>
    <row r="148" spans="1:9" s="47" customFormat="1" x14ac:dyDescent="0.2">
      <c r="I148" s="48"/>
    </row>
    <row r="149" spans="1:9" s="47" customFormat="1" x14ac:dyDescent="0.2">
      <c r="I149" s="48"/>
    </row>
    <row r="150" spans="1:9" s="47" customFormat="1" x14ac:dyDescent="0.2">
      <c r="I150" s="48"/>
    </row>
    <row r="151" spans="1:9" s="47" customFormat="1" x14ac:dyDescent="0.2">
      <c r="I151" s="48"/>
    </row>
    <row r="152" spans="1:9" s="47" customFormat="1" x14ac:dyDescent="0.2">
      <c r="I152" s="48"/>
    </row>
    <row r="153" spans="1:9" s="47" customFormat="1" x14ac:dyDescent="0.2">
      <c r="I153" s="48"/>
    </row>
    <row r="154" spans="1:9" s="47" customFormat="1" x14ac:dyDescent="0.2">
      <c r="I154" s="48"/>
    </row>
    <row r="155" spans="1:9" s="47" customFormat="1" x14ac:dyDescent="0.2">
      <c r="I155" s="48"/>
    </row>
    <row r="156" spans="1:9" s="47" customFormat="1" x14ac:dyDescent="0.2">
      <c r="I156" s="48"/>
    </row>
    <row r="157" spans="1:9" s="47" customFormat="1" x14ac:dyDescent="0.2">
      <c r="I157" s="48"/>
    </row>
    <row r="158" spans="1:9" s="47" customFormat="1" x14ac:dyDescent="0.2">
      <c r="I158" s="48"/>
    </row>
    <row r="159" spans="1:9" s="47" customFormat="1" x14ac:dyDescent="0.2">
      <c r="I159" s="48"/>
    </row>
    <row r="160" spans="1:9" s="47" customFormat="1" x14ac:dyDescent="0.2">
      <c r="I160" s="48"/>
    </row>
    <row r="161" spans="9:9" s="47" customFormat="1" x14ac:dyDescent="0.2">
      <c r="I161" s="48"/>
    </row>
    <row r="162" spans="9:9" s="47" customFormat="1" x14ac:dyDescent="0.2">
      <c r="I162" s="48"/>
    </row>
    <row r="163" spans="9:9" s="47" customFormat="1" x14ac:dyDescent="0.2">
      <c r="I163" s="48"/>
    </row>
    <row r="164" spans="9:9" s="47" customFormat="1" x14ac:dyDescent="0.2">
      <c r="I164" s="48"/>
    </row>
  </sheetData>
  <mergeCells count="14">
    <mergeCell ref="A15:F15"/>
    <mergeCell ref="A144:D144"/>
    <mergeCell ref="A1:F1"/>
    <mergeCell ref="B2:F2"/>
    <mergeCell ref="B3:F3"/>
    <mergeCell ref="B4:F4"/>
    <mergeCell ref="A5:F5"/>
    <mergeCell ref="A6:F6"/>
    <mergeCell ref="A7:F7"/>
    <mergeCell ref="A9:F9"/>
    <mergeCell ref="A10:F10"/>
    <mergeCell ref="A11:F11"/>
    <mergeCell ref="A12:F12"/>
    <mergeCell ref="A8:F8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zoomScale="75" zoomScaleNormal="75" workbookViewId="0">
      <selection sqref="A1:F14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4.85546875" style="68" customWidth="1"/>
    <col min="5" max="5" width="13.85546875" style="68" customWidth="1"/>
    <col min="6" max="6" width="20.85546875" style="68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13" t="s">
        <v>173</v>
      </c>
      <c r="B1" s="114"/>
      <c r="C1" s="114"/>
      <c r="D1" s="114"/>
      <c r="E1" s="114"/>
      <c r="F1" s="114"/>
    </row>
    <row r="2" spans="1:9" ht="12.75" customHeight="1" x14ac:dyDescent="0.3">
      <c r="B2" s="115"/>
      <c r="C2" s="115"/>
      <c r="D2" s="115"/>
      <c r="E2" s="114"/>
      <c r="F2" s="114"/>
    </row>
    <row r="3" spans="1:9" ht="20.25" customHeight="1" x14ac:dyDescent="0.3">
      <c r="A3" s="3" t="s">
        <v>161</v>
      </c>
      <c r="B3" s="115" t="s">
        <v>0</v>
      </c>
      <c r="C3" s="115"/>
      <c r="D3" s="115"/>
      <c r="E3" s="114"/>
      <c r="F3" s="114"/>
    </row>
    <row r="4" spans="1:9" ht="14.25" customHeight="1" x14ac:dyDescent="0.3">
      <c r="B4" s="115" t="s">
        <v>174</v>
      </c>
      <c r="C4" s="115"/>
      <c r="D4" s="115"/>
      <c r="E4" s="114"/>
      <c r="F4" s="114"/>
    </row>
    <row r="5" spans="1:9" s="4" customFormat="1" ht="39.75" hidden="1" customHeight="1" x14ac:dyDescent="0.25">
      <c r="A5" s="116" t="s">
        <v>1</v>
      </c>
      <c r="B5" s="117"/>
      <c r="C5" s="117"/>
      <c r="D5" s="117"/>
      <c r="E5" s="117"/>
      <c r="F5" s="117"/>
    </row>
    <row r="6" spans="1:9" s="4" customFormat="1" ht="33" customHeight="1" x14ac:dyDescent="0.4">
      <c r="A6" s="118"/>
      <c r="B6" s="119"/>
      <c r="C6" s="119"/>
      <c r="D6" s="119"/>
      <c r="E6" s="119"/>
      <c r="F6" s="119"/>
    </row>
    <row r="7" spans="1:9" ht="20.25" customHeight="1" x14ac:dyDescent="0.4">
      <c r="A7" s="120"/>
      <c r="B7" s="120"/>
      <c r="C7" s="120"/>
      <c r="D7" s="120"/>
      <c r="E7" s="120"/>
      <c r="F7" s="120"/>
      <c r="G7" s="5"/>
    </row>
    <row r="8" spans="1:9" ht="18" customHeight="1" x14ac:dyDescent="0.2">
      <c r="A8" s="127" t="s">
        <v>90</v>
      </c>
      <c r="B8" s="127"/>
      <c r="C8" s="127"/>
      <c r="D8" s="127"/>
      <c r="E8" s="127"/>
      <c r="F8" s="127"/>
      <c r="G8" s="5"/>
    </row>
    <row r="9" spans="1:9" s="6" customFormat="1" ht="22.5" customHeight="1" x14ac:dyDescent="0.4">
      <c r="A9" s="121" t="s">
        <v>2</v>
      </c>
      <c r="B9" s="121"/>
      <c r="C9" s="121"/>
      <c r="D9" s="121"/>
      <c r="E9" s="122"/>
      <c r="F9" s="122"/>
      <c r="I9" s="7"/>
    </row>
    <row r="10" spans="1:9" s="8" customFormat="1" ht="18.75" customHeight="1" x14ac:dyDescent="0.4">
      <c r="A10" s="121" t="s">
        <v>80</v>
      </c>
      <c r="B10" s="121"/>
      <c r="C10" s="121"/>
      <c r="D10" s="121"/>
      <c r="E10" s="122"/>
      <c r="F10" s="122"/>
    </row>
    <row r="11" spans="1:9" s="9" customFormat="1" ht="17.25" customHeight="1" x14ac:dyDescent="0.2">
      <c r="A11" s="123" t="s">
        <v>3</v>
      </c>
      <c r="B11" s="123"/>
      <c r="C11" s="123"/>
      <c r="D11" s="123"/>
      <c r="E11" s="124"/>
      <c r="F11" s="124"/>
    </row>
    <row r="12" spans="1:9" s="8" customFormat="1" ht="30" customHeight="1" thickBot="1" x14ac:dyDescent="0.25">
      <c r="A12" s="125" t="s">
        <v>4</v>
      </c>
      <c r="B12" s="125"/>
      <c r="C12" s="125"/>
      <c r="D12" s="125"/>
      <c r="E12" s="126"/>
      <c r="F12" s="126"/>
    </row>
    <row r="13" spans="1:9" s="14" customFormat="1" ht="139.5" customHeight="1" thickBot="1" x14ac:dyDescent="0.25">
      <c r="A13" s="10" t="s">
        <v>5</v>
      </c>
      <c r="B13" s="11" t="s">
        <v>6</v>
      </c>
      <c r="C13" s="12" t="s">
        <v>81</v>
      </c>
      <c r="D13" s="12" t="s">
        <v>8</v>
      </c>
      <c r="E13" s="12" t="s">
        <v>7</v>
      </c>
      <c r="F13" s="13" t="s">
        <v>9</v>
      </c>
      <c r="I13" s="15"/>
    </row>
    <row r="14" spans="1:9" s="21" customFormat="1" x14ac:dyDescent="0.2">
      <c r="A14" s="16">
        <v>1</v>
      </c>
      <c r="B14" s="17">
        <v>2</v>
      </c>
      <c r="C14" s="18">
        <v>3</v>
      </c>
      <c r="D14" s="18">
        <v>4</v>
      </c>
      <c r="E14" s="19">
        <v>5</v>
      </c>
      <c r="F14" s="20">
        <v>6</v>
      </c>
      <c r="I14" s="22"/>
    </row>
    <row r="15" spans="1:9" s="21" customFormat="1" ht="49.5" customHeight="1" x14ac:dyDescent="0.2">
      <c r="A15" s="108" t="s">
        <v>10</v>
      </c>
      <c r="B15" s="109"/>
      <c r="C15" s="109"/>
      <c r="D15" s="109"/>
      <c r="E15" s="110"/>
      <c r="F15" s="111"/>
      <c r="I15" s="22"/>
    </row>
    <row r="16" spans="1:9" s="14" customFormat="1" ht="21.75" customHeight="1" x14ac:dyDescent="0.2">
      <c r="A16" s="54" t="s">
        <v>76</v>
      </c>
      <c r="B16" s="82" t="s">
        <v>11</v>
      </c>
      <c r="C16" s="99" t="s">
        <v>154</v>
      </c>
      <c r="D16" s="23">
        <f>E16*G16</f>
        <v>155401.34</v>
      </c>
      <c r="E16" s="24">
        <f>F16*12</f>
        <v>40.32</v>
      </c>
      <c r="F16" s="25">
        <f>F26+F28</f>
        <v>3.36</v>
      </c>
      <c r="G16" s="14">
        <v>3854.2</v>
      </c>
      <c r="H16" s="14">
        <v>1.07</v>
      </c>
      <c r="I16" s="15">
        <v>2.2400000000000002</v>
      </c>
    </row>
    <row r="17" spans="1:9" s="14" customFormat="1" ht="26.25" customHeight="1" x14ac:dyDescent="0.2">
      <c r="A17" s="103" t="s">
        <v>82</v>
      </c>
      <c r="B17" s="104" t="s">
        <v>12</v>
      </c>
      <c r="C17" s="99"/>
      <c r="D17" s="23"/>
      <c r="E17" s="24"/>
      <c r="F17" s="25"/>
      <c r="G17" s="14">
        <v>3854.2</v>
      </c>
      <c r="I17" s="15"/>
    </row>
    <row r="18" spans="1:9" s="14" customFormat="1" ht="15" x14ac:dyDescent="0.2">
      <c r="A18" s="103" t="s">
        <v>13</v>
      </c>
      <c r="B18" s="104" t="s">
        <v>12</v>
      </c>
      <c r="C18" s="99"/>
      <c r="D18" s="23"/>
      <c r="E18" s="24"/>
      <c r="F18" s="25"/>
      <c r="G18" s="14">
        <v>3854.2</v>
      </c>
      <c r="I18" s="15"/>
    </row>
    <row r="19" spans="1:9" s="14" customFormat="1" ht="123" customHeight="1" x14ac:dyDescent="0.2">
      <c r="A19" s="103" t="s">
        <v>83</v>
      </c>
      <c r="B19" s="104" t="s">
        <v>34</v>
      </c>
      <c r="C19" s="99"/>
      <c r="D19" s="23"/>
      <c r="E19" s="24"/>
      <c r="F19" s="25"/>
      <c r="G19" s="14">
        <v>3854.2</v>
      </c>
      <c r="I19" s="15"/>
    </row>
    <row r="20" spans="1:9" s="14" customFormat="1" ht="24" customHeight="1" x14ac:dyDescent="0.2">
      <c r="A20" s="103" t="s">
        <v>84</v>
      </c>
      <c r="B20" s="104" t="s">
        <v>12</v>
      </c>
      <c r="C20" s="99"/>
      <c r="D20" s="23"/>
      <c r="E20" s="24"/>
      <c r="F20" s="25"/>
      <c r="G20" s="14">
        <v>3854.2</v>
      </c>
      <c r="I20" s="15"/>
    </row>
    <row r="21" spans="1:9" s="14" customFormat="1" ht="15" x14ac:dyDescent="0.2">
      <c r="A21" s="103" t="s">
        <v>85</v>
      </c>
      <c r="B21" s="104" t="s">
        <v>12</v>
      </c>
      <c r="C21" s="99"/>
      <c r="D21" s="23"/>
      <c r="E21" s="24"/>
      <c r="F21" s="25"/>
      <c r="G21" s="14">
        <v>3854.2</v>
      </c>
      <c r="I21" s="15"/>
    </row>
    <row r="22" spans="1:9" s="14" customFormat="1" ht="27" customHeight="1" x14ac:dyDescent="0.2">
      <c r="A22" s="103" t="s">
        <v>86</v>
      </c>
      <c r="B22" s="104" t="s">
        <v>18</v>
      </c>
      <c r="C22" s="23"/>
      <c r="D22" s="23"/>
      <c r="E22" s="24"/>
      <c r="F22" s="25"/>
      <c r="G22" s="14">
        <v>3854.2</v>
      </c>
      <c r="I22" s="15"/>
    </row>
    <row r="23" spans="1:9" s="14" customFormat="1" ht="21" customHeight="1" x14ac:dyDescent="0.2">
      <c r="A23" s="103" t="s">
        <v>87</v>
      </c>
      <c r="B23" s="104" t="s">
        <v>22</v>
      </c>
      <c r="C23" s="23"/>
      <c r="D23" s="23"/>
      <c r="E23" s="24"/>
      <c r="F23" s="25"/>
      <c r="G23" s="14">
        <v>3854.2</v>
      </c>
      <c r="I23" s="15"/>
    </row>
    <row r="24" spans="1:9" s="14" customFormat="1" ht="18" customHeight="1" x14ac:dyDescent="0.2">
      <c r="A24" s="103" t="s">
        <v>88</v>
      </c>
      <c r="B24" s="104" t="s">
        <v>12</v>
      </c>
      <c r="C24" s="23"/>
      <c r="D24" s="23"/>
      <c r="E24" s="24"/>
      <c r="F24" s="25"/>
      <c r="G24" s="14">
        <v>3854.2</v>
      </c>
      <c r="I24" s="15"/>
    </row>
    <row r="25" spans="1:9" s="14" customFormat="1" ht="18.75" customHeight="1" x14ac:dyDescent="0.2">
      <c r="A25" s="103" t="s">
        <v>89</v>
      </c>
      <c r="B25" s="104" t="s">
        <v>32</v>
      </c>
      <c r="C25" s="23"/>
      <c r="D25" s="23"/>
      <c r="E25" s="24"/>
      <c r="F25" s="25"/>
      <c r="G25" s="14">
        <v>3854.2</v>
      </c>
      <c r="I25" s="15"/>
    </row>
    <row r="26" spans="1:9" s="14" customFormat="1" ht="18" customHeight="1" x14ac:dyDescent="0.2">
      <c r="A26" s="54" t="s">
        <v>71</v>
      </c>
      <c r="B26" s="55"/>
      <c r="C26" s="57"/>
      <c r="D26" s="57"/>
      <c r="E26" s="56"/>
      <c r="F26" s="25">
        <v>3.24</v>
      </c>
      <c r="G26" s="14">
        <v>3854.2</v>
      </c>
      <c r="I26" s="15"/>
    </row>
    <row r="27" spans="1:9" s="14" customFormat="1" ht="18.75" customHeight="1" x14ac:dyDescent="0.2">
      <c r="A27" s="79" t="s">
        <v>72</v>
      </c>
      <c r="B27" s="55" t="s">
        <v>12</v>
      </c>
      <c r="C27" s="57"/>
      <c r="D27" s="57"/>
      <c r="E27" s="56"/>
      <c r="F27" s="58">
        <v>0.12</v>
      </c>
      <c r="G27" s="14">
        <v>3854.2</v>
      </c>
      <c r="I27" s="15"/>
    </row>
    <row r="28" spans="1:9" s="14" customFormat="1" ht="23.25" customHeight="1" x14ac:dyDescent="0.2">
      <c r="A28" s="54" t="s">
        <v>71</v>
      </c>
      <c r="B28" s="55"/>
      <c r="C28" s="57"/>
      <c r="D28" s="57"/>
      <c r="E28" s="56"/>
      <c r="F28" s="25">
        <f>F27</f>
        <v>0.12</v>
      </c>
      <c r="G28" s="14">
        <v>3854.2</v>
      </c>
      <c r="I28" s="15"/>
    </row>
    <row r="29" spans="1:9" s="14" customFormat="1" ht="30" x14ac:dyDescent="0.2">
      <c r="A29" s="54" t="s">
        <v>14</v>
      </c>
      <c r="B29" s="80" t="s">
        <v>15</v>
      </c>
      <c r="C29" s="23" t="s">
        <v>155</v>
      </c>
      <c r="D29" s="23">
        <f>E29*G29</f>
        <v>197951.71</v>
      </c>
      <c r="E29" s="24">
        <f>F29*12</f>
        <v>51.36</v>
      </c>
      <c r="F29" s="25">
        <v>4.28</v>
      </c>
      <c r="G29" s="14">
        <v>3854.2</v>
      </c>
      <c r="H29" s="14">
        <v>1.07</v>
      </c>
      <c r="I29" s="15">
        <v>2.62</v>
      </c>
    </row>
    <row r="30" spans="1:9" s="14" customFormat="1" ht="15" x14ac:dyDescent="0.2">
      <c r="A30" s="103" t="s">
        <v>91</v>
      </c>
      <c r="B30" s="104" t="s">
        <v>15</v>
      </c>
      <c r="C30" s="23"/>
      <c r="D30" s="23"/>
      <c r="E30" s="24"/>
      <c r="F30" s="25"/>
      <c r="G30" s="14">
        <v>3854.2</v>
      </c>
      <c r="I30" s="15"/>
    </row>
    <row r="31" spans="1:9" s="14" customFormat="1" ht="15" x14ac:dyDescent="0.2">
      <c r="A31" s="103" t="s">
        <v>92</v>
      </c>
      <c r="B31" s="104" t="s">
        <v>93</v>
      </c>
      <c r="C31" s="23"/>
      <c r="D31" s="23"/>
      <c r="E31" s="24"/>
      <c r="F31" s="25"/>
      <c r="G31" s="14">
        <v>3854.2</v>
      </c>
      <c r="I31" s="15"/>
    </row>
    <row r="32" spans="1:9" s="14" customFormat="1" ht="15" x14ac:dyDescent="0.2">
      <c r="A32" s="103" t="s">
        <v>94</v>
      </c>
      <c r="B32" s="104" t="s">
        <v>95</v>
      </c>
      <c r="C32" s="23"/>
      <c r="D32" s="23"/>
      <c r="E32" s="24"/>
      <c r="F32" s="25"/>
      <c r="G32" s="14">
        <v>3854.2</v>
      </c>
      <c r="I32" s="15"/>
    </row>
    <row r="33" spans="1:9" s="14" customFormat="1" ht="15" x14ac:dyDescent="0.2">
      <c r="A33" s="103" t="s">
        <v>16</v>
      </c>
      <c r="B33" s="104" t="s">
        <v>15</v>
      </c>
      <c r="C33" s="23"/>
      <c r="D33" s="23"/>
      <c r="E33" s="24"/>
      <c r="F33" s="25"/>
      <c r="G33" s="14">
        <v>3854.2</v>
      </c>
      <c r="I33" s="15"/>
    </row>
    <row r="34" spans="1:9" s="14" customFormat="1" ht="25.5" x14ac:dyDescent="0.2">
      <c r="A34" s="103" t="s">
        <v>17</v>
      </c>
      <c r="B34" s="104" t="s">
        <v>18</v>
      </c>
      <c r="C34" s="23"/>
      <c r="D34" s="23"/>
      <c r="E34" s="24"/>
      <c r="F34" s="25"/>
      <c r="G34" s="14">
        <v>3854.2</v>
      </c>
      <c r="I34" s="15"/>
    </row>
    <row r="35" spans="1:9" s="14" customFormat="1" ht="15" x14ac:dyDescent="0.2">
      <c r="A35" s="103" t="s">
        <v>96</v>
      </c>
      <c r="B35" s="104" t="s">
        <v>15</v>
      </c>
      <c r="C35" s="23"/>
      <c r="D35" s="23"/>
      <c r="E35" s="24"/>
      <c r="F35" s="25"/>
      <c r="G35" s="14">
        <v>3854.2</v>
      </c>
      <c r="I35" s="15"/>
    </row>
    <row r="36" spans="1:9" s="14" customFormat="1" ht="15" x14ac:dyDescent="0.2">
      <c r="A36" s="103" t="s">
        <v>19</v>
      </c>
      <c r="B36" s="104" t="s">
        <v>15</v>
      </c>
      <c r="C36" s="23"/>
      <c r="D36" s="23"/>
      <c r="E36" s="24"/>
      <c r="F36" s="25"/>
      <c r="G36" s="14">
        <v>3854.2</v>
      </c>
      <c r="I36" s="15"/>
    </row>
    <row r="37" spans="1:9" s="14" customFormat="1" ht="25.5" x14ac:dyDescent="0.2">
      <c r="A37" s="103" t="s">
        <v>97</v>
      </c>
      <c r="B37" s="104" t="s">
        <v>20</v>
      </c>
      <c r="C37" s="23"/>
      <c r="D37" s="23"/>
      <c r="E37" s="24"/>
      <c r="F37" s="25"/>
      <c r="G37" s="14">
        <v>3854.2</v>
      </c>
      <c r="I37" s="15"/>
    </row>
    <row r="38" spans="1:9" s="14" customFormat="1" ht="25.5" x14ac:dyDescent="0.2">
      <c r="A38" s="103" t="s">
        <v>98</v>
      </c>
      <c r="B38" s="104" t="s">
        <v>18</v>
      </c>
      <c r="C38" s="23"/>
      <c r="D38" s="23"/>
      <c r="E38" s="24"/>
      <c r="F38" s="25"/>
      <c r="G38" s="14">
        <v>3854.2</v>
      </c>
      <c r="I38" s="15"/>
    </row>
    <row r="39" spans="1:9" s="14" customFormat="1" ht="25.5" x14ac:dyDescent="0.2">
      <c r="A39" s="103" t="s">
        <v>99</v>
      </c>
      <c r="B39" s="104" t="s">
        <v>15</v>
      </c>
      <c r="C39" s="23"/>
      <c r="D39" s="23"/>
      <c r="E39" s="24"/>
      <c r="F39" s="25"/>
      <c r="G39" s="14">
        <v>3854.2</v>
      </c>
      <c r="I39" s="15"/>
    </row>
    <row r="40" spans="1:9" s="26" customFormat="1" ht="20.25" customHeight="1" x14ac:dyDescent="0.2">
      <c r="A40" s="81" t="s">
        <v>21</v>
      </c>
      <c r="B40" s="82" t="s">
        <v>22</v>
      </c>
      <c r="C40" s="23" t="s">
        <v>156</v>
      </c>
      <c r="D40" s="23">
        <f>E40*G40</f>
        <v>38387.83</v>
      </c>
      <c r="E40" s="24">
        <f>F40*12</f>
        <v>9.9600000000000009</v>
      </c>
      <c r="F40" s="25">
        <v>0.83</v>
      </c>
      <c r="G40" s="14">
        <v>3854.2</v>
      </c>
      <c r="H40" s="14">
        <v>1.07</v>
      </c>
      <c r="I40" s="15">
        <v>0.6</v>
      </c>
    </row>
    <row r="41" spans="1:9" s="14" customFormat="1" ht="21.75" customHeight="1" x14ac:dyDescent="0.2">
      <c r="A41" s="81" t="s">
        <v>23</v>
      </c>
      <c r="B41" s="82" t="s">
        <v>24</v>
      </c>
      <c r="C41" s="23" t="s">
        <v>156</v>
      </c>
      <c r="D41" s="23">
        <f>E41*G41</f>
        <v>124876.08</v>
      </c>
      <c r="E41" s="24">
        <f>F41*12</f>
        <v>32.4</v>
      </c>
      <c r="F41" s="25">
        <v>2.7</v>
      </c>
      <c r="G41" s="14">
        <v>3854.2</v>
      </c>
      <c r="H41" s="14">
        <v>1.07</v>
      </c>
      <c r="I41" s="15">
        <v>1.94</v>
      </c>
    </row>
    <row r="42" spans="1:9" s="14" customFormat="1" ht="20.25" customHeight="1" x14ac:dyDescent="0.2">
      <c r="A42" s="81" t="s">
        <v>100</v>
      </c>
      <c r="B42" s="82" t="s">
        <v>15</v>
      </c>
      <c r="C42" s="23" t="s">
        <v>164</v>
      </c>
      <c r="D42" s="23">
        <v>0</v>
      </c>
      <c r="E42" s="24">
        <f>D42/G42</f>
        <v>0</v>
      </c>
      <c r="F42" s="25">
        <f>E42/12</f>
        <v>0</v>
      </c>
      <c r="G42" s="14">
        <v>3854.2</v>
      </c>
      <c r="I42" s="15"/>
    </row>
    <row r="43" spans="1:9" s="14" customFormat="1" ht="18.75" customHeight="1" x14ac:dyDescent="0.2">
      <c r="A43" s="103" t="s">
        <v>101</v>
      </c>
      <c r="B43" s="104" t="s">
        <v>34</v>
      </c>
      <c r="C43" s="23"/>
      <c r="D43" s="23"/>
      <c r="E43" s="24"/>
      <c r="F43" s="25"/>
      <c r="G43" s="14">
        <v>3854.2</v>
      </c>
      <c r="I43" s="15"/>
    </row>
    <row r="44" spans="1:9" s="14" customFormat="1" ht="21" customHeight="1" x14ac:dyDescent="0.2">
      <c r="A44" s="103" t="s">
        <v>102</v>
      </c>
      <c r="B44" s="104" t="s">
        <v>32</v>
      </c>
      <c r="C44" s="23"/>
      <c r="D44" s="23"/>
      <c r="E44" s="24"/>
      <c r="F44" s="25"/>
      <c r="G44" s="14">
        <v>3854.2</v>
      </c>
      <c r="I44" s="15"/>
    </row>
    <row r="45" spans="1:9" s="14" customFormat="1" ht="15" x14ac:dyDescent="0.2">
      <c r="A45" s="103" t="s">
        <v>103</v>
      </c>
      <c r="B45" s="104" t="s">
        <v>104</v>
      </c>
      <c r="C45" s="23"/>
      <c r="D45" s="23"/>
      <c r="E45" s="24"/>
      <c r="F45" s="25"/>
      <c r="G45" s="14">
        <v>3854.2</v>
      </c>
      <c r="I45" s="15"/>
    </row>
    <row r="46" spans="1:9" s="14" customFormat="1" ht="15" x14ac:dyDescent="0.2">
      <c r="A46" s="103" t="s">
        <v>105</v>
      </c>
      <c r="B46" s="104" t="s">
        <v>106</v>
      </c>
      <c r="C46" s="23"/>
      <c r="D46" s="23"/>
      <c r="E46" s="24"/>
      <c r="F46" s="25"/>
      <c r="G46" s="14">
        <v>3854.2</v>
      </c>
      <c r="I46" s="15"/>
    </row>
    <row r="47" spans="1:9" s="14" customFormat="1" ht="15" x14ac:dyDescent="0.2">
      <c r="A47" s="103" t="s">
        <v>107</v>
      </c>
      <c r="B47" s="104" t="s">
        <v>104</v>
      </c>
      <c r="C47" s="23"/>
      <c r="D47" s="23"/>
      <c r="E47" s="24"/>
      <c r="F47" s="25"/>
      <c r="G47" s="14">
        <v>3854.2</v>
      </c>
      <c r="I47" s="15"/>
    </row>
    <row r="48" spans="1:9" s="21" customFormat="1" ht="35.25" customHeight="1" x14ac:dyDescent="0.2">
      <c r="A48" s="81" t="s">
        <v>108</v>
      </c>
      <c r="B48" s="82" t="s">
        <v>11</v>
      </c>
      <c r="C48" s="23" t="s">
        <v>157</v>
      </c>
      <c r="D48" s="23">
        <v>2246.7800000000002</v>
      </c>
      <c r="E48" s="24">
        <f>D48/G48</f>
        <v>0.57999999999999996</v>
      </c>
      <c r="F48" s="25">
        <f t="shared" ref="F48:F50" si="0">E48/12</f>
        <v>0.05</v>
      </c>
      <c r="G48" s="14">
        <v>3854.2</v>
      </c>
      <c r="H48" s="14">
        <v>1.07</v>
      </c>
      <c r="I48" s="15">
        <v>0.03</v>
      </c>
    </row>
    <row r="49" spans="1:9" s="21" customFormat="1" ht="30" x14ac:dyDescent="0.2">
      <c r="A49" s="81" t="s">
        <v>109</v>
      </c>
      <c r="B49" s="82" t="s">
        <v>11</v>
      </c>
      <c r="C49" s="23" t="s">
        <v>157</v>
      </c>
      <c r="D49" s="23">
        <v>2246.7800000000002</v>
      </c>
      <c r="E49" s="24">
        <f>D49/G49</f>
        <v>0.57999999999999996</v>
      </c>
      <c r="F49" s="25">
        <f t="shared" si="0"/>
        <v>0.05</v>
      </c>
      <c r="G49" s="14">
        <v>3854.2</v>
      </c>
      <c r="H49" s="14">
        <v>1.07</v>
      </c>
      <c r="I49" s="15">
        <v>7.0000000000000007E-2</v>
      </c>
    </row>
    <row r="50" spans="1:9" s="21" customFormat="1" ht="33" customHeight="1" x14ac:dyDescent="0.2">
      <c r="A50" s="81" t="s">
        <v>110</v>
      </c>
      <c r="B50" s="82" t="s">
        <v>11</v>
      </c>
      <c r="C50" s="23" t="s">
        <v>157</v>
      </c>
      <c r="D50" s="23">
        <v>14185.73</v>
      </c>
      <c r="E50" s="24">
        <f>D50/G50</f>
        <v>3.68</v>
      </c>
      <c r="F50" s="25">
        <f t="shared" si="0"/>
        <v>0.31</v>
      </c>
      <c r="G50" s="14">
        <v>3854.2</v>
      </c>
      <c r="H50" s="14">
        <v>1.07</v>
      </c>
      <c r="I50" s="15">
        <v>0.22</v>
      </c>
    </row>
    <row r="51" spans="1:9" s="21" customFormat="1" ht="30" x14ac:dyDescent="0.2">
      <c r="A51" s="81" t="s">
        <v>25</v>
      </c>
      <c r="B51" s="82"/>
      <c r="C51" s="23" t="s">
        <v>165</v>
      </c>
      <c r="D51" s="23">
        <f>E51*G51</f>
        <v>9250.08</v>
      </c>
      <c r="E51" s="24">
        <f>F51*12</f>
        <v>2.4</v>
      </c>
      <c r="F51" s="25">
        <v>0.2</v>
      </c>
      <c r="G51" s="14">
        <v>3854.2</v>
      </c>
      <c r="H51" s="14">
        <v>1.07</v>
      </c>
      <c r="I51" s="15">
        <v>0.14000000000000001</v>
      </c>
    </row>
    <row r="52" spans="1:9" s="21" customFormat="1" ht="25.5" x14ac:dyDescent="0.2">
      <c r="A52" s="39" t="s">
        <v>111</v>
      </c>
      <c r="B52" s="35" t="s">
        <v>74</v>
      </c>
      <c r="C52" s="23"/>
      <c r="D52" s="23"/>
      <c r="E52" s="24"/>
      <c r="F52" s="25"/>
      <c r="G52" s="14">
        <v>3854.2</v>
      </c>
      <c r="H52" s="14"/>
      <c r="I52" s="15"/>
    </row>
    <row r="53" spans="1:9" s="21" customFormat="1" ht="30.75" customHeight="1" x14ac:dyDescent="0.2">
      <c r="A53" s="39" t="s">
        <v>112</v>
      </c>
      <c r="B53" s="35" t="s">
        <v>74</v>
      </c>
      <c r="C53" s="23"/>
      <c r="D53" s="23"/>
      <c r="E53" s="24"/>
      <c r="F53" s="25"/>
      <c r="G53" s="14">
        <v>3854.2</v>
      </c>
      <c r="H53" s="14"/>
      <c r="I53" s="15"/>
    </row>
    <row r="54" spans="1:9" s="21" customFormat="1" ht="18" customHeight="1" x14ac:dyDescent="0.2">
      <c r="A54" s="39" t="s">
        <v>113</v>
      </c>
      <c r="B54" s="35" t="s">
        <v>12</v>
      </c>
      <c r="C54" s="23"/>
      <c r="D54" s="23"/>
      <c r="E54" s="24"/>
      <c r="F54" s="25"/>
      <c r="G54" s="14">
        <v>3854.2</v>
      </c>
      <c r="H54" s="14"/>
      <c r="I54" s="15"/>
    </row>
    <row r="55" spans="1:9" s="21" customFormat="1" ht="21.75" customHeight="1" x14ac:dyDescent="0.2">
      <c r="A55" s="39" t="s">
        <v>114</v>
      </c>
      <c r="B55" s="35" t="s">
        <v>74</v>
      </c>
      <c r="C55" s="23"/>
      <c r="D55" s="23"/>
      <c r="E55" s="24"/>
      <c r="F55" s="25"/>
      <c r="G55" s="14">
        <v>3854.2</v>
      </c>
      <c r="H55" s="14"/>
      <c r="I55" s="15"/>
    </row>
    <row r="56" spans="1:9" s="21" customFormat="1" ht="29.25" customHeight="1" x14ac:dyDescent="0.2">
      <c r="A56" s="39" t="s">
        <v>115</v>
      </c>
      <c r="B56" s="35" t="s">
        <v>74</v>
      </c>
      <c r="C56" s="23"/>
      <c r="D56" s="23"/>
      <c r="E56" s="24"/>
      <c r="F56" s="25"/>
      <c r="G56" s="14">
        <v>3854.2</v>
      </c>
      <c r="H56" s="14"/>
      <c r="I56" s="15"/>
    </row>
    <row r="57" spans="1:9" s="21" customFormat="1" ht="15" x14ac:dyDescent="0.2">
      <c r="A57" s="39" t="s">
        <v>116</v>
      </c>
      <c r="B57" s="35" t="s">
        <v>74</v>
      </c>
      <c r="C57" s="23"/>
      <c r="D57" s="23"/>
      <c r="E57" s="24"/>
      <c r="F57" s="25"/>
      <c r="G57" s="14">
        <v>3854.2</v>
      </c>
      <c r="H57" s="14"/>
      <c r="I57" s="15"/>
    </row>
    <row r="58" spans="1:9" s="21" customFormat="1" ht="25.5" x14ac:dyDescent="0.2">
      <c r="A58" s="39" t="s">
        <v>117</v>
      </c>
      <c r="B58" s="35" t="s">
        <v>74</v>
      </c>
      <c r="C58" s="23"/>
      <c r="D58" s="23"/>
      <c r="E58" s="24"/>
      <c r="F58" s="25"/>
      <c r="G58" s="14">
        <v>3854.2</v>
      </c>
      <c r="H58" s="14"/>
      <c r="I58" s="15"/>
    </row>
    <row r="59" spans="1:9" s="21" customFormat="1" ht="21" customHeight="1" x14ac:dyDescent="0.2">
      <c r="A59" s="39" t="s">
        <v>118</v>
      </c>
      <c r="B59" s="35" t="s">
        <v>74</v>
      </c>
      <c r="C59" s="23"/>
      <c r="D59" s="23"/>
      <c r="E59" s="24"/>
      <c r="F59" s="25"/>
      <c r="G59" s="14">
        <v>3854.2</v>
      </c>
      <c r="H59" s="14"/>
      <c r="I59" s="15"/>
    </row>
    <row r="60" spans="1:9" s="21" customFormat="1" ht="23.25" customHeight="1" x14ac:dyDescent="0.2">
      <c r="A60" s="39" t="s">
        <v>119</v>
      </c>
      <c r="B60" s="35" t="s">
        <v>74</v>
      </c>
      <c r="C60" s="23"/>
      <c r="D60" s="23"/>
      <c r="E60" s="24"/>
      <c r="F60" s="25"/>
      <c r="G60" s="14">
        <v>3854.2</v>
      </c>
      <c r="H60" s="14"/>
      <c r="I60" s="15"/>
    </row>
    <row r="61" spans="1:9" s="14" customFormat="1" ht="18" customHeight="1" x14ac:dyDescent="0.2">
      <c r="A61" s="81" t="s">
        <v>26</v>
      </c>
      <c r="B61" s="82" t="s">
        <v>27</v>
      </c>
      <c r="C61" s="23" t="s">
        <v>166</v>
      </c>
      <c r="D61" s="23">
        <f>E61*G61</f>
        <v>3237.53</v>
      </c>
      <c r="E61" s="24">
        <f>12*F61</f>
        <v>0.84</v>
      </c>
      <c r="F61" s="25">
        <v>7.0000000000000007E-2</v>
      </c>
      <c r="G61" s="14">
        <v>3854.2</v>
      </c>
      <c r="H61" s="14">
        <v>1.07</v>
      </c>
      <c r="I61" s="15">
        <v>0.03</v>
      </c>
    </row>
    <row r="62" spans="1:9" s="14" customFormat="1" ht="21.75" customHeight="1" x14ac:dyDescent="0.2">
      <c r="A62" s="81" t="s">
        <v>28</v>
      </c>
      <c r="B62" s="83" t="s">
        <v>29</v>
      </c>
      <c r="C62" s="27" t="s">
        <v>166</v>
      </c>
      <c r="D62" s="23">
        <v>2035.02</v>
      </c>
      <c r="E62" s="24">
        <f>D62/G62</f>
        <v>0.53</v>
      </c>
      <c r="F62" s="25">
        <f>E62/12</f>
        <v>0.04</v>
      </c>
      <c r="G62" s="14">
        <v>3854.2</v>
      </c>
      <c r="H62" s="14">
        <v>1.07</v>
      </c>
      <c r="I62" s="15">
        <v>0.02</v>
      </c>
    </row>
    <row r="63" spans="1:9" s="26" customFormat="1" ht="30" x14ac:dyDescent="0.2">
      <c r="A63" s="81" t="s">
        <v>30</v>
      </c>
      <c r="B63" s="82"/>
      <c r="C63" s="27" t="s">
        <v>158</v>
      </c>
      <c r="D63" s="23">
        <v>2849.1</v>
      </c>
      <c r="E63" s="24">
        <f>D63/G63</f>
        <v>0.74</v>
      </c>
      <c r="F63" s="25">
        <f>E63/12</f>
        <v>0.06</v>
      </c>
      <c r="G63" s="14">
        <v>3854.2</v>
      </c>
      <c r="H63" s="14">
        <v>1.07</v>
      </c>
      <c r="I63" s="15">
        <v>0.03</v>
      </c>
    </row>
    <row r="64" spans="1:9" s="26" customFormat="1" ht="19.5" customHeight="1" x14ac:dyDescent="0.2">
      <c r="A64" s="81" t="s">
        <v>31</v>
      </c>
      <c r="B64" s="82"/>
      <c r="C64" s="24" t="s">
        <v>167</v>
      </c>
      <c r="D64" s="24">
        <f>D65+D66+D67+D68+D69+D70+D71+D72+D73+D74+D76+D77++D75</f>
        <v>20626.650000000001</v>
      </c>
      <c r="E64" s="24">
        <f>D64/G64</f>
        <v>5.35</v>
      </c>
      <c r="F64" s="25">
        <f>E64/12</f>
        <v>0.45</v>
      </c>
      <c r="G64" s="14">
        <v>3854.2</v>
      </c>
      <c r="H64" s="14">
        <v>1.07</v>
      </c>
      <c r="I64" s="15">
        <v>0.5</v>
      </c>
    </row>
    <row r="65" spans="1:11" s="21" customFormat="1" ht="28.5" customHeight="1" x14ac:dyDescent="0.2">
      <c r="A65" s="84" t="s">
        <v>77</v>
      </c>
      <c r="B65" s="77" t="s">
        <v>32</v>
      </c>
      <c r="C65" s="28"/>
      <c r="D65" s="28">
        <v>685.01</v>
      </c>
      <c r="E65" s="29"/>
      <c r="F65" s="30"/>
      <c r="G65" s="14">
        <v>3854.2</v>
      </c>
      <c r="H65" s="14">
        <v>1.07</v>
      </c>
      <c r="I65" s="15">
        <v>0.01</v>
      </c>
      <c r="K65" s="26"/>
    </row>
    <row r="66" spans="1:11" s="21" customFormat="1" ht="18" customHeight="1" x14ac:dyDescent="0.2">
      <c r="A66" s="84" t="s">
        <v>33</v>
      </c>
      <c r="B66" s="77" t="s">
        <v>34</v>
      </c>
      <c r="C66" s="28"/>
      <c r="D66" s="28">
        <v>505.42</v>
      </c>
      <c r="E66" s="29"/>
      <c r="F66" s="30"/>
      <c r="G66" s="14">
        <v>3854.2</v>
      </c>
      <c r="H66" s="14">
        <v>1.07</v>
      </c>
      <c r="I66" s="15">
        <v>0.01</v>
      </c>
      <c r="K66" s="26"/>
    </row>
    <row r="67" spans="1:11" s="21" customFormat="1" ht="18" customHeight="1" x14ac:dyDescent="0.2">
      <c r="A67" s="84" t="s">
        <v>73</v>
      </c>
      <c r="B67" s="78" t="s">
        <v>32</v>
      </c>
      <c r="C67" s="28"/>
      <c r="D67" s="28">
        <v>900.62</v>
      </c>
      <c r="E67" s="29"/>
      <c r="F67" s="30"/>
      <c r="G67" s="14">
        <v>3854.2</v>
      </c>
      <c r="H67" s="14"/>
      <c r="I67" s="15"/>
      <c r="K67" s="26"/>
    </row>
    <row r="68" spans="1:11" s="21" customFormat="1" ht="15" x14ac:dyDescent="0.2">
      <c r="A68" s="84" t="s">
        <v>35</v>
      </c>
      <c r="B68" s="77" t="s">
        <v>32</v>
      </c>
      <c r="C68" s="28"/>
      <c r="D68" s="28">
        <v>963.17</v>
      </c>
      <c r="E68" s="29"/>
      <c r="F68" s="30"/>
      <c r="G68" s="14">
        <v>3854.2</v>
      </c>
      <c r="H68" s="14">
        <v>1.07</v>
      </c>
      <c r="I68" s="15">
        <v>0.01</v>
      </c>
      <c r="K68" s="26"/>
    </row>
    <row r="69" spans="1:11" s="21" customFormat="1" ht="15" x14ac:dyDescent="0.2">
      <c r="A69" s="84" t="s">
        <v>36</v>
      </c>
      <c r="B69" s="77" t="s">
        <v>32</v>
      </c>
      <c r="C69" s="28"/>
      <c r="D69" s="28">
        <v>4294.09</v>
      </c>
      <c r="E69" s="29"/>
      <c r="F69" s="30"/>
      <c r="G69" s="14">
        <v>3854.2</v>
      </c>
      <c r="H69" s="14">
        <v>1.07</v>
      </c>
      <c r="I69" s="15">
        <v>0.06</v>
      </c>
      <c r="K69" s="26"/>
    </row>
    <row r="70" spans="1:11" s="21" customFormat="1" ht="15" x14ac:dyDescent="0.2">
      <c r="A70" s="84" t="s">
        <v>37</v>
      </c>
      <c r="B70" s="77" t="s">
        <v>32</v>
      </c>
      <c r="C70" s="28"/>
      <c r="D70" s="28">
        <v>1010.85</v>
      </c>
      <c r="E70" s="29"/>
      <c r="F70" s="30"/>
      <c r="G70" s="14">
        <v>3854.2</v>
      </c>
      <c r="H70" s="14">
        <v>1.07</v>
      </c>
      <c r="I70" s="15">
        <v>0.01</v>
      </c>
      <c r="K70" s="26"/>
    </row>
    <row r="71" spans="1:11" s="21" customFormat="1" ht="15" x14ac:dyDescent="0.2">
      <c r="A71" s="84" t="s">
        <v>38</v>
      </c>
      <c r="B71" s="77" t="s">
        <v>32</v>
      </c>
      <c r="C71" s="28"/>
      <c r="D71" s="28">
        <v>481.57</v>
      </c>
      <c r="E71" s="29"/>
      <c r="F71" s="30"/>
      <c r="G71" s="14">
        <v>3854.2</v>
      </c>
      <c r="H71" s="14">
        <v>1.07</v>
      </c>
      <c r="I71" s="15">
        <v>0.01</v>
      </c>
      <c r="K71" s="26"/>
    </row>
    <row r="72" spans="1:11" s="21" customFormat="1" ht="15" x14ac:dyDescent="0.2">
      <c r="A72" s="84" t="s">
        <v>39</v>
      </c>
      <c r="B72" s="77" t="s">
        <v>34</v>
      </c>
      <c r="C72" s="28"/>
      <c r="D72" s="28">
        <v>1926.35</v>
      </c>
      <c r="E72" s="29"/>
      <c r="F72" s="30"/>
      <c r="G72" s="14">
        <v>3854.2</v>
      </c>
      <c r="H72" s="14">
        <v>1.07</v>
      </c>
      <c r="I72" s="15">
        <v>0.03</v>
      </c>
      <c r="K72" s="26"/>
    </row>
    <row r="73" spans="1:11" s="21" customFormat="1" ht="25.5" x14ac:dyDescent="0.2">
      <c r="A73" s="84" t="s">
        <v>40</v>
      </c>
      <c r="B73" s="77" t="s">
        <v>32</v>
      </c>
      <c r="C73" s="28"/>
      <c r="D73" s="28">
        <v>3432.47</v>
      </c>
      <c r="E73" s="29"/>
      <c r="F73" s="30"/>
      <c r="G73" s="14">
        <v>3854.2</v>
      </c>
      <c r="H73" s="14">
        <v>1.07</v>
      </c>
      <c r="I73" s="15">
        <v>0.05</v>
      </c>
      <c r="K73" s="26"/>
    </row>
    <row r="74" spans="1:11" s="21" customFormat="1" ht="25.5" x14ac:dyDescent="0.2">
      <c r="A74" s="84" t="s">
        <v>78</v>
      </c>
      <c r="B74" s="77" t="s">
        <v>32</v>
      </c>
      <c r="C74" s="28"/>
      <c r="D74" s="28">
        <v>3837.45</v>
      </c>
      <c r="E74" s="29"/>
      <c r="F74" s="30"/>
      <c r="G74" s="14">
        <v>3854.2</v>
      </c>
      <c r="H74" s="14">
        <v>1.07</v>
      </c>
      <c r="I74" s="15">
        <v>0.01</v>
      </c>
      <c r="K74" s="26"/>
    </row>
    <row r="75" spans="1:11" s="21" customFormat="1" ht="25.5" x14ac:dyDescent="0.2">
      <c r="A75" s="84" t="s">
        <v>120</v>
      </c>
      <c r="B75" s="78" t="s">
        <v>47</v>
      </c>
      <c r="C75" s="76"/>
      <c r="D75" s="28">
        <v>1663.96</v>
      </c>
      <c r="E75" s="29"/>
      <c r="F75" s="30"/>
      <c r="G75" s="14">
        <v>3854.2</v>
      </c>
      <c r="H75" s="14">
        <v>1.07</v>
      </c>
      <c r="I75" s="15">
        <v>0</v>
      </c>
      <c r="K75" s="26"/>
    </row>
    <row r="76" spans="1:11" s="21" customFormat="1" ht="24.75" customHeight="1" x14ac:dyDescent="0.2">
      <c r="A76" s="84" t="s">
        <v>176</v>
      </c>
      <c r="B76" s="35" t="s">
        <v>122</v>
      </c>
      <c r="C76" s="42"/>
      <c r="D76" s="42">
        <v>925.69</v>
      </c>
      <c r="E76" s="29"/>
      <c r="F76" s="30"/>
      <c r="G76" s="14">
        <v>3854.2</v>
      </c>
      <c r="H76" s="14"/>
      <c r="I76" s="15"/>
      <c r="K76" s="26"/>
    </row>
    <row r="77" spans="1:11" s="21" customFormat="1" ht="21" customHeight="1" x14ac:dyDescent="0.2">
      <c r="A77" s="40" t="s">
        <v>177</v>
      </c>
      <c r="B77" s="41" t="s">
        <v>47</v>
      </c>
      <c r="C77" s="42"/>
      <c r="D77" s="42">
        <v>0</v>
      </c>
      <c r="E77" s="29"/>
      <c r="F77" s="30"/>
      <c r="G77" s="14">
        <v>3854.2</v>
      </c>
      <c r="H77" s="14"/>
      <c r="I77" s="15"/>
      <c r="K77" s="26"/>
    </row>
    <row r="78" spans="1:11" s="26" customFormat="1" ht="30" x14ac:dyDescent="0.2">
      <c r="A78" s="81" t="s">
        <v>41</v>
      </c>
      <c r="B78" s="82"/>
      <c r="C78" s="27" t="s">
        <v>168</v>
      </c>
      <c r="D78" s="27">
        <f>D79+D80+D81+D82+D83+D84+D85+D86+D87+D88</f>
        <v>36665.08</v>
      </c>
      <c r="E78" s="24">
        <f>D78/G78</f>
        <v>9.51</v>
      </c>
      <c r="F78" s="25">
        <f>E78/12</f>
        <v>0.79</v>
      </c>
      <c r="G78" s="14">
        <v>3854.2</v>
      </c>
      <c r="H78" s="14">
        <v>1.07</v>
      </c>
      <c r="I78" s="15">
        <v>0.72</v>
      </c>
    </row>
    <row r="79" spans="1:11" s="21" customFormat="1" ht="18.75" customHeight="1" x14ac:dyDescent="0.2">
      <c r="A79" s="84" t="s">
        <v>42</v>
      </c>
      <c r="B79" s="77" t="s">
        <v>43</v>
      </c>
      <c r="C79" s="28"/>
      <c r="D79" s="28">
        <v>2889.52</v>
      </c>
      <c r="E79" s="29"/>
      <c r="F79" s="30"/>
      <c r="G79" s="14">
        <v>3854.2</v>
      </c>
      <c r="H79" s="14">
        <v>1.07</v>
      </c>
      <c r="I79" s="15">
        <v>0.04</v>
      </c>
      <c r="K79" s="26"/>
    </row>
    <row r="80" spans="1:11" s="21" customFormat="1" ht="25.5" x14ac:dyDescent="0.2">
      <c r="A80" s="84" t="s">
        <v>44</v>
      </c>
      <c r="B80" s="77" t="s">
        <v>45</v>
      </c>
      <c r="C80" s="28"/>
      <c r="D80" s="28">
        <v>1926.35</v>
      </c>
      <c r="E80" s="29"/>
      <c r="F80" s="30"/>
      <c r="G80" s="14">
        <v>3854.2</v>
      </c>
      <c r="H80" s="14">
        <v>1.07</v>
      </c>
      <c r="I80" s="15">
        <v>0.03</v>
      </c>
      <c r="K80" s="26"/>
    </row>
    <row r="81" spans="1:11" s="21" customFormat="1" ht="18" customHeight="1" x14ac:dyDescent="0.2">
      <c r="A81" s="84" t="s">
        <v>46</v>
      </c>
      <c r="B81" s="77" t="s">
        <v>47</v>
      </c>
      <c r="C81" s="28"/>
      <c r="D81" s="28">
        <v>2021.63</v>
      </c>
      <c r="E81" s="29"/>
      <c r="F81" s="30"/>
      <c r="G81" s="14">
        <v>3854.2</v>
      </c>
      <c r="H81" s="14">
        <v>1.07</v>
      </c>
      <c r="I81" s="15">
        <v>0.03</v>
      </c>
      <c r="K81" s="26"/>
    </row>
    <row r="82" spans="1:11" s="21" customFormat="1" ht="25.5" x14ac:dyDescent="0.2">
      <c r="A82" s="84" t="s">
        <v>48</v>
      </c>
      <c r="B82" s="77" t="s">
        <v>49</v>
      </c>
      <c r="C82" s="28"/>
      <c r="D82" s="28">
        <v>1926.35</v>
      </c>
      <c r="E82" s="29"/>
      <c r="F82" s="30"/>
      <c r="G82" s="14">
        <v>3854.2</v>
      </c>
      <c r="H82" s="14">
        <v>1.07</v>
      </c>
      <c r="I82" s="15">
        <v>0.03</v>
      </c>
      <c r="K82" s="26"/>
    </row>
    <row r="83" spans="1:11" s="21" customFormat="1" ht="20.25" customHeight="1" x14ac:dyDescent="0.2">
      <c r="A83" s="84" t="s">
        <v>50</v>
      </c>
      <c r="B83" s="78" t="s">
        <v>47</v>
      </c>
      <c r="C83" s="28"/>
      <c r="D83" s="28">
        <v>13424.22</v>
      </c>
      <c r="E83" s="29"/>
      <c r="F83" s="30"/>
      <c r="G83" s="14">
        <v>3854.2</v>
      </c>
      <c r="H83" s="14">
        <v>1.07</v>
      </c>
      <c r="I83" s="15">
        <v>0.21</v>
      </c>
      <c r="K83" s="26"/>
    </row>
    <row r="84" spans="1:11" s="21" customFormat="1" ht="21.75" customHeight="1" x14ac:dyDescent="0.2">
      <c r="A84" s="84" t="s">
        <v>51</v>
      </c>
      <c r="B84" s="77" t="s">
        <v>11</v>
      </c>
      <c r="C84" s="76"/>
      <c r="D84" s="28">
        <v>6851.28</v>
      </c>
      <c r="E84" s="29"/>
      <c r="F84" s="30"/>
      <c r="G84" s="14">
        <v>3854.2</v>
      </c>
      <c r="H84" s="14">
        <v>1.07</v>
      </c>
      <c r="I84" s="15">
        <v>0.11</v>
      </c>
      <c r="K84" s="26"/>
    </row>
    <row r="85" spans="1:11" s="21" customFormat="1" ht="28.5" customHeight="1" x14ac:dyDescent="0.2">
      <c r="A85" s="84" t="s">
        <v>123</v>
      </c>
      <c r="B85" s="78" t="s">
        <v>32</v>
      </c>
      <c r="C85" s="76"/>
      <c r="D85" s="28">
        <v>7625.73</v>
      </c>
      <c r="E85" s="29"/>
      <c r="F85" s="30"/>
      <c r="G85" s="14">
        <v>3854.2</v>
      </c>
      <c r="H85" s="14"/>
      <c r="I85" s="15"/>
      <c r="K85" s="26"/>
    </row>
    <row r="86" spans="1:11" s="21" customFormat="1" ht="36.75" customHeight="1" x14ac:dyDescent="0.2">
      <c r="A86" s="84" t="s">
        <v>120</v>
      </c>
      <c r="B86" s="78" t="s">
        <v>122</v>
      </c>
      <c r="C86" s="76"/>
      <c r="D86" s="28">
        <v>0</v>
      </c>
      <c r="E86" s="29"/>
      <c r="F86" s="30"/>
      <c r="G86" s="14">
        <v>3854.2</v>
      </c>
      <c r="H86" s="14"/>
      <c r="I86" s="15"/>
      <c r="K86" s="26"/>
    </row>
    <row r="87" spans="1:11" s="21" customFormat="1" ht="21.75" customHeight="1" x14ac:dyDescent="0.2">
      <c r="A87" s="39" t="s">
        <v>124</v>
      </c>
      <c r="B87" s="78" t="s">
        <v>47</v>
      </c>
      <c r="C87" s="76"/>
      <c r="D87" s="28">
        <v>0</v>
      </c>
      <c r="E87" s="29"/>
      <c r="F87" s="30"/>
      <c r="G87" s="14">
        <v>3854.2</v>
      </c>
      <c r="H87" s="14"/>
      <c r="I87" s="15"/>
      <c r="K87" s="26"/>
    </row>
    <row r="88" spans="1:11" s="21" customFormat="1" ht="20.25" customHeight="1" x14ac:dyDescent="0.2">
      <c r="A88" s="84" t="s">
        <v>125</v>
      </c>
      <c r="B88" s="78" t="s">
        <v>32</v>
      </c>
      <c r="C88" s="28"/>
      <c r="D88" s="28">
        <v>0</v>
      </c>
      <c r="E88" s="29"/>
      <c r="F88" s="30"/>
      <c r="G88" s="14">
        <v>3854.2</v>
      </c>
      <c r="H88" s="14">
        <v>1.07</v>
      </c>
      <c r="I88" s="15">
        <v>0</v>
      </c>
      <c r="K88" s="26"/>
    </row>
    <row r="89" spans="1:11" s="21" customFormat="1" ht="30" x14ac:dyDescent="0.2">
      <c r="A89" s="81" t="s">
        <v>52</v>
      </c>
      <c r="B89" s="77"/>
      <c r="C89" s="24" t="s">
        <v>169</v>
      </c>
      <c r="D89" s="24">
        <f>D92</f>
        <v>0</v>
      </c>
      <c r="E89" s="24">
        <f>D89/G89</f>
        <v>0</v>
      </c>
      <c r="F89" s="25">
        <f>E89/12</f>
        <v>0</v>
      </c>
      <c r="G89" s="14">
        <v>3854.2</v>
      </c>
      <c r="H89" s="14">
        <v>1.07</v>
      </c>
      <c r="I89" s="15">
        <v>7.0000000000000007E-2</v>
      </c>
      <c r="K89" s="26"/>
    </row>
    <row r="90" spans="1:11" s="21" customFormat="1" ht="15" x14ac:dyDescent="0.2">
      <c r="A90" s="84" t="s">
        <v>126</v>
      </c>
      <c r="B90" s="77" t="s">
        <v>32</v>
      </c>
      <c r="C90" s="76"/>
      <c r="D90" s="57">
        <v>0</v>
      </c>
      <c r="E90" s="24"/>
      <c r="F90" s="25"/>
      <c r="G90" s="14">
        <v>3854.2</v>
      </c>
      <c r="H90" s="14"/>
      <c r="I90" s="15"/>
      <c r="K90" s="26"/>
    </row>
    <row r="91" spans="1:11" s="21" customFormat="1" ht="15" x14ac:dyDescent="0.2">
      <c r="A91" s="39" t="s">
        <v>127</v>
      </c>
      <c r="B91" s="78" t="s">
        <v>47</v>
      </c>
      <c r="C91" s="76"/>
      <c r="D91" s="57">
        <v>0</v>
      </c>
      <c r="E91" s="24"/>
      <c r="F91" s="25"/>
      <c r="G91" s="14">
        <v>3854.2</v>
      </c>
      <c r="H91" s="14"/>
      <c r="I91" s="15"/>
      <c r="K91" s="26"/>
    </row>
    <row r="92" spans="1:11" s="21" customFormat="1" ht="15" x14ac:dyDescent="0.2">
      <c r="A92" s="84" t="s">
        <v>128</v>
      </c>
      <c r="B92" s="78" t="s">
        <v>122</v>
      </c>
      <c r="C92" s="28"/>
      <c r="D92" s="28">
        <v>0</v>
      </c>
      <c r="E92" s="29"/>
      <c r="F92" s="30"/>
      <c r="G92" s="14">
        <v>3854.2</v>
      </c>
      <c r="H92" s="14">
        <v>1.07</v>
      </c>
      <c r="I92" s="15">
        <v>0.04</v>
      </c>
      <c r="K92" s="26"/>
    </row>
    <row r="93" spans="1:11" s="21" customFormat="1" ht="32.25" customHeight="1" x14ac:dyDescent="0.2">
      <c r="A93" s="84" t="s">
        <v>129</v>
      </c>
      <c r="B93" s="78" t="s">
        <v>47</v>
      </c>
      <c r="C93" s="28"/>
      <c r="D93" s="28">
        <f>E93*G93</f>
        <v>0</v>
      </c>
      <c r="E93" s="29"/>
      <c r="F93" s="30"/>
      <c r="G93" s="14">
        <v>3854.2</v>
      </c>
      <c r="H93" s="14">
        <v>1.07</v>
      </c>
      <c r="I93" s="15">
        <v>0</v>
      </c>
      <c r="K93" s="26"/>
    </row>
    <row r="94" spans="1:11" s="21" customFormat="1" ht="21.75" customHeight="1" x14ac:dyDescent="0.2">
      <c r="A94" s="81" t="s">
        <v>130</v>
      </c>
      <c r="B94" s="77"/>
      <c r="C94" s="24" t="s">
        <v>170</v>
      </c>
      <c r="D94" s="24">
        <f>D96+D97++D95+D98+D99+D100</f>
        <v>12641.45</v>
      </c>
      <c r="E94" s="24">
        <f>D94/G94</f>
        <v>3.28</v>
      </c>
      <c r="F94" s="25">
        <f>E94/12</f>
        <v>0.27</v>
      </c>
      <c r="G94" s="14">
        <v>3854.2</v>
      </c>
      <c r="H94" s="14">
        <v>1.07</v>
      </c>
      <c r="I94" s="15">
        <v>0.19</v>
      </c>
      <c r="K94" s="26"/>
    </row>
    <row r="95" spans="1:11" s="21" customFormat="1" ht="18" customHeight="1" x14ac:dyDescent="0.2">
      <c r="A95" s="84" t="s">
        <v>53</v>
      </c>
      <c r="B95" s="77" t="s">
        <v>11</v>
      </c>
      <c r="C95" s="28"/>
      <c r="D95" s="28">
        <f t="shared" ref="D95:D100" si="1">E95*G95</f>
        <v>0</v>
      </c>
      <c r="E95" s="29"/>
      <c r="F95" s="30"/>
      <c r="G95" s="14">
        <v>3854.2</v>
      </c>
      <c r="H95" s="14">
        <v>1.07</v>
      </c>
      <c r="I95" s="15">
        <v>0</v>
      </c>
      <c r="K95" s="26"/>
    </row>
    <row r="96" spans="1:11" s="21" customFormat="1" ht="43.5" customHeight="1" x14ac:dyDescent="0.2">
      <c r="A96" s="84" t="s">
        <v>131</v>
      </c>
      <c r="B96" s="77" t="s">
        <v>32</v>
      </c>
      <c r="C96" s="28"/>
      <c r="D96" s="28">
        <v>11634.64</v>
      </c>
      <c r="E96" s="29"/>
      <c r="F96" s="30"/>
      <c r="G96" s="14">
        <v>3854.2</v>
      </c>
      <c r="H96" s="14">
        <v>1.07</v>
      </c>
      <c r="I96" s="15">
        <v>0.18</v>
      </c>
      <c r="K96" s="26"/>
    </row>
    <row r="97" spans="1:11" s="21" customFormat="1" ht="42" customHeight="1" x14ac:dyDescent="0.2">
      <c r="A97" s="84" t="s">
        <v>132</v>
      </c>
      <c r="B97" s="77" t="s">
        <v>32</v>
      </c>
      <c r="C97" s="28"/>
      <c r="D97" s="28">
        <v>1006.81</v>
      </c>
      <c r="E97" s="29"/>
      <c r="F97" s="30"/>
      <c r="G97" s="14">
        <v>3854.2</v>
      </c>
      <c r="H97" s="14">
        <v>1.07</v>
      </c>
      <c r="I97" s="15">
        <v>0.01</v>
      </c>
      <c r="K97" s="26"/>
    </row>
    <row r="98" spans="1:11" s="21" customFormat="1" ht="27.75" customHeight="1" x14ac:dyDescent="0.2">
      <c r="A98" s="84" t="s">
        <v>55</v>
      </c>
      <c r="B98" s="77" t="s">
        <v>18</v>
      </c>
      <c r="C98" s="28"/>
      <c r="D98" s="28">
        <f t="shared" si="1"/>
        <v>0</v>
      </c>
      <c r="E98" s="29"/>
      <c r="F98" s="30"/>
      <c r="G98" s="14">
        <v>3854.2</v>
      </c>
      <c r="H98" s="14">
        <v>1.07</v>
      </c>
      <c r="I98" s="15">
        <v>0</v>
      </c>
      <c r="K98" s="26"/>
    </row>
    <row r="99" spans="1:11" s="21" customFormat="1" ht="15" x14ac:dyDescent="0.2">
      <c r="A99" s="84" t="s">
        <v>54</v>
      </c>
      <c r="B99" s="78" t="s">
        <v>133</v>
      </c>
      <c r="C99" s="28"/>
      <c r="D99" s="28">
        <f t="shared" si="1"/>
        <v>0</v>
      </c>
      <c r="E99" s="29"/>
      <c r="F99" s="30"/>
      <c r="G99" s="14">
        <v>3854.2</v>
      </c>
      <c r="H99" s="14">
        <v>1.07</v>
      </c>
      <c r="I99" s="15">
        <v>0</v>
      </c>
      <c r="K99" s="26"/>
    </row>
    <row r="100" spans="1:11" s="21" customFormat="1" ht="53.25" customHeight="1" x14ac:dyDescent="0.2">
      <c r="A100" s="84" t="s">
        <v>134</v>
      </c>
      <c r="B100" s="78" t="s">
        <v>74</v>
      </c>
      <c r="C100" s="28"/>
      <c r="D100" s="28">
        <f t="shared" si="1"/>
        <v>0</v>
      </c>
      <c r="E100" s="29"/>
      <c r="F100" s="30"/>
      <c r="G100" s="14">
        <v>3854.2</v>
      </c>
      <c r="H100" s="14">
        <v>1.07</v>
      </c>
      <c r="I100" s="15">
        <v>0</v>
      </c>
      <c r="K100" s="26"/>
    </row>
    <row r="101" spans="1:11" s="21" customFormat="1" ht="17.25" customHeight="1" x14ac:dyDescent="0.2">
      <c r="A101" s="81" t="s">
        <v>56</v>
      </c>
      <c r="B101" s="77"/>
      <c r="C101" s="24" t="s">
        <v>171</v>
      </c>
      <c r="D101" s="24">
        <f>D102</f>
        <v>0</v>
      </c>
      <c r="E101" s="24">
        <f>D101/G101</f>
        <v>0</v>
      </c>
      <c r="F101" s="25">
        <f>E101/12</f>
        <v>0</v>
      </c>
      <c r="G101" s="14">
        <v>3854.2</v>
      </c>
      <c r="H101" s="14">
        <v>1.07</v>
      </c>
      <c r="I101" s="15">
        <v>0.13</v>
      </c>
      <c r="K101" s="26"/>
    </row>
    <row r="102" spans="1:11" s="21" customFormat="1" ht="23.25" customHeight="1" x14ac:dyDescent="0.2">
      <c r="A102" s="84" t="s">
        <v>57</v>
      </c>
      <c r="B102" s="77" t="s">
        <v>32</v>
      </c>
      <c r="C102" s="28"/>
      <c r="D102" s="28">
        <v>0</v>
      </c>
      <c r="E102" s="29"/>
      <c r="F102" s="30"/>
      <c r="G102" s="14">
        <v>3854.2</v>
      </c>
      <c r="H102" s="14">
        <v>1.07</v>
      </c>
      <c r="I102" s="15">
        <v>0.02</v>
      </c>
      <c r="K102" s="26"/>
    </row>
    <row r="103" spans="1:11" s="14" customFormat="1" ht="30" x14ac:dyDescent="0.2">
      <c r="A103" s="81" t="s">
        <v>58</v>
      </c>
      <c r="B103" s="82"/>
      <c r="C103" s="24" t="s">
        <v>172</v>
      </c>
      <c r="D103" s="24">
        <f>D104+D105</f>
        <v>22276.32</v>
      </c>
      <c r="E103" s="24">
        <f>D103/G103</f>
        <v>5.78</v>
      </c>
      <c r="F103" s="25">
        <f>E103/12</f>
        <v>0.48</v>
      </c>
      <c r="G103" s="14">
        <v>3854.2</v>
      </c>
      <c r="H103" s="14">
        <v>1.07</v>
      </c>
      <c r="I103" s="15">
        <v>0.37</v>
      </c>
      <c r="K103" s="26"/>
    </row>
    <row r="104" spans="1:11" s="21" customFormat="1" ht="47.25" customHeight="1" x14ac:dyDescent="0.2">
      <c r="A104" s="39" t="s">
        <v>135</v>
      </c>
      <c r="B104" s="78" t="s">
        <v>34</v>
      </c>
      <c r="C104" s="28"/>
      <c r="D104" s="28">
        <v>22276.32</v>
      </c>
      <c r="E104" s="29"/>
      <c r="F104" s="30"/>
      <c r="G104" s="14">
        <v>3854.2</v>
      </c>
      <c r="H104" s="14">
        <v>1.07</v>
      </c>
      <c r="I104" s="15">
        <v>0.03</v>
      </c>
      <c r="K104" s="26"/>
    </row>
    <row r="105" spans="1:11" s="21" customFormat="1" ht="25.5" x14ac:dyDescent="0.2">
      <c r="A105" s="39" t="s">
        <v>163</v>
      </c>
      <c r="B105" s="78" t="s">
        <v>74</v>
      </c>
      <c r="C105" s="28"/>
      <c r="D105" s="28">
        <v>0</v>
      </c>
      <c r="E105" s="29"/>
      <c r="F105" s="30"/>
      <c r="G105" s="14">
        <v>3854.2</v>
      </c>
      <c r="H105" s="14">
        <v>1.07</v>
      </c>
      <c r="I105" s="15">
        <v>0.34</v>
      </c>
      <c r="K105" s="26"/>
    </row>
    <row r="106" spans="1:11" s="14" customFormat="1" ht="15" x14ac:dyDescent="0.2">
      <c r="A106" s="81" t="s">
        <v>59</v>
      </c>
      <c r="B106" s="82"/>
      <c r="C106" s="24" t="s">
        <v>166</v>
      </c>
      <c r="D106" s="24">
        <f>D107+D108+D109+D110</f>
        <v>2684.88</v>
      </c>
      <c r="E106" s="24">
        <f>D106/G106</f>
        <v>0.7</v>
      </c>
      <c r="F106" s="25">
        <f>E106/12</f>
        <v>0.06</v>
      </c>
      <c r="G106" s="14">
        <v>3854.2</v>
      </c>
      <c r="H106" s="14">
        <v>1.07</v>
      </c>
      <c r="I106" s="15">
        <v>0.51</v>
      </c>
      <c r="K106" s="26"/>
    </row>
    <row r="107" spans="1:11" s="21" customFormat="1" ht="23.25" customHeight="1" x14ac:dyDescent="0.2">
      <c r="A107" s="84" t="s">
        <v>75</v>
      </c>
      <c r="B107" s="77" t="s">
        <v>43</v>
      </c>
      <c r="C107" s="28"/>
      <c r="D107" s="28">
        <v>0</v>
      </c>
      <c r="E107" s="29"/>
      <c r="F107" s="30"/>
      <c r="G107" s="14">
        <v>3854.2</v>
      </c>
      <c r="H107" s="14">
        <v>1.07</v>
      </c>
      <c r="I107" s="15">
        <v>0.09</v>
      </c>
      <c r="K107" s="26"/>
    </row>
    <row r="108" spans="1:11" s="21" customFormat="1" ht="21" customHeight="1" x14ac:dyDescent="0.2">
      <c r="A108" s="84" t="s">
        <v>60</v>
      </c>
      <c r="B108" s="77" t="s">
        <v>43</v>
      </c>
      <c r="C108" s="28"/>
      <c r="D108" s="28">
        <v>2684.88</v>
      </c>
      <c r="E108" s="29"/>
      <c r="F108" s="30"/>
      <c r="G108" s="14">
        <v>3854.2</v>
      </c>
      <c r="H108" s="14">
        <v>1.07</v>
      </c>
      <c r="I108" s="15">
        <v>0.04</v>
      </c>
      <c r="K108" s="26"/>
    </row>
    <row r="109" spans="1:11" s="21" customFormat="1" ht="25.5" customHeight="1" x14ac:dyDescent="0.2">
      <c r="A109" s="84" t="s">
        <v>61</v>
      </c>
      <c r="B109" s="77" t="s">
        <v>32</v>
      </c>
      <c r="C109" s="28"/>
      <c r="D109" s="28">
        <v>0</v>
      </c>
      <c r="E109" s="29"/>
      <c r="F109" s="30"/>
      <c r="G109" s="14">
        <v>3854.2</v>
      </c>
      <c r="H109" s="14">
        <v>1.07</v>
      </c>
      <c r="I109" s="15">
        <v>0.04</v>
      </c>
      <c r="K109" s="26"/>
    </row>
    <row r="110" spans="1:11" s="21" customFormat="1" ht="22.5" customHeight="1" thickBot="1" x14ac:dyDescent="0.25">
      <c r="A110" s="85" t="s">
        <v>62</v>
      </c>
      <c r="B110" s="86" t="s">
        <v>43</v>
      </c>
      <c r="C110" s="61"/>
      <c r="D110" s="61">
        <v>0</v>
      </c>
      <c r="E110" s="62"/>
      <c r="F110" s="63"/>
      <c r="G110" s="14">
        <v>3854.2</v>
      </c>
      <c r="H110" s="14">
        <v>1.07</v>
      </c>
      <c r="I110" s="15">
        <v>0.34</v>
      </c>
      <c r="K110" s="26"/>
    </row>
    <row r="111" spans="1:11" s="14" customFormat="1" ht="204.75" thickBot="1" x14ac:dyDescent="0.25">
      <c r="A111" s="105" t="s">
        <v>175</v>
      </c>
      <c r="B111" s="82" t="s">
        <v>18</v>
      </c>
      <c r="C111" s="64"/>
      <c r="D111" s="64">
        <v>50000</v>
      </c>
      <c r="E111" s="64">
        <f>D111/G111</f>
        <v>12.97</v>
      </c>
      <c r="F111" s="65">
        <f>E111/12</f>
        <v>1.08</v>
      </c>
      <c r="G111" s="14">
        <v>3854.2</v>
      </c>
      <c r="H111" s="14">
        <v>1.07</v>
      </c>
      <c r="I111" s="15">
        <v>0.3</v>
      </c>
      <c r="K111" s="26"/>
    </row>
    <row r="112" spans="1:11" s="14" customFormat="1" ht="19.5" thickBot="1" x14ac:dyDescent="0.25">
      <c r="A112" s="87" t="s">
        <v>63</v>
      </c>
      <c r="B112" s="88" t="s">
        <v>15</v>
      </c>
      <c r="C112" s="89"/>
      <c r="D112" s="89">
        <f>E112*G112</f>
        <v>87875.76</v>
      </c>
      <c r="E112" s="89">
        <f>12*F112</f>
        <v>22.8</v>
      </c>
      <c r="F112" s="65">
        <v>1.9</v>
      </c>
      <c r="G112" s="14">
        <v>3854.2</v>
      </c>
      <c r="I112" s="15"/>
      <c r="K112" s="26"/>
    </row>
    <row r="113" spans="1:10" s="14" customFormat="1" ht="27.75" customHeight="1" thickBot="1" x14ac:dyDescent="0.25">
      <c r="A113" s="59" t="s">
        <v>64</v>
      </c>
      <c r="B113" s="12"/>
      <c r="C113" s="60"/>
      <c r="D113" s="60">
        <f>D112+D111+D106+D103+D101+D94+D89+D78+D64+D63+D62+D61+D51+D50+D49+D48+D41+D40+D29+D16+D42</f>
        <v>785438.12</v>
      </c>
      <c r="E113" s="60">
        <f>E112+E111+E106+E103+E101+E94+E89+E78+E64+E63+E62+E61+E51+E50+E49+E48+E41+E40+E29+E16+E42</f>
        <v>203.78</v>
      </c>
      <c r="F113" s="60">
        <f>F112+F111+F106+F103+F101+F94+F89+F78+F64+F63+F62+F61+F51+F50+F49+F48+F41+F40+F29+F16+F42</f>
        <v>16.98</v>
      </c>
      <c r="G113" s="14">
        <v>3854.2</v>
      </c>
      <c r="I113" s="15"/>
    </row>
    <row r="114" spans="1:10" s="14" customFormat="1" ht="18.75" x14ac:dyDescent="0.2">
      <c r="A114" s="31"/>
      <c r="B114" s="32"/>
      <c r="C114" s="33"/>
      <c r="D114" s="33"/>
      <c r="E114" s="33"/>
      <c r="F114" s="33"/>
      <c r="G114" s="14">
        <v>3854.2</v>
      </c>
      <c r="I114" s="15"/>
    </row>
    <row r="115" spans="1:10" s="14" customFormat="1" ht="19.5" thickBot="1" x14ac:dyDescent="0.25">
      <c r="A115" s="34"/>
      <c r="B115" s="32"/>
      <c r="C115" s="33"/>
      <c r="D115" s="33"/>
      <c r="E115" s="33"/>
      <c r="F115" s="33"/>
      <c r="G115" s="14">
        <v>3854.2</v>
      </c>
      <c r="I115" s="15"/>
    </row>
    <row r="116" spans="1:10" s="14" customFormat="1" ht="20.25" customHeight="1" thickBot="1" x14ac:dyDescent="0.25">
      <c r="A116" s="66" t="s">
        <v>65</v>
      </c>
      <c r="B116" s="67"/>
      <c r="C116" s="64"/>
      <c r="D116" s="64">
        <f>D117+D119+D120+D121+D122+D123+D118</f>
        <v>231728.33</v>
      </c>
      <c r="E116" s="64">
        <f t="shared" ref="E116:F116" si="2">E117+E119+E120+E121+E122+E123+E118</f>
        <v>60.12</v>
      </c>
      <c r="F116" s="64">
        <f t="shared" si="2"/>
        <v>5.0199999999999996</v>
      </c>
      <c r="G116" s="14">
        <v>3854.2</v>
      </c>
      <c r="I116" s="15"/>
    </row>
    <row r="117" spans="1:10" s="92" customFormat="1" ht="17.25" customHeight="1" x14ac:dyDescent="0.2">
      <c r="A117" s="40" t="s">
        <v>138</v>
      </c>
      <c r="B117" s="41"/>
      <c r="C117" s="42"/>
      <c r="D117" s="42">
        <v>32784.5</v>
      </c>
      <c r="E117" s="69">
        <f>D117/G117</f>
        <v>8.51</v>
      </c>
      <c r="F117" s="36">
        <f t="shared" ref="F117:F123" si="3">E117/12</f>
        <v>0.71</v>
      </c>
      <c r="G117" s="14">
        <v>3854.2</v>
      </c>
      <c r="I117" s="93"/>
      <c r="J117" s="14"/>
    </row>
    <row r="118" spans="1:10" s="92" customFormat="1" ht="17.25" customHeight="1" x14ac:dyDescent="0.2">
      <c r="A118" s="40" t="s">
        <v>146</v>
      </c>
      <c r="B118" s="41"/>
      <c r="C118" s="42"/>
      <c r="D118" s="42">
        <v>939.86</v>
      </c>
      <c r="E118" s="69">
        <f>D118/G118</f>
        <v>0.24</v>
      </c>
      <c r="F118" s="36">
        <f t="shared" si="3"/>
        <v>0.02</v>
      </c>
      <c r="G118" s="14">
        <v>3854.2</v>
      </c>
      <c r="I118" s="93"/>
      <c r="J118" s="14"/>
    </row>
    <row r="119" spans="1:10" s="92" customFormat="1" ht="18.75" customHeight="1" x14ac:dyDescent="0.2">
      <c r="A119" s="40" t="s">
        <v>148</v>
      </c>
      <c r="B119" s="41"/>
      <c r="C119" s="42"/>
      <c r="D119" s="42">
        <v>4978.99</v>
      </c>
      <c r="E119" s="69">
        <f t="shared" ref="E119:E123" si="4">D119/G119</f>
        <v>1.29</v>
      </c>
      <c r="F119" s="36">
        <f t="shared" si="3"/>
        <v>0.11</v>
      </c>
      <c r="G119" s="14">
        <v>3854.2</v>
      </c>
      <c r="I119" s="93"/>
      <c r="J119" s="14"/>
    </row>
    <row r="120" spans="1:10" s="92" customFormat="1" ht="17.25" customHeight="1" x14ac:dyDescent="0.2">
      <c r="A120" s="40" t="s">
        <v>66</v>
      </c>
      <c r="B120" s="41"/>
      <c r="C120" s="42"/>
      <c r="D120" s="42">
        <v>12658.09</v>
      </c>
      <c r="E120" s="69">
        <f t="shared" si="4"/>
        <v>3.28</v>
      </c>
      <c r="F120" s="36">
        <f t="shared" si="3"/>
        <v>0.27</v>
      </c>
      <c r="G120" s="14">
        <v>3854.2</v>
      </c>
      <c r="I120" s="93"/>
      <c r="J120" s="14"/>
    </row>
    <row r="121" spans="1:10" s="92" customFormat="1" ht="17.25" customHeight="1" x14ac:dyDescent="0.2">
      <c r="A121" s="40" t="s">
        <v>67</v>
      </c>
      <c r="B121" s="41"/>
      <c r="C121" s="42"/>
      <c r="D121" s="42">
        <v>63151.46</v>
      </c>
      <c r="E121" s="69">
        <f t="shared" si="4"/>
        <v>16.39</v>
      </c>
      <c r="F121" s="36">
        <f t="shared" si="3"/>
        <v>1.37</v>
      </c>
      <c r="G121" s="14">
        <v>3854.2</v>
      </c>
      <c r="I121" s="93"/>
      <c r="J121" s="14"/>
    </row>
    <row r="122" spans="1:10" s="92" customFormat="1" ht="17.25" customHeight="1" x14ac:dyDescent="0.2">
      <c r="A122" s="94" t="s">
        <v>79</v>
      </c>
      <c r="B122" s="35"/>
      <c r="C122" s="36"/>
      <c r="D122" s="36">
        <v>92380</v>
      </c>
      <c r="E122" s="69">
        <f t="shared" si="4"/>
        <v>23.97</v>
      </c>
      <c r="F122" s="36">
        <f t="shared" si="3"/>
        <v>2</v>
      </c>
      <c r="G122" s="14">
        <v>3854.2</v>
      </c>
      <c r="I122" s="93"/>
      <c r="J122" s="14"/>
    </row>
    <row r="123" spans="1:10" s="92" customFormat="1" ht="17.25" customHeight="1" x14ac:dyDescent="0.2">
      <c r="A123" s="94" t="s">
        <v>153</v>
      </c>
      <c r="B123" s="35"/>
      <c r="C123" s="36"/>
      <c r="D123" s="36">
        <v>24835.43</v>
      </c>
      <c r="E123" s="69">
        <f t="shared" si="4"/>
        <v>6.44</v>
      </c>
      <c r="F123" s="36">
        <f t="shared" si="3"/>
        <v>0.54</v>
      </c>
      <c r="G123" s="14">
        <v>3854.2</v>
      </c>
      <c r="I123" s="93"/>
      <c r="J123" s="14"/>
    </row>
    <row r="124" spans="1:10" s="92" customFormat="1" ht="17.25" customHeight="1" x14ac:dyDescent="0.2">
      <c r="A124" s="96"/>
      <c r="B124" s="97"/>
      <c r="C124" s="98"/>
      <c r="D124" s="98"/>
      <c r="E124" s="75"/>
      <c r="F124" s="75"/>
      <c r="G124" s="90"/>
      <c r="I124" s="93"/>
    </row>
    <row r="125" spans="1:10" s="37" customFormat="1" ht="15.75" thickBot="1" x14ac:dyDescent="0.25">
      <c r="A125" s="43"/>
      <c r="B125" s="44"/>
      <c r="C125" s="45"/>
      <c r="D125" s="45"/>
      <c r="E125" s="45"/>
      <c r="F125" s="45"/>
      <c r="G125" s="14"/>
      <c r="I125" s="38"/>
    </row>
    <row r="126" spans="1:10" s="14" customFormat="1" ht="19.5" thickBot="1" x14ac:dyDescent="0.25">
      <c r="A126" s="70" t="s">
        <v>178</v>
      </c>
      <c r="B126" s="71"/>
      <c r="C126" s="72"/>
      <c r="D126" s="73">
        <f>D113+D116</f>
        <v>1017166.45</v>
      </c>
      <c r="E126" s="73">
        <f>E113+E116</f>
        <v>263.89999999999998</v>
      </c>
      <c r="F126" s="74">
        <f>F113+F116</f>
        <v>22</v>
      </c>
      <c r="I126" s="15"/>
    </row>
    <row r="127" spans="1:10" s="47" customFormat="1" x14ac:dyDescent="0.2">
      <c r="A127" s="46"/>
      <c r="I127" s="48"/>
    </row>
    <row r="128" spans="1:10" s="47" customFormat="1" ht="24.75" customHeight="1" x14ac:dyDescent="0.2">
      <c r="A128" s="81" t="s">
        <v>100</v>
      </c>
      <c r="B128" s="82" t="s">
        <v>15</v>
      </c>
      <c r="C128" s="27" t="s">
        <v>164</v>
      </c>
      <c r="D128" s="27">
        <v>161295.07999999999</v>
      </c>
      <c r="E128" s="27">
        <f>D128/G128</f>
        <v>41.85</v>
      </c>
      <c r="F128" s="27">
        <f>E128/12</f>
        <v>3.49</v>
      </c>
      <c r="G128" s="47">
        <v>3854.2</v>
      </c>
      <c r="I128" s="48"/>
    </row>
    <row r="129" spans="1:9" s="47" customFormat="1" x14ac:dyDescent="0.2">
      <c r="A129" s="46"/>
      <c r="I129" s="48"/>
    </row>
    <row r="130" spans="1:9" s="47" customFormat="1" ht="13.5" thickBot="1" x14ac:dyDescent="0.25">
      <c r="A130" s="46"/>
      <c r="I130" s="48"/>
    </row>
    <row r="131" spans="1:9" s="47" customFormat="1" ht="19.5" thickBot="1" x14ac:dyDescent="0.25">
      <c r="A131" s="70" t="s">
        <v>179</v>
      </c>
      <c r="B131" s="106"/>
      <c r="C131" s="106"/>
      <c r="D131" s="107">
        <f>D126+D128</f>
        <v>1178461.53</v>
      </c>
      <c r="E131" s="107">
        <f t="shared" ref="E131:F131" si="5">E126+E128</f>
        <v>305.75</v>
      </c>
      <c r="F131" s="107">
        <f t="shared" si="5"/>
        <v>25.49</v>
      </c>
      <c r="I131" s="48"/>
    </row>
    <row r="132" spans="1:9" s="47" customFormat="1" x14ac:dyDescent="0.2">
      <c r="A132" s="46"/>
      <c r="I132" s="48"/>
    </row>
    <row r="133" spans="1:9" s="47" customFormat="1" x14ac:dyDescent="0.2">
      <c r="A133" s="46"/>
      <c r="I133" s="48"/>
    </row>
    <row r="134" spans="1:9" s="47" customFormat="1" x14ac:dyDescent="0.2">
      <c r="A134" s="46"/>
      <c r="I134" s="48"/>
    </row>
    <row r="135" spans="1:9" s="47" customFormat="1" x14ac:dyDescent="0.2">
      <c r="A135" s="46"/>
      <c r="I135" s="48"/>
    </row>
    <row r="136" spans="1:9" s="52" customFormat="1" ht="19.5" x14ac:dyDescent="0.2">
      <c r="A136" s="49"/>
      <c r="B136" s="50"/>
      <c r="C136" s="51"/>
      <c r="D136" s="51"/>
      <c r="E136" s="51"/>
      <c r="F136" s="51"/>
      <c r="I136" s="53"/>
    </row>
    <row r="137" spans="1:9" s="47" customFormat="1" ht="14.25" x14ac:dyDescent="0.2">
      <c r="A137" s="112" t="s">
        <v>70</v>
      </c>
      <c r="B137" s="112"/>
      <c r="C137" s="112"/>
      <c r="D137" s="112"/>
      <c r="I137" s="48"/>
    </row>
    <row r="138" spans="1:9" s="47" customFormat="1" x14ac:dyDescent="0.2">
      <c r="I138" s="48"/>
    </row>
    <row r="139" spans="1:9" s="47" customFormat="1" x14ac:dyDescent="0.2">
      <c r="A139" s="46"/>
      <c r="I139" s="48"/>
    </row>
    <row r="140" spans="1:9" s="47" customFormat="1" x14ac:dyDescent="0.2">
      <c r="I140" s="48"/>
    </row>
    <row r="141" spans="1:9" s="47" customFormat="1" x14ac:dyDescent="0.2">
      <c r="I141" s="48"/>
    </row>
    <row r="142" spans="1:9" s="47" customFormat="1" x14ac:dyDescent="0.2">
      <c r="I142" s="48"/>
    </row>
    <row r="143" spans="1:9" s="47" customFormat="1" x14ac:dyDescent="0.2">
      <c r="I143" s="48"/>
    </row>
    <row r="144" spans="1:9" s="47" customFormat="1" x14ac:dyDescent="0.2">
      <c r="I144" s="48"/>
    </row>
    <row r="145" spans="9:9" s="47" customFormat="1" x14ac:dyDescent="0.2">
      <c r="I145" s="48"/>
    </row>
    <row r="146" spans="9:9" s="47" customFormat="1" x14ac:dyDescent="0.2">
      <c r="I146" s="48"/>
    </row>
    <row r="147" spans="9:9" s="47" customFormat="1" x14ac:dyDescent="0.2">
      <c r="I147" s="48"/>
    </row>
    <row r="148" spans="9:9" s="47" customFormat="1" x14ac:dyDescent="0.2">
      <c r="I148" s="48"/>
    </row>
    <row r="149" spans="9:9" s="47" customFormat="1" x14ac:dyDescent="0.2">
      <c r="I149" s="48"/>
    </row>
    <row r="150" spans="9:9" s="47" customFormat="1" x14ac:dyDescent="0.2">
      <c r="I150" s="48"/>
    </row>
    <row r="151" spans="9:9" s="47" customFormat="1" x14ac:dyDescent="0.2">
      <c r="I151" s="48"/>
    </row>
    <row r="152" spans="9:9" s="47" customFormat="1" x14ac:dyDescent="0.2">
      <c r="I152" s="48"/>
    </row>
    <row r="153" spans="9:9" s="47" customFormat="1" x14ac:dyDescent="0.2">
      <c r="I153" s="48"/>
    </row>
    <row r="154" spans="9:9" s="47" customFormat="1" x14ac:dyDescent="0.2">
      <c r="I154" s="48"/>
    </row>
    <row r="155" spans="9:9" s="47" customFormat="1" x14ac:dyDescent="0.2">
      <c r="I155" s="48"/>
    </row>
    <row r="156" spans="9:9" s="47" customFormat="1" x14ac:dyDescent="0.2">
      <c r="I156" s="48"/>
    </row>
    <row r="157" spans="9:9" s="47" customFormat="1" x14ac:dyDescent="0.2">
      <c r="I157" s="48"/>
    </row>
  </sheetData>
  <mergeCells count="14">
    <mergeCell ref="A15:F15"/>
    <mergeCell ref="A137:D137"/>
    <mergeCell ref="A7:F7"/>
    <mergeCell ref="A8:F8"/>
    <mergeCell ref="A9:F9"/>
    <mergeCell ref="A10:F10"/>
    <mergeCell ref="A11:F11"/>
    <mergeCell ref="A12:F12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topLeftCell="A109" zoomScale="75" zoomScaleNormal="75" workbookViewId="0">
      <selection activeCell="G134" sqref="G13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4.85546875" style="68" customWidth="1"/>
    <col min="5" max="5" width="13.85546875" style="68" customWidth="1"/>
    <col min="6" max="6" width="20.85546875" style="68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13" t="s">
        <v>173</v>
      </c>
      <c r="B1" s="114"/>
      <c r="C1" s="114"/>
      <c r="D1" s="114"/>
      <c r="E1" s="114"/>
      <c r="F1" s="114"/>
    </row>
    <row r="2" spans="1:9" ht="12.75" customHeight="1" x14ac:dyDescent="0.3">
      <c r="B2" s="115"/>
      <c r="C2" s="115"/>
      <c r="D2" s="115"/>
      <c r="E2" s="114"/>
      <c r="F2" s="114"/>
    </row>
    <row r="3" spans="1:9" ht="20.25" customHeight="1" x14ac:dyDescent="0.3">
      <c r="A3" s="3" t="s">
        <v>161</v>
      </c>
      <c r="B3" s="115" t="s">
        <v>0</v>
      </c>
      <c r="C3" s="115"/>
      <c r="D3" s="115"/>
      <c r="E3" s="114"/>
      <c r="F3" s="114"/>
    </row>
    <row r="4" spans="1:9" ht="14.25" customHeight="1" x14ac:dyDescent="0.3">
      <c r="B4" s="115" t="s">
        <v>174</v>
      </c>
      <c r="C4" s="115"/>
      <c r="D4" s="115"/>
      <c r="E4" s="114"/>
      <c r="F4" s="114"/>
    </row>
    <row r="5" spans="1:9" s="4" customFormat="1" ht="39.75" hidden="1" customHeight="1" x14ac:dyDescent="0.25">
      <c r="A5" s="116" t="s">
        <v>1</v>
      </c>
      <c r="B5" s="117"/>
      <c r="C5" s="117"/>
      <c r="D5" s="117"/>
      <c r="E5" s="117"/>
      <c r="F5" s="117"/>
    </row>
    <row r="6" spans="1:9" s="4" customFormat="1" ht="33" customHeight="1" x14ac:dyDescent="0.4">
      <c r="A6" s="118"/>
      <c r="B6" s="119"/>
      <c r="C6" s="119"/>
      <c r="D6" s="119"/>
      <c r="E6" s="119"/>
      <c r="F6" s="119"/>
    </row>
    <row r="7" spans="1:9" ht="20.25" customHeight="1" x14ac:dyDescent="0.4">
      <c r="A7" s="120"/>
      <c r="B7" s="120"/>
      <c r="C7" s="120"/>
      <c r="D7" s="120"/>
      <c r="E7" s="120"/>
      <c r="F7" s="120"/>
      <c r="G7" s="5"/>
    </row>
    <row r="8" spans="1:9" ht="18" customHeight="1" x14ac:dyDescent="0.2">
      <c r="A8" s="127" t="s">
        <v>90</v>
      </c>
      <c r="B8" s="127"/>
      <c r="C8" s="127"/>
      <c r="D8" s="127"/>
      <c r="E8" s="127"/>
      <c r="F8" s="127"/>
      <c r="G8" s="5"/>
    </row>
    <row r="9" spans="1:9" s="6" customFormat="1" ht="22.5" customHeight="1" x14ac:dyDescent="0.4">
      <c r="A9" s="121" t="s">
        <v>2</v>
      </c>
      <c r="B9" s="121"/>
      <c r="C9" s="121"/>
      <c r="D9" s="121"/>
      <c r="E9" s="122"/>
      <c r="F9" s="122"/>
      <c r="I9" s="7"/>
    </row>
    <row r="10" spans="1:9" s="8" customFormat="1" ht="18.75" customHeight="1" x14ac:dyDescent="0.4">
      <c r="A10" s="121" t="s">
        <v>80</v>
      </c>
      <c r="B10" s="121"/>
      <c r="C10" s="121"/>
      <c r="D10" s="121"/>
      <c r="E10" s="122"/>
      <c r="F10" s="122"/>
    </row>
    <row r="11" spans="1:9" s="9" customFormat="1" ht="17.25" customHeight="1" x14ac:dyDescent="0.2">
      <c r="A11" s="123" t="s">
        <v>3</v>
      </c>
      <c r="B11" s="123"/>
      <c r="C11" s="123"/>
      <c r="D11" s="123"/>
      <c r="E11" s="124"/>
      <c r="F11" s="124"/>
    </row>
    <row r="12" spans="1:9" s="8" customFormat="1" ht="30" customHeight="1" thickBot="1" x14ac:dyDescent="0.25">
      <c r="A12" s="125" t="s">
        <v>4</v>
      </c>
      <c r="B12" s="125"/>
      <c r="C12" s="125"/>
      <c r="D12" s="125"/>
      <c r="E12" s="126"/>
      <c r="F12" s="126"/>
    </row>
    <row r="13" spans="1:9" s="14" customFormat="1" ht="139.5" customHeight="1" thickBot="1" x14ac:dyDescent="0.25">
      <c r="A13" s="10" t="s">
        <v>5</v>
      </c>
      <c r="B13" s="11" t="s">
        <v>6</v>
      </c>
      <c r="C13" s="12" t="s">
        <v>81</v>
      </c>
      <c r="D13" s="12" t="s">
        <v>8</v>
      </c>
      <c r="E13" s="12" t="s">
        <v>7</v>
      </c>
      <c r="F13" s="13" t="s">
        <v>9</v>
      </c>
      <c r="I13" s="15"/>
    </row>
    <row r="14" spans="1:9" s="21" customFormat="1" x14ac:dyDescent="0.2">
      <c r="A14" s="16">
        <v>1</v>
      </c>
      <c r="B14" s="17">
        <v>2</v>
      </c>
      <c r="C14" s="18">
        <v>3</v>
      </c>
      <c r="D14" s="18">
        <v>4</v>
      </c>
      <c r="E14" s="19">
        <v>5</v>
      </c>
      <c r="F14" s="20">
        <v>6</v>
      </c>
      <c r="I14" s="22"/>
    </row>
    <row r="15" spans="1:9" s="21" customFormat="1" ht="49.5" customHeight="1" x14ac:dyDescent="0.2">
      <c r="A15" s="108" t="s">
        <v>10</v>
      </c>
      <c r="B15" s="109"/>
      <c r="C15" s="109"/>
      <c r="D15" s="109"/>
      <c r="E15" s="110"/>
      <c r="F15" s="111"/>
      <c r="I15" s="22"/>
    </row>
    <row r="16" spans="1:9" s="14" customFormat="1" ht="21.75" customHeight="1" x14ac:dyDescent="0.2">
      <c r="A16" s="54" t="s">
        <v>76</v>
      </c>
      <c r="B16" s="82" t="s">
        <v>11</v>
      </c>
      <c r="C16" s="99" t="s">
        <v>154</v>
      </c>
      <c r="D16" s="23">
        <f>E16*G16</f>
        <v>149851.29999999999</v>
      </c>
      <c r="E16" s="24">
        <f>F16*12</f>
        <v>38.880000000000003</v>
      </c>
      <c r="F16" s="25">
        <f>F26+F28</f>
        <v>3.24</v>
      </c>
      <c r="G16" s="14">
        <v>3854.2</v>
      </c>
      <c r="H16" s="14">
        <v>1.07</v>
      </c>
      <c r="I16" s="15">
        <v>2.2400000000000002</v>
      </c>
    </row>
    <row r="17" spans="1:9" s="14" customFormat="1" ht="26.25" customHeight="1" x14ac:dyDescent="0.2">
      <c r="A17" s="103" t="s">
        <v>82</v>
      </c>
      <c r="B17" s="104" t="s">
        <v>12</v>
      </c>
      <c r="C17" s="99"/>
      <c r="D17" s="23"/>
      <c r="E17" s="24"/>
      <c r="F17" s="25"/>
      <c r="G17" s="14">
        <v>3854.2</v>
      </c>
      <c r="I17" s="15"/>
    </row>
    <row r="18" spans="1:9" s="14" customFormat="1" ht="15" x14ac:dyDescent="0.2">
      <c r="A18" s="103" t="s">
        <v>13</v>
      </c>
      <c r="B18" s="104" t="s">
        <v>12</v>
      </c>
      <c r="C18" s="99"/>
      <c r="D18" s="23"/>
      <c r="E18" s="24"/>
      <c r="F18" s="25"/>
      <c r="G18" s="14">
        <v>3854.2</v>
      </c>
      <c r="I18" s="15"/>
    </row>
    <row r="19" spans="1:9" s="14" customFormat="1" ht="123" customHeight="1" x14ac:dyDescent="0.2">
      <c r="A19" s="103" t="s">
        <v>83</v>
      </c>
      <c r="B19" s="104" t="s">
        <v>34</v>
      </c>
      <c r="C19" s="99"/>
      <c r="D19" s="23"/>
      <c r="E19" s="24"/>
      <c r="F19" s="25"/>
      <c r="G19" s="14">
        <v>3854.2</v>
      </c>
      <c r="I19" s="15"/>
    </row>
    <row r="20" spans="1:9" s="14" customFormat="1" ht="24" customHeight="1" x14ac:dyDescent="0.2">
      <c r="A20" s="103" t="s">
        <v>84</v>
      </c>
      <c r="B20" s="104" t="s">
        <v>12</v>
      </c>
      <c r="C20" s="99"/>
      <c r="D20" s="23"/>
      <c r="E20" s="24"/>
      <c r="F20" s="25"/>
      <c r="G20" s="14">
        <v>3854.2</v>
      </c>
      <c r="I20" s="15"/>
    </row>
    <row r="21" spans="1:9" s="14" customFormat="1" ht="15" x14ac:dyDescent="0.2">
      <c r="A21" s="103" t="s">
        <v>85</v>
      </c>
      <c r="B21" s="104" t="s">
        <v>12</v>
      </c>
      <c r="C21" s="99"/>
      <c r="D21" s="23"/>
      <c r="E21" s="24"/>
      <c r="F21" s="25"/>
      <c r="G21" s="14">
        <v>3854.2</v>
      </c>
      <c r="I21" s="15"/>
    </row>
    <row r="22" spans="1:9" s="14" customFormat="1" ht="27" customHeight="1" x14ac:dyDescent="0.2">
      <c r="A22" s="103" t="s">
        <v>86</v>
      </c>
      <c r="B22" s="104" t="s">
        <v>18</v>
      </c>
      <c r="C22" s="23"/>
      <c r="D22" s="23"/>
      <c r="E22" s="24"/>
      <c r="F22" s="25"/>
      <c r="G22" s="14">
        <v>3854.2</v>
      </c>
      <c r="I22" s="15"/>
    </row>
    <row r="23" spans="1:9" s="14" customFormat="1" ht="21" customHeight="1" x14ac:dyDescent="0.2">
      <c r="A23" s="103" t="s">
        <v>87</v>
      </c>
      <c r="B23" s="104" t="s">
        <v>22</v>
      </c>
      <c r="C23" s="23"/>
      <c r="D23" s="23"/>
      <c r="E23" s="24"/>
      <c r="F23" s="25"/>
      <c r="G23" s="14">
        <v>3854.2</v>
      </c>
      <c r="I23" s="15"/>
    </row>
    <row r="24" spans="1:9" s="14" customFormat="1" ht="18" customHeight="1" x14ac:dyDescent="0.2">
      <c r="A24" s="103" t="s">
        <v>88</v>
      </c>
      <c r="B24" s="104" t="s">
        <v>12</v>
      </c>
      <c r="C24" s="23"/>
      <c r="D24" s="23"/>
      <c r="E24" s="24"/>
      <c r="F24" s="25"/>
      <c r="G24" s="14">
        <v>3854.2</v>
      </c>
      <c r="I24" s="15"/>
    </row>
    <row r="25" spans="1:9" s="14" customFormat="1" ht="18.75" customHeight="1" x14ac:dyDescent="0.2">
      <c r="A25" s="103" t="s">
        <v>89</v>
      </c>
      <c r="B25" s="104" t="s">
        <v>32</v>
      </c>
      <c r="C25" s="23"/>
      <c r="D25" s="23"/>
      <c r="E25" s="24"/>
      <c r="F25" s="25"/>
      <c r="G25" s="14">
        <v>3854.2</v>
      </c>
      <c r="I25" s="15"/>
    </row>
    <row r="26" spans="1:9" s="14" customFormat="1" ht="18" customHeight="1" x14ac:dyDescent="0.2">
      <c r="A26" s="54" t="s">
        <v>71</v>
      </c>
      <c r="B26" s="55"/>
      <c r="C26" s="57"/>
      <c r="D26" s="57"/>
      <c r="E26" s="56"/>
      <c r="F26" s="25">
        <v>3.24</v>
      </c>
      <c r="G26" s="14">
        <v>3854.2</v>
      </c>
      <c r="I26" s="15"/>
    </row>
    <row r="27" spans="1:9" s="14" customFormat="1" ht="18.75" customHeight="1" x14ac:dyDescent="0.2">
      <c r="A27" s="79" t="s">
        <v>72</v>
      </c>
      <c r="B27" s="55" t="s">
        <v>12</v>
      </c>
      <c r="C27" s="57"/>
      <c r="D27" s="57"/>
      <c r="E27" s="56"/>
      <c r="F27" s="58">
        <v>0</v>
      </c>
      <c r="G27" s="14">
        <v>3854.2</v>
      </c>
      <c r="I27" s="15"/>
    </row>
    <row r="28" spans="1:9" s="14" customFormat="1" ht="23.25" customHeight="1" x14ac:dyDescent="0.2">
      <c r="A28" s="54" t="s">
        <v>71</v>
      </c>
      <c r="B28" s="55"/>
      <c r="C28" s="57"/>
      <c r="D28" s="57"/>
      <c r="E28" s="56"/>
      <c r="F28" s="25">
        <f>F27</f>
        <v>0</v>
      </c>
      <c r="G28" s="14">
        <v>3854.2</v>
      </c>
      <c r="I28" s="15"/>
    </row>
    <row r="29" spans="1:9" s="14" customFormat="1" ht="30" x14ac:dyDescent="0.2">
      <c r="A29" s="54" t="s">
        <v>14</v>
      </c>
      <c r="B29" s="80" t="s">
        <v>15</v>
      </c>
      <c r="C29" s="23" t="s">
        <v>155</v>
      </c>
      <c r="D29" s="23">
        <f>E29*G29</f>
        <v>197951.71</v>
      </c>
      <c r="E29" s="24">
        <f>F29*12</f>
        <v>51.36</v>
      </c>
      <c r="F29" s="25">
        <v>4.28</v>
      </c>
      <c r="G29" s="14">
        <v>3854.2</v>
      </c>
      <c r="H29" s="14">
        <v>1.07</v>
      </c>
      <c r="I29" s="15">
        <v>2.62</v>
      </c>
    </row>
    <row r="30" spans="1:9" s="14" customFormat="1" ht="15" x14ac:dyDescent="0.2">
      <c r="A30" s="103" t="s">
        <v>91</v>
      </c>
      <c r="B30" s="104" t="s">
        <v>15</v>
      </c>
      <c r="C30" s="23"/>
      <c r="D30" s="23"/>
      <c r="E30" s="24"/>
      <c r="F30" s="25"/>
      <c r="G30" s="14">
        <v>3854.2</v>
      </c>
      <c r="I30" s="15"/>
    </row>
    <row r="31" spans="1:9" s="14" customFormat="1" ht="15" x14ac:dyDescent="0.2">
      <c r="A31" s="103" t="s">
        <v>92</v>
      </c>
      <c r="B31" s="104" t="s">
        <v>93</v>
      </c>
      <c r="C31" s="23"/>
      <c r="D31" s="23"/>
      <c r="E31" s="24"/>
      <c r="F31" s="25"/>
      <c r="G31" s="14">
        <v>3854.2</v>
      </c>
      <c r="I31" s="15"/>
    </row>
    <row r="32" spans="1:9" s="14" customFormat="1" ht="15" x14ac:dyDescent="0.2">
      <c r="A32" s="103" t="s">
        <v>94</v>
      </c>
      <c r="B32" s="104" t="s">
        <v>95</v>
      </c>
      <c r="C32" s="23"/>
      <c r="D32" s="23"/>
      <c r="E32" s="24"/>
      <c r="F32" s="25"/>
      <c r="G32" s="14">
        <v>3854.2</v>
      </c>
      <c r="I32" s="15"/>
    </row>
    <row r="33" spans="1:9" s="14" customFormat="1" ht="15" x14ac:dyDescent="0.2">
      <c r="A33" s="103" t="s">
        <v>16</v>
      </c>
      <c r="B33" s="104" t="s">
        <v>15</v>
      </c>
      <c r="C33" s="23"/>
      <c r="D33" s="23"/>
      <c r="E33" s="24"/>
      <c r="F33" s="25"/>
      <c r="G33" s="14">
        <v>3854.2</v>
      </c>
      <c r="I33" s="15"/>
    </row>
    <row r="34" spans="1:9" s="14" customFormat="1" ht="25.5" x14ac:dyDescent="0.2">
      <c r="A34" s="103" t="s">
        <v>17</v>
      </c>
      <c r="B34" s="104" t="s">
        <v>18</v>
      </c>
      <c r="C34" s="23"/>
      <c r="D34" s="23"/>
      <c r="E34" s="24"/>
      <c r="F34" s="25"/>
      <c r="G34" s="14">
        <v>3854.2</v>
      </c>
      <c r="I34" s="15"/>
    </row>
    <row r="35" spans="1:9" s="14" customFormat="1" ht="15" x14ac:dyDescent="0.2">
      <c r="A35" s="103" t="s">
        <v>96</v>
      </c>
      <c r="B35" s="104" t="s">
        <v>15</v>
      </c>
      <c r="C35" s="23"/>
      <c r="D35" s="23"/>
      <c r="E35" s="24"/>
      <c r="F35" s="25"/>
      <c r="G35" s="14">
        <v>3854.2</v>
      </c>
      <c r="I35" s="15"/>
    </row>
    <row r="36" spans="1:9" s="14" customFormat="1" ht="15" x14ac:dyDescent="0.2">
      <c r="A36" s="103" t="s">
        <v>19</v>
      </c>
      <c r="B36" s="104" t="s">
        <v>15</v>
      </c>
      <c r="C36" s="23"/>
      <c r="D36" s="23"/>
      <c r="E36" s="24"/>
      <c r="F36" s="25"/>
      <c r="G36" s="14">
        <v>3854.2</v>
      </c>
      <c r="I36" s="15"/>
    </row>
    <row r="37" spans="1:9" s="14" customFormat="1" ht="25.5" x14ac:dyDescent="0.2">
      <c r="A37" s="103" t="s">
        <v>97</v>
      </c>
      <c r="B37" s="104" t="s">
        <v>20</v>
      </c>
      <c r="C37" s="23"/>
      <c r="D37" s="23"/>
      <c r="E37" s="24"/>
      <c r="F37" s="25"/>
      <c r="G37" s="14">
        <v>3854.2</v>
      </c>
      <c r="I37" s="15"/>
    </row>
    <row r="38" spans="1:9" s="14" customFormat="1" ht="25.5" x14ac:dyDescent="0.2">
      <c r="A38" s="103" t="s">
        <v>98</v>
      </c>
      <c r="B38" s="104" t="s">
        <v>18</v>
      </c>
      <c r="C38" s="23"/>
      <c r="D38" s="23"/>
      <c r="E38" s="24"/>
      <c r="F38" s="25"/>
      <c r="G38" s="14">
        <v>3854.2</v>
      </c>
      <c r="I38" s="15"/>
    </row>
    <row r="39" spans="1:9" s="14" customFormat="1" ht="25.5" x14ac:dyDescent="0.2">
      <c r="A39" s="103" t="s">
        <v>99</v>
      </c>
      <c r="B39" s="104" t="s">
        <v>15</v>
      </c>
      <c r="C39" s="23"/>
      <c r="D39" s="23"/>
      <c r="E39" s="24"/>
      <c r="F39" s="25"/>
      <c r="G39" s="14">
        <v>3854.2</v>
      </c>
      <c r="I39" s="15"/>
    </row>
    <row r="40" spans="1:9" s="26" customFormat="1" ht="20.25" customHeight="1" x14ac:dyDescent="0.2">
      <c r="A40" s="81" t="s">
        <v>21</v>
      </c>
      <c r="B40" s="82" t="s">
        <v>22</v>
      </c>
      <c r="C40" s="23" t="s">
        <v>156</v>
      </c>
      <c r="D40" s="23">
        <f>E40*G40</f>
        <v>38387.83</v>
      </c>
      <c r="E40" s="24">
        <f>F40*12</f>
        <v>9.9600000000000009</v>
      </c>
      <c r="F40" s="25">
        <v>0.83</v>
      </c>
      <c r="G40" s="14">
        <v>3854.2</v>
      </c>
      <c r="H40" s="14">
        <v>1.07</v>
      </c>
      <c r="I40" s="15">
        <v>0.6</v>
      </c>
    </row>
    <row r="41" spans="1:9" s="14" customFormat="1" ht="21.75" customHeight="1" x14ac:dyDescent="0.2">
      <c r="A41" s="81" t="s">
        <v>23</v>
      </c>
      <c r="B41" s="82" t="s">
        <v>24</v>
      </c>
      <c r="C41" s="23" t="s">
        <v>156</v>
      </c>
      <c r="D41" s="23">
        <f>E41*G41</f>
        <v>124876.08</v>
      </c>
      <c r="E41" s="24">
        <f>F41*12</f>
        <v>32.4</v>
      </c>
      <c r="F41" s="25">
        <v>2.7</v>
      </c>
      <c r="G41" s="14">
        <v>3854.2</v>
      </c>
      <c r="H41" s="14">
        <v>1.07</v>
      </c>
      <c r="I41" s="15">
        <v>1.94</v>
      </c>
    </row>
    <row r="42" spans="1:9" s="14" customFormat="1" ht="20.25" customHeight="1" x14ac:dyDescent="0.2">
      <c r="A42" s="81" t="s">
        <v>100</v>
      </c>
      <c r="B42" s="82" t="s">
        <v>15</v>
      </c>
      <c r="C42" s="23" t="s">
        <v>164</v>
      </c>
      <c r="D42" s="23">
        <v>0</v>
      </c>
      <c r="E42" s="24">
        <f>D42/G42</f>
        <v>0</v>
      </c>
      <c r="F42" s="25">
        <f>E42/12</f>
        <v>0</v>
      </c>
      <c r="G42" s="14">
        <v>3854.2</v>
      </c>
      <c r="I42" s="15"/>
    </row>
    <row r="43" spans="1:9" s="14" customFormat="1" ht="18.75" customHeight="1" x14ac:dyDescent="0.2">
      <c r="A43" s="103" t="s">
        <v>101</v>
      </c>
      <c r="B43" s="104" t="s">
        <v>34</v>
      </c>
      <c r="C43" s="23"/>
      <c r="D43" s="23"/>
      <c r="E43" s="24"/>
      <c r="F43" s="25"/>
      <c r="G43" s="14">
        <v>3854.2</v>
      </c>
      <c r="I43" s="15"/>
    </row>
    <row r="44" spans="1:9" s="14" customFormat="1" ht="21" customHeight="1" x14ac:dyDescent="0.2">
      <c r="A44" s="103" t="s">
        <v>102</v>
      </c>
      <c r="B44" s="104" t="s">
        <v>32</v>
      </c>
      <c r="C44" s="23"/>
      <c r="D44" s="23"/>
      <c r="E44" s="24"/>
      <c r="F44" s="25"/>
      <c r="G44" s="14">
        <v>3854.2</v>
      </c>
      <c r="I44" s="15"/>
    </row>
    <row r="45" spans="1:9" s="14" customFormat="1" ht="15" x14ac:dyDescent="0.2">
      <c r="A45" s="103" t="s">
        <v>103</v>
      </c>
      <c r="B45" s="104" t="s">
        <v>104</v>
      </c>
      <c r="C45" s="23"/>
      <c r="D45" s="23"/>
      <c r="E45" s="24"/>
      <c r="F45" s="25"/>
      <c r="G45" s="14">
        <v>3854.2</v>
      </c>
      <c r="I45" s="15"/>
    </row>
    <row r="46" spans="1:9" s="14" customFormat="1" ht="15" x14ac:dyDescent="0.2">
      <c r="A46" s="103" t="s">
        <v>105</v>
      </c>
      <c r="B46" s="104" t="s">
        <v>106</v>
      </c>
      <c r="C46" s="23"/>
      <c r="D46" s="23"/>
      <c r="E46" s="24"/>
      <c r="F46" s="25"/>
      <c r="G46" s="14">
        <v>3854.2</v>
      </c>
      <c r="I46" s="15"/>
    </row>
    <row r="47" spans="1:9" s="14" customFormat="1" ht="15" x14ac:dyDescent="0.2">
      <c r="A47" s="103" t="s">
        <v>107</v>
      </c>
      <c r="B47" s="104" t="s">
        <v>104</v>
      </c>
      <c r="C47" s="23"/>
      <c r="D47" s="23"/>
      <c r="E47" s="24"/>
      <c r="F47" s="25"/>
      <c r="G47" s="14">
        <v>3854.2</v>
      </c>
      <c r="I47" s="15"/>
    </row>
    <row r="48" spans="1:9" s="21" customFormat="1" ht="35.25" customHeight="1" x14ac:dyDescent="0.2">
      <c r="A48" s="81" t="s">
        <v>108</v>
      </c>
      <c r="B48" s="82" t="s">
        <v>11</v>
      </c>
      <c r="C48" s="23" t="s">
        <v>157</v>
      </c>
      <c r="D48" s="23">
        <v>2246.7800000000002</v>
      </c>
      <c r="E48" s="24">
        <f>D48/G48</f>
        <v>0.57999999999999996</v>
      </c>
      <c r="F48" s="25">
        <f t="shared" ref="F48:F50" si="0">E48/12</f>
        <v>0.05</v>
      </c>
      <c r="G48" s="14">
        <v>3854.2</v>
      </c>
      <c r="H48" s="14">
        <v>1.07</v>
      </c>
      <c r="I48" s="15">
        <v>0.03</v>
      </c>
    </row>
    <row r="49" spans="1:9" s="21" customFormat="1" ht="30" x14ac:dyDescent="0.2">
      <c r="A49" s="81" t="s">
        <v>109</v>
      </c>
      <c r="B49" s="82" t="s">
        <v>11</v>
      </c>
      <c r="C49" s="23" t="s">
        <v>157</v>
      </c>
      <c r="D49" s="23">
        <v>2246.7800000000002</v>
      </c>
      <c r="E49" s="24">
        <f>D49/G49</f>
        <v>0.57999999999999996</v>
      </c>
      <c r="F49" s="25">
        <f t="shared" si="0"/>
        <v>0.05</v>
      </c>
      <c r="G49" s="14">
        <v>3854.2</v>
      </c>
      <c r="H49" s="14">
        <v>1.07</v>
      </c>
      <c r="I49" s="15">
        <v>7.0000000000000007E-2</v>
      </c>
    </row>
    <row r="50" spans="1:9" s="21" customFormat="1" ht="33" customHeight="1" x14ac:dyDescent="0.2">
      <c r="A50" s="81" t="s">
        <v>110</v>
      </c>
      <c r="B50" s="82" t="s">
        <v>11</v>
      </c>
      <c r="C50" s="23" t="s">
        <v>157</v>
      </c>
      <c r="D50" s="23">
        <v>14185.73</v>
      </c>
      <c r="E50" s="24">
        <f>D50/G50</f>
        <v>3.68</v>
      </c>
      <c r="F50" s="25">
        <f t="shared" si="0"/>
        <v>0.31</v>
      </c>
      <c r="G50" s="14">
        <v>3854.2</v>
      </c>
      <c r="H50" s="14">
        <v>1.07</v>
      </c>
      <c r="I50" s="15">
        <v>0.22</v>
      </c>
    </row>
    <row r="51" spans="1:9" s="21" customFormat="1" ht="30" x14ac:dyDescent="0.2">
      <c r="A51" s="81" t="s">
        <v>25</v>
      </c>
      <c r="B51" s="82"/>
      <c r="C51" s="23" t="s">
        <v>165</v>
      </c>
      <c r="D51" s="23">
        <f>E51*G51</f>
        <v>9250.08</v>
      </c>
      <c r="E51" s="24">
        <f>F51*12</f>
        <v>2.4</v>
      </c>
      <c r="F51" s="25">
        <v>0.2</v>
      </c>
      <c r="G51" s="14">
        <v>3854.2</v>
      </c>
      <c r="H51" s="14">
        <v>1.07</v>
      </c>
      <c r="I51" s="15">
        <v>0.14000000000000001</v>
      </c>
    </row>
    <row r="52" spans="1:9" s="21" customFormat="1" ht="25.5" x14ac:dyDescent="0.2">
      <c r="A52" s="39" t="s">
        <v>111</v>
      </c>
      <c r="B52" s="35" t="s">
        <v>74</v>
      </c>
      <c r="C52" s="23"/>
      <c r="D52" s="23"/>
      <c r="E52" s="24"/>
      <c r="F52" s="25"/>
      <c r="G52" s="14">
        <v>3854.2</v>
      </c>
      <c r="H52" s="14"/>
      <c r="I52" s="15"/>
    </row>
    <row r="53" spans="1:9" s="21" customFormat="1" ht="30.75" customHeight="1" x14ac:dyDescent="0.2">
      <c r="A53" s="39" t="s">
        <v>112</v>
      </c>
      <c r="B53" s="35" t="s">
        <v>74</v>
      </c>
      <c r="C53" s="23"/>
      <c r="D53" s="23"/>
      <c r="E53" s="24"/>
      <c r="F53" s="25"/>
      <c r="G53" s="14">
        <v>3854.2</v>
      </c>
      <c r="H53" s="14"/>
      <c r="I53" s="15"/>
    </row>
    <row r="54" spans="1:9" s="21" customFormat="1" ht="18" customHeight="1" x14ac:dyDescent="0.2">
      <c r="A54" s="39" t="s">
        <v>113</v>
      </c>
      <c r="B54" s="35" t="s">
        <v>12</v>
      </c>
      <c r="C54" s="23"/>
      <c r="D54" s="23"/>
      <c r="E54" s="24"/>
      <c r="F54" s="25"/>
      <c r="G54" s="14">
        <v>3854.2</v>
      </c>
      <c r="H54" s="14"/>
      <c r="I54" s="15"/>
    </row>
    <row r="55" spans="1:9" s="21" customFormat="1" ht="21.75" customHeight="1" x14ac:dyDescent="0.2">
      <c r="A55" s="39" t="s">
        <v>114</v>
      </c>
      <c r="B55" s="35" t="s">
        <v>74</v>
      </c>
      <c r="C55" s="23"/>
      <c r="D55" s="23"/>
      <c r="E55" s="24"/>
      <c r="F55" s="25"/>
      <c r="G55" s="14">
        <v>3854.2</v>
      </c>
      <c r="H55" s="14"/>
      <c r="I55" s="15"/>
    </row>
    <row r="56" spans="1:9" s="21" customFormat="1" ht="29.25" customHeight="1" x14ac:dyDescent="0.2">
      <c r="A56" s="39" t="s">
        <v>115</v>
      </c>
      <c r="B56" s="35" t="s">
        <v>74</v>
      </c>
      <c r="C56" s="23"/>
      <c r="D56" s="23"/>
      <c r="E56" s="24"/>
      <c r="F56" s="25"/>
      <c r="G56" s="14">
        <v>3854.2</v>
      </c>
      <c r="H56" s="14"/>
      <c r="I56" s="15"/>
    </row>
    <row r="57" spans="1:9" s="21" customFormat="1" ht="15" x14ac:dyDescent="0.2">
      <c r="A57" s="39" t="s">
        <v>116</v>
      </c>
      <c r="B57" s="35" t="s">
        <v>74</v>
      </c>
      <c r="C57" s="23"/>
      <c r="D57" s="23"/>
      <c r="E57" s="24"/>
      <c r="F57" s="25"/>
      <c r="G57" s="14">
        <v>3854.2</v>
      </c>
      <c r="H57" s="14"/>
      <c r="I57" s="15"/>
    </row>
    <row r="58" spans="1:9" s="21" customFormat="1" ht="25.5" x14ac:dyDescent="0.2">
      <c r="A58" s="39" t="s">
        <v>117</v>
      </c>
      <c r="B58" s="35" t="s">
        <v>74</v>
      </c>
      <c r="C58" s="23"/>
      <c r="D58" s="23"/>
      <c r="E58" s="24"/>
      <c r="F58" s="25"/>
      <c r="G58" s="14">
        <v>3854.2</v>
      </c>
      <c r="H58" s="14"/>
      <c r="I58" s="15"/>
    </row>
    <row r="59" spans="1:9" s="21" customFormat="1" ht="21" customHeight="1" x14ac:dyDescent="0.2">
      <c r="A59" s="39" t="s">
        <v>118</v>
      </c>
      <c r="B59" s="35" t="s">
        <v>74</v>
      </c>
      <c r="C59" s="23"/>
      <c r="D59" s="23"/>
      <c r="E59" s="24"/>
      <c r="F59" s="25"/>
      <c r="G59" s="14">
        <v>3854.2</v>
      </c>
      <c r="H59" s="14"/>
      <c r="I59" s="15"/>
    </row>
    <row r="60" spans="1:9" s="21" customFormat="1" ht="23.25" customHeight="1" x14ac:dyDescent="0.2">
      <c r="A60" s="39" t="s">
        <v>119</v>
      </c>
      <c r="B60" s="35" t="s">
        <v>74</v>
      </c>
      <c r="C60" s="23"/>
      <c r="D60" s="23"/>
      <c r="E60" s="24"/>
      <c r="F60" s="25"/>
      <c r="G60" s="14">
        <v>3854.2</v>
      </c>
      <c r="H60" s="14"/>
      <c r="I60" s="15"/>
    </row>
    <row r="61" spans="1:9" s="14" customFormat="1" ht="18" customHeight="1" x14ac:dyDescent="0.2">
      <c r="A61" s="81" t="s">
        <v>26</v>
      </c>
      <c r="B61" s="82" t="s">
        <v>27</v>
      </c>
      <c r="C61" s="23" t="s">
        <v>166</v>
      </c>
      <c r="D61" s="23">
        <f>E61*G61</f>
        <v>3237.53</v>
      </c>
      <c r="E61" s="24">
        <f>12*F61</f>
        <v>0.84</v>
      </c>
      <c r="F61" s="25">
        <v>7.0000000000000007E-2</v>
      </c>
      <c r="G61" s="14">
        <v>3854.2</v>
      </c>
      <c r="H61" s="14">
        <v>1.07</v>
      </c>
      <c r="I61" s="15">
        <v>0.03</v>
      </c>
    </row>
    <row r="62" spans="1:9" s="14" customFormat="1" ht="21.75" customHeight="1" x14ac:dyDescent="0.2">
      <c r="A62" s="81" t="s">
        <v>28</v>
      </c>
      <c r="B62" s="83" t="s">
        <v>29</v>
      </c>
      <c r="C62" s="27" t="s">
        <v>166</v>
      </c>
      <c r="D62" s="23">
        <v>2035.02</v>
      </c>
      <c r="E62" s="24">
        <f>D62/G62</f>
        <v>0.53</v>
      </c>
      <c r="F62" s="25">
        <f>E62/12</f>
        <v>0.04</v>
      </c>
      <c r="G62" s="14">
        <v>3854.2</v>
      </c>
      <c r="H62" s="14">
        <v>1.07</v>
      </c>
      <c r="I62" s="15">
        <v>0.02</v>
      </c>
    </row>
    <row r="63" spans="1:9" s="26" customFormat="1" ht="30" x14ac:dyDescent="0.2">
      <c r="A63" s="81" t="s">
        <v>30</v>
      </c>
      <c r="B63" s="82"/>
      <c r="C63" s="27" t="s">
        <v>158</v>
      </c>
      <c r="D63" s="23">
        <v>2849.1</v>
      </c>
      <c r="E63" s="24">
        <f>D63/G63</f>
        <v>0.74</v>
      </c>
      <c r="F63" s="25">
        <f>E63/12</f>
        <v>0.06</v>
      </c>
      <c r="G63" s="14">
        <v>3854.2</v>
      </c>
      <c r="H63" s="14">
        <v>1.07</v>
      </c>
      <c r="I63" s="15">
        <v>0.03</v>
      </c>
    </row>
    <row r="64" spans="1:9" s="26" customFormat="1" ht="19.5" customHeight="1" x14ac:dyDescent="0.2">
      <c r="A64" s="81" t="s">
        <v>31</v>
      </c>
      <c r="B64" s="82"/>
      <c r="C64" s="24" t="s">
        <v>167</v>
      </c>
      <c r="D64" s="24">
        <f>D65+D66+D67+D68+D69+D70+D71+D72+D73+D74+D76+D77++D75</f>
        <v>20626.650000000001</v>
      </c>
      <c r="E64" s="24">
        <f>D64/G64</f>
        <v>5.35</v>
      </c>
      <c r="F64" s="25">
        <f>E64/12</f>
        <v>0.45</v>
      </c>
      <c r="G64" s="14">
        <v>3854.2</v>
      </c>
      <c r="H64" s="14">
        <v>1.07</v>
      </c>
      <c r="I64" s="15">
        <v>0.5</v>
      </c>
    </row>
    <row r="65" spans="1:11" s="21" customFormat="1" ht="28.5" customHeight="1" x14ac:dyDescent="0.2">
      <c r="A65" s="84" t="s">
        <v>77</v>
      </c>
      <c r="B65" s="77" t="s">
        <v>32</v>
      </c>
      <c r="C65" s="28"/>
      <c r="D65" s="28">
        <v>685.01</v>
      </c>
      <c r="E65" s="29"/>
      <c r="F65" s="30"/>
      <c r="G65" s="14">
        <v>3854.2</v>
      </c>
      <c r="H65" s="14">
        <v>1.07</v>
      </c>
      <c r="I65" s="15">
        <v>0.01</v>
      </c>
      <c r="K65" s="26"/>
    </row>
    <row r="66" spans="1:11" s="21" customFormat="1" ht="18" customHeight="1" x14ac:dyDescent="0.2">
      <c r="A66" s="84" t="s">
        <v>33</v>
      </c>
      <c r="B66" s="77" t="s">
        <v>34</v>
      </c>
      <c r="C66" s="28"/>
      <c r="D66" s="28">
        <v>505.42</v>
      </c>
      <c r="E66" s="29"/>
      <c r="F66" s="30"/>
      <c r="G66" s="14">
        <v>3854.2</v>
      </c>
      <c r="H66" s="14">
        <v>1.07</v>
      </c>
      <c r="I66" s="15">
        <v>0.01</v>
      </c>
      <c r="K66" s="26"/>
    </row>
    <row r="67" spans="1:11" s="21" customFormat="1" ht="18" customHeight="1" x14ac:dyDescent="0.2">
      <c r="A67" s="84" t="s">
        <v>73</v>
      </c>
      <c r="B67" s="78" t="s">
        <v>32</v>
      </c>
      <c r="C67" s="28"/>
      <c r="D67" s="28">
        <v>900.62</v>
      </c>
      <c r="E67" s="29"/>
      <c r="F67" s="30"/>
      <c r="G67" s="14">
        <v>3854.2</v>
      </c>
      <c r="H67" s="14"/>
      <c r="I67" s="15"/>
      <c r="K67" s="26"/>
    </row>
    <row r="68" spans="1:11" s="21" customFormat="1" ht="15" x14ac:dyDescent="0.2">
      <c r="A68" s="84" t="s">
        <v>35</v>
      </c>
      <c r="B68" s="77" t="s">
        <v>32</v>
      </c>
      <c r="C68" s="28"/>
      <c r="D68" s="28">
        <v>963.17</v>
      </c>
      <c r="E68" s="29"/>
      <c r="F68" s="30"/>
      <c r="G68" s="14">
        <v>3854.2</v>
      </c>
      <c r="H68" s="14">
        <v>1.07</v>
      </c>
      <c r="I68" s="15">
        <v>0.01</v>
      </c>
      <c r="K68" s="26"/>
    </row>
    <row r="69" spans="1:11" s="21" customFormat="1" ht="15" x14ac:dyDescent="0.2">
      <c r="A69" s="84" t="s">
        <v>36</v>
      </c>
      <c r="B69" s="77" t="s">
        <v>32</v>
      </c>
      <c r="C69" s="28"/>
      <c r="D69" s="28">
        <v>4294.09</v>
      </c>
      <c r="E69" s="29"/>
      <c r="F69" s="30"/>
      <c r="G69" s="14">
        <v>3854.2</v>
      </c>
      <c r="H69" s="14">
        <v>1.07</v>
      </c>
      <c r="I69" s="15">
        <v>0.06</v>
      </c>
      <c r="K69" s="26"/>
    </row>
    <row r="70" spans="1:11" s="21" customFormat="1" ht="15" x14ac:dyDescent="0.2">
      <c r="A70" s="84" t="s">
        <v>37</v>
      </c>
      <c r="B70" s="77" t="s">
        <v>32</v>
      </c>
      <c r="C70" s="28"/>
      <c r="D70" s="28">
        <v>1010.85</v>
      </c>
      <c r="E70" s="29"/>
      <c r="F70" s="30"/>
      <c r="G70" s="14">
        <v>3854.2</v>
      </c>
      <c r="H70" s="14">
        <v>1.07</v>
      </c>
      <c r="I70" s="15">
        <v>0.01</v>
      </c>
      <c r="K70" s="26"/>
    </row>
    <row r="71" spans="1:11" s="21" customFormat="1" ht="15" x14ac:dyDescent="0.2">
      <c r="A71" s="84" t="s">
        <v>38</v>
      </c>
      <c r="B71" s="77" t="s">
        <v>32</v>
      </c>
      <c r="C71" s="28"/>
      <c r="D71" s="28">
        <v>481.57</v>
      </c>
      <c r="E71" s="29"/>
      <c r="F71" s="30"/>
      <c r="G71" s="14">
        <v>3854.2</v>
      </c>
      <c r="H71" s="14">
        <v>1.07</v>
      </c>
      <c r="I71" s="15">
        <v>0.01</v>
      </c>
      <c r="K71" s="26"/>
    </row>
    <row r="72" spans="1:11" s="21" customFormat="1" ht="15" x14ac:dyDescent="0.2">
      <c r="A72" s="84" t="s">
        <v>39</v>
      </c>
      <c r="B72" s="77" t="s">
        <v>34</v>
      </c>
      <c r="C72" s="28"/>
      <c r="D72" s="28">
        <v>1926.35</v>
      </c>
      <c r="E72" s="29"/>
      <c r="F72" s="30"/>
      <c r="G72" s="14">
        <v>3854.2</v>
      </c>
      <c r="H72" s="14">
        <v>1.07</v>
      </c>
      <c r="I72" s="15">
        <v>0.03</v>
      </c>
      <c r="K72" s="26"/>
    </row>
    <row r="73" spans="1:11" s="21" customFormat="1" ht="25.5" x14ac:dyDescent="0.2">
      <c r="A73" s="84" t="s">
        <v>40</v>
      </c>
      <c r="B73" s="77" t="s">
        <v>32</v>
      </c>
      <c r="C73" s="28"/>
      <c r="D73" s="28">
        <v>3432.47</v>
      </c>
      <c r="E73" s="29"/>
      <c r="F73" s="30"/>
      <c r="G73" s="14">
        <v>3854.2</v>
      </c>
      <c r="H73" s="14">
        <v>1.07</v>
      </c>
      <c r="I73" s="15">
        <v>0.05</v>
      </c>
      <c r="K73" s="26"/>
    </row>
    <row r="74" spans="1:11" s="21" customFormat="1" ht="25.5" x14ac:dyDescent="0.2">
      <c r="A74" s="84" t="s">
        <v>78</v>
      </c>
      <c r="B74" s="77" t="s">
        <v>32</v>
      </c>
      <c r="C74" s="28"/>
      <c r="D74" s="28">
        <v>3837.45</v>
      </c>
      <c r="E74" s="29"/>
      <c r="F74" s="30"/>
      <c r="G74" s="14">
        <v>3854.2</v>
      </c>
      <c r="H74" s="14">
        <v>1.07</v>
      </c>
      <c r="I74" s="15">
        <v>0.01</v>
      </c>
      <c r="K74" s="26"/>
    </row>
    <row r="75" spans="1:11" s="21" customFormat="1" ht="25.5" x14ac:dyDescent="0.2">
      <c r="A75" s="84" t="s">
        <v>120</v>
      </c>
      <c r="B75" s="78" t="s">
        <v>47</v>
      </c>
      <c r="C75" s="76"/>
      <c r="D75" s="28">
        <v>1663.96</v>
      </c>
      <c r="E75" s="29"/>
      <c r="F75" s="30"/>
      <c r="G75" s="14">
        <v>3854.2</v>
      </c>
      <c r="H75" s="14">
        <v>1.07</v>
      </c>
      <c r="I75" s="15">
        <v>0</v>
      </c>
      <c r="K75" s="26"/>
    </row>
    <row r="76" spans="1:11" s="21" customFormat="1" ht="24.75" customHeight="1" x14ac:dyDescent="0.2">
      <c r="A76" s="84" t="s">
        <v>176</v>
      </c>
      <c r="B76" s="35" t="s">
        <v>122</v>
      </c>
      <c r="C76" s="42"/>
      <c r="D76" s="42">
        <v>925.69</v>
      </c>
      <c r="E76" s="29"/>
      <c r="F76" s="30"/>
      <c r="G76" s="14">
        <v>3854.2</v>
      </c>
      <c r="H76" s="14"/>
      <c r="I76" s="15"/>
      <c r="K76" s="26"/>
    </row>
    <row r="77" spans="1:11" s="21" customFormat="1" ht="21" customHeight="1" x14ac:dyDescent="0.2">
      <c r="A77" s="40" t="s">
        <v>177</v>
      </c>
      <c r="B77" s="41" t="s">
        <v>47</v>
      </c>
      <c r="C77" s="42"/>
      <c r="D77" s="42">
        <v>0</v>
      </c>
      <c r="E77" s="29"/>
      <c r="F77" s="30"/>
      <c r="G77" s="14">
        <v>3854.2</v>
      </c>
      <c r="H77" s="14"/>
      <c r="I77" s="15"/>
      <c r="K77" s="26"/>
    </row>
    <row r="78" spans="1:11" s="26" customFormat="1" ht="30" x14ac:dyDescent="0.2">
      <c r="A78" s="81" t="s">
        <v>41</v>
      </c>
      <c r="B78" s="82"/>
      <c r="C78" s="27" t="s">
        <v>168</v>
      </c>
      <c r="D78" s="27">
        <f>D79+D80+D81+D82+D83+D84+D85+D86+D87+D88</f>
        <v>36665.08</v>
      </c>
      <c r="E78" s="24">
        <f>D78/G78</f>
        <v>9.51</v>
      </c>
      <c r="F78" s="25">
        <f>E78/12</f>
        <v>0.79</v>
      </c>
      <c r="G78" s="14">
        <v>3854.2</v>
      </c>
      <c r="H78" s="14">
        <v>1.07</v>
      </c>
      <c r="I78" s="15">
        <v>0.72</v>
      </c>
    </row>
    <row r="79" spans="1:11" s="21" customFormat="1" ht="18.75" customHeight="1" x14ac:dyDescent="0.2">
      <c r="A79" s="84" t="s">
        <v>42</v>
      </c>
      <c r="B79" s="77" t="s">
        <v>43</v>
      </c>
      <c r="C79" s="28"/>
      <c r="D79" s="28">
        <v>2889.52</v>
      </c>
      <c r="E79" s="29"/>
      <c r="F79" s="30"/>
      <c r="G79" s="14">
        <v>3854.2</v>
      </c>
      <c r="H79" s="14">
        <v>1.07</v>
      </c>
      <c r="I79" s="15">
        <v>0.04</v>
      </c>
      <c r="K79" s="26"/>
    </row>
    <row r="80" spans="1:11" s="21" customFormat="1" ht="25.5" x14ac:dyDescent="0.2">
      <c r="A80" s="84" t="s">
        <v>44</v>
      </c>
      <c r="B80" s="77" t="s">
        <v>45</v>
      </c>
      <c r="C80" s="28"/>
      <c r="D80" s="28">
        <v>1926.35</v>
      </c>
      <c r="E80" s="29"/>
      <c r="F80" s="30"/>
      <c r="G80" s="14">
        <v>3854.2</v>
      </c>
      <c r="H80" s="14">
        <v>1.07</v>
      </c>
      <c r="I80" s="15">
        <v>0.03</v>
      </c>
      <c r="K80" s="26"/>
    </row>
    <row r="81" spans="1:11" s="21" customFormat="1" ht="18" customHeight="1" x14ac:dyDescent="0.2">
      <c r="A81" s="84" t="s">
        <v>46</v>
      </c>
      <c r="B81" s="77" t="s">
        <v>47</v>
      </c>
      <c r="C81" s="28"/>
      <c r="D81" s="28">
        <v>2021.63</v>
      </c>
      <c r="E81" s="29"/>
      <c r="F81" s="30"/>
      <c r="G81" s="14">
        <v>3854.2</v>
      </c>
      <c r="H81" s="14">
        <v>1.07</v>
      </c>
      <c r="I81" s="15">
        <v>0.03</v>
      </c>
      <c r="K81" s="26"/>
    </row>
    <row r="82" spans="1:11" s="21" customFormat="1" ht="25.5" x14ac:dyDescent="0.2">
      <c r="A82" s="84" t="s">
        <v>48</v>
      </c>
      <c r="B82" s="77" t="s">
        <v>49</v>
      </c>
      <c r="C82" s="28"/>
      <c r="D82" s="28">
        <v>1926.35</v>
      </c>
      <c r="E82" s="29"/>
      <c r="F82" s="30"/>
      <c r="G82" s="14">
        <v>3854.2</v>
      </c>
      <c r="H82" s="14">
        <v>1.07</v>
      </c>
      <c r="I82" s="15">
        <v>0.03</v>
      </c>
      <c r="K82" s="26"/>
    </row>
    <row r="83" spans="1:11" s="21" customFormat="1" ht="20.25" customHeight="1" x14ac:dyDescent="0.2">
      <c r="A83" s="84" t="s">
        <v>50</v>
      </c>
      <c r="B83" s="78" t="s">
        <v>47</v>
      </c>
      <c r="C83" s="28"/>
      <c r="D83" s="28">
        <v>13424.22</v>
      </c>
      <c r="E83" s="29"/>
      <c r="F83" s="30"/>
      <c r="G83" s="14">
        <v>3854.2</v>
      </c>
      <c r="H83" s="14">
        <v>1.07</v>
      </c>
      <c r="I83" s="15">
        <v>0.21</v>
      </c>
      <c r="K83" s="26"/>
    </row>
    <row r="84" spans="1:11" s="21" customFormat="1" ht="21.75" customHeight="1" x14ac:dyDescent="0.2">
      <c r="A84" s="84" t="s">
        <v>51</v>
      </c>
      <c r="B84" s="77" t="s">
        <v>11</v>
      </c>
      <c r="C84" s="76"/>
      <c r="D84" s="28">
        <v>6851.28</v>
      </c>
      <c r="E84" s="29"/>
      <c r="F84" s="30"/>
      <c r="G84" s="14">
        <v>3854.2</v>
      </c>
      <c r="H84" s="14">
        <v>1.07</v>
      </c>
      <c r="I84" s="15">
        <v>0.11</v>
      </c>
      <c r="K84" s="26"/>
    </row>
    <row r="85" spans="1:11" s="21" customFormat="1" ht="28.5" customHeight="1" x14ac:dyDescent="0.2">
      <c r="A85" s="84" t="s">
        <v>123</v>
      </c>
      <c r="B85" s="78" t="s">
        <v>32</v>
      </c>
      <c r="C85" s="76"/>
      <c r="D85" s="28">
        <v>7625.73</v>
      </c>
      <c r="E85" s="29"/>
      <c r="F85" s="30"/>
      <c r="G85" s="14">
        <v>3854.2</v>
      </c>
      <c r="H85" s="14"/>
      <c r="I85" s="15"/>
      <c r="K85" s="26"/>
    </row>
    <row r="86" spans="1:11" s="21" customFormat="1" ht="36.75" customHeight="1" x14ac:dyDescent="0.2">
      <c r="A86" s="84" t="s">
        <v>120</v>
      </c>
      <c r="B86" s="78" t="s">
        <v>122</v>
      </c>
      <c r="C86" s="76"/>
      <c r="D86" s="28">
        <v>0</v>
      </c>
      <c r="E86" s="29"/>
      <c r="F86" s="30"/>
      <c r="G86" s="14">
        <v>3854.2</v>
      </c>
      <c r="H86" s="14"/>
      <c r="I86" s="15"/>
      <c r="K86" s="26"/>
    </row>
    <row r="87" spans="1:11" s="21" customFormat="1" ht="21.75" customHeight="1" x14ac:dyDescent="0.2">
      <c r="A87" s="39" t="s">
        <v>124</v>
      </c>
      <c r="B87" s="78" t="s">
        <v>47</v>
      </c>
      <c r="C87" s="76"/>
      <c r="D87" s="28">
        <v>0</v>
      </c>
      <c r="E87" s="29"/>
      <c r="F87" s="30"/>
      <c r="G87" s="14">
        <v>3854.2</v>
      </c>
      <c r="H87" s="14"/>
      <c r="I87" s="15"/>
      <c r="K87" s="26"/>
    </row>
    <row r="88" spans="1:11" s="21" customFormat="1" ht="20.25" customHeight="1" x14ac:dyDescent="0.2">
      <c r="A88" s="84" t="s">
        <v>125</v>
      </c>
      <c r="B88" s="78" t="s">
        <v>32</v>
      </c>
      <c r="C88" s="28"/>
      <c r="D88" s="28">
        <v>0</v>
      </c>
      <c r="E88" s="29"/>
      <c r="F88" s="30"/>
      <c r="G88" s="14">
        <v>3854.2</v>
      </c>
      <c r="H88" s="14">
        <v>1.07</v>
      </c>
      <c r="I88" s="15">
        <v>0</v>
      </c>
      <c r="K88" s="26"/>
    </row>
    <row r="89" spans="1:11" s="21" customFormat="1" ht="30" x14ac:dyDescent="0.2">
      <c r="A89" s="81" t="s">
        <v>52</v>
      </c>
      <c r="B89" s="77"/>
      <c r="C89" s="24" t="s">
        <v>169</v>
      </c>
      <c r="D89" s="24">
        <f>D92</f>
        <v>0</v>
      </c>
      <c r="E89" s="24">
        <f>D89/G89</f>
        <v>0</v>
      </c>
      <c r="F89" s="25">
        <f>E89/12</f>
        <v>0</v>
      </c>
      <c r="G89" s="14">
        <v>3854.2</v>
      </c>
      <c r="H89" s="14">
        <v>1.07</v>
      </c>
      <c r="I89" s="15">
        <v>7.0000000000000007E-2</v>
      </c>
      <c r="K89" s="26"/>
    </row>
    <row r="90" spans="1:11" s="21" customFormat="1" ht="15" x14ac:dyDescent="0.2">
      <c r="A90" s="84" t="s">
        <v>126</v>
      </c>
      <c r="B90" s="77" t="s">
        <v>32</v>
      </c>
      <c r="C90" s="76"/>
      <c r="D90" s="57">
        <v>0</v>
      </c>
      <c r="E90" s="24"/>
      <c r="F90" s="25"/>
      <c r="G90" s="14">
        <v>3854.2</v>
      </c>
      <c r="H90" s="14"/>
      <c r="I90" s="15"/>
      <c r="K90" s="26"/>
    </row>
    <row r="91" spans="1:11" s="21" customFormat="1" ht="15" x14ac:dyDescent="0.2">
      <c r="A91" s="39" t="s">
        <v>127</v>
      </c>
      <c r="B91" s="78" t="s">
        <v>47</v>
      </c>
      <c r="C91" s="76"/>
      <c r="D91" s="57">
        <v>0</v>
      </c>
      <c r="E91" s="24"/>
      <c r="F91" s="25"/>
      <c r="G91" s="14">
        <v>3854.2</v>
      </c>
      <c r="H91" s="14"/>
      <c r="I91" s="15"/>
      <c r="K91" s="26"/>
    </row>
    <row r="92" spans="1:11" s="21" customFormat="1" ht="15" x14ac:dyDescent="0.2">
      <c r="A92" s="84" t="s">
        <v>128</v>
      </c>
      <c r="B92" s="78" t="s">
        <v>122</v>
      </c>
      <c r="C92" s="28"/>
      <c r="D92" s="28">
        <v>0</v>
      </c>
      <c r="E92" s="29"/>
      <c r="F92" s="30"/>
      <c r="G92" s="14">
        <v>3854.2</v>
      </c>
      <c r="H92" s="14">
        <v>1.07</v>
      </c>
      <c r="I92" s="15">
        <v>0.04</v>
      </c>
      <c r="K92" s="26"/>
    </row>
    <row r="93" spans="1:11" s="21" customFormat="1" ht="32.25" customHeight="1" x14ac:dyDescent="0.2">
      <c r="A93" s="84" t="s">
        <v>129</v>
      </c>
      <c r="B93" s="78" t="s">
        <v>47</v>
      </c>
      <c r="C93" s="28"/>
      <c r="D93" s="28">
        <f>E93*G93</f>
        <v>0</v>
      </c>
      <c r="E93" s="29"/>
      <c r="F93" s="30"/>
      <c r="G93" s="14">
        <v>3854.2</v>
      </c>
      <c r="H93" s="14">
        <v>1.07</v>
      </c>
      <c r="I93" s="15">
        <v>0</v>
      </c>
      <c r="K93" s="26"/>
    </row>
    <row r="94" spans="1:11" s="21" customFormat="1" ht="21.75" customHeight="1" x14ac:dyDescent="0.2">
      <c r="A94" s="81" t="s">
        <v>130</v>
      </c>
      <c r="B94" s="77"/>
      <c r="C94" s="24" t="s">
        <v>170</v>
      </c>
      <c r="D94" s="24">
        <f>D96+D97++D95+D98+D99+D100</f>
        <v>12641.45</v>
      </c>
      <c r="E94" s="24">
        <f>D94/G94</f>
        <v>3.28</v>
      </c>
      <c r="F94" s="25">
        <f>E94/12</f>
        <v>0.27</v>
      </c>
      <c r="G94" s="14">
        <v>3854.2</v>
      </c>
      <c r="H94" s="14">
        <v>1.07</v>
      </c>
      <c r="I94" s="15">
        <v>0.19</v>
      </c>
      <c r="K94" s="26"/>
    </row>
    <row r="95" spans="1:11" s="21" customFormat="1" ht="18" customHeight="1" x14ac:dyDescent="0.2">
      <c r="A95" s="84" t="s">
        <v>53</v>
      </c>
      <c r="B95" s="77" t="s">
        <v>11</v>
      </c>
      <c r="C95" s="28"/>
      <c r="D95" s="28">
        <f t="shared" ref="D95:D100" si="1">E95*G95</f>
        <v>0</v>
      </c>
      <c r="E95" s="29"/>
      <c r="F95" s="30"/>
      <c r="G95" s="14">
        <v>3854.2</v>
      </c>
      <c r="H95" s="14">
        <v>1.07</v>
      </c>
      <c r="I95" s="15">
        <v>0</v>
      </c>
      <c r="K95" s="26"/>
    </row>
    <row r="96" spans="1:11" s="21" customFormat="1" ht="43.5" customHeight="1" x14ac:dyDescent="0.2">
      <c r="A96" s="84" t="s">
        <v>131</v>
      </c>
      <c r="B96" s="77" t="s">
        <v>32</v>
      </c>
      <c r="C96" s="28"/>
      <c r="D96" s="28">
        <v>11634.64</v>
      </c>
      <c r="E96" s="29"/>
      <c r="F96" s="30"/>
      <c r="G96" s="14">
        <v>3854.2</v>
      </c>
      <c r="H96" s="14">
        <v>1.07</v>
      </c>
      <c r="I96" s="15">
        <v>0.18</v>
      </c>
      <c r="K96" s="26"/>
    </row>
    <row r="97" spans="1:11" s="21" customFormat="1" ht="42" customHeight="1" x14ac:dyDescent="0.2">
      <c r="A97" s="84" t="s">
        <v>132</v>
      </c>
      <c r="B97" s="77" t="s">
        <v>32</v>
      </c>
      <c r="C97" s="28"/>
      <c r="D97" s="28">
        <v>1006.81</v>
      </c>
      <c r="E97" s="29"/>
      <c r="F97" s="30"/>
      <c r="G97" s="14">
        <v>3854.2</v>
      </c>
      <c r="H97" s="14">
        <v>1.07</v>
      </c>
      <c r="I97" s="15">
        <v>0.01</v>
      </c>
      <c r="K97" s="26"/>
    </row>
    <row r="98" spans="1:11" s="21" customFormat="1" ht="27.75" customHeight="1" x14ac:dyDescent="0.2">
      <c r="A98" s="84" t="s">
        <v>55</v>
      </c>
      <c r="B98" s="77" t="s">
        <v>18</v>
      </c>
      <c r="C98" s="28"/>
      <c r="D98" s="28">
        <f t="shared" si="1"/>
        <v>0</v>
      </c>
      <c r="E98" s="29"/>
      <c r="F98" s="30"/>
      <c r="G98" s="14">
        <v>3854.2</v>
      </c>
      <c r="H98" s="14">
        <v>1.07</v>
      </c>
      <c r="I98" s="15">
        <v>0</v>
      </c>
      <c r="K98" s="26"/>
    </row>
    <row r="99" spans="1:11" s="21" customFormat="1" ht="15" x14ac:dyDescent="0.2">
      <c r="A99" s="84" t="s">
        <v>54</v>
      </c>
      <c r="B99" s="78" t="s">
        <v>133</v>
      </c>
      <c r="C99" s="28"/>
      <c r="D99" s="28">
        <f t="shared" si="1"/>
        <v>0</v>
      </c>
      <c r="E99" s="29"/>
      <c r="F99" s="30"/>
      <c r="G99" s="14">
        <v>3854.2</v>
      </c>
      <c r="H99" s="14">
        <v>1.07</v>
      </c>
      <c r="I99" s="15">
        <v>0</v>
      </c>
      <c r="K99" s="26"/>
    </row>
    <row r="100" spans="1:11" s="21" customFormat="1" ht="53.25" customHeight="1" x14ac:dyDescent="0.2">
      <c r="A100" s="84" t="s">
        <v>134</v>
      </c>
      <c r="B100" s="78" t="s">
        <v>74</v>
      </c>
      <c r="C100" s="28"/>
      <c r="D100" s="28">
        <f t="shared" si="1"/>
        <v>0</v>
      </c>
      <c r="E100" s="29"/>
      <c r="F100" s="30"/>
      <c r="G100" s="14">
        <v>3854.2</v>
      </c>
      <c r="H100" s="14">
        <v>1.07</v>
      </c>
      <c r="I100" s="15">
        <v>0</v>
      </c>
      <c r="K100" s="26"/>
    </row>
    <row r="101" spans="1:11" s="21" customFormat="1" ht="17.25" customHeight="1" x14ac:dyDescent="0.2">
      <c r="A101" s="81" t="s">
        <v>56</v>
      </c>
      <c r="B101" s="77"/>
      <c r="C101" s="24" t="s">
        <v>171</v>
      </c>
      <c r="D101" s="24">
        <f>D102</f>
        <v>0</v>
      </c>
      <c r="E101" s="24">
        <f>D101/G101</f>
        <v>0</v>
      </c>
      <c r="F101" s="25">
        <f>E101/12</f>
        <v>0</v>
      </c>
      <c r="G101" s="14">
        <v>3854.2</v>
      </c>
      <c r="H101" s="14">
        <v>1.07</v>
      </c>
      <c r="I101" s="15">
        <v>0.13</v>
      </c>
      <c r="K101" s="26"/>
    </row>
    <row r="102" spans="1:11" s="21" customFormat="1" ht="23.25" customHeight="1" x14ac:dyDescent="0.2">
      <c r="A102" s="84" t="s">
        <v>57</v>
      </c>
      <c r="B102" s="77" t="s">
        <v>32</v>
      </c>
      <c r="C102" s="28"/>
      <c r="D102" s="28">
        <v>0</v>
      </c>
      <c r="E102" s="29"/>
      <c r="F102" s="30"/>
      <c r="G102" s="14">
        <v>3854.2</v>
      </c>
      <c r="H102" s="14">
        <v>1.07</v>
      </c>
      <c r="I102" s="15">
        <v>0.02</v>
      </c>
      <c r="K102" s="26"/>
    </row>
    <row r="103" spans="1:11" s="14" customFormat="1" ht="30" x14ac:dyDescent="0.2">
      <c r="A103" s="81" t="s">
        <v>58</v>
      </c>
      <c r="B103" s="82"/>
      <c r="C103" s="24" t="s">
        <v>172</v>
      </c>
      <c r="D103" s="24">
        <f>D104+D105</f>
        <v>22276.32</v>
      </c>
      <c r="E103" s="24">
        <f>D103/G103</f>
        <v>5.78</v>
      </c>
      <c r="F103" s="25">
        <f>E103/12</f>
        <v>0.48</v>
      </c>
      <c r="G103" s="14">
        <v>3854.2</v>
      </c>
      <c r="H103" s="14">
        <v>1.07</v>
      </c>
      <c r="I103" s="15">
        <v>0.37</v>
      </c>
      <c r="K103" s="26"/>
    </row>
    <row r="104" spans="1:11" s="21" customFormat="1" ht="47.25" customHeight="1" x14ac:dyDescent="0.2">
      <c r="A104" s="39" t="s">
        <v>135</v>
      </c>
      <c r="B104" s="78" t="s">
        <v>34</v>
      </c>
      <c r="C104" s="28"/>
      <c r="D104" s="28">
        <v>22276.32</v>
      </c>
      <c r="E104" s="29"/>
      <c r="F104" s="30"/>
      <c r="G104" s="14">
        <v>3854.2</v>
      </c>
      <c r="H104" s="14">
        <v>1.07</v>
      </c>
      <c r="I104" s="15">
        <v>0.03</v>
      </c>
      <c r="K104" s="26"/>
    </row>
    <row r="105" spans="1:11" s="21" customFormat="1" ht="25.5" x14ac:dyDescent="0.2">
      <c r="A105" s="39" t="s">
        <v>163</v>
      </c>
      <c r="B105" s="78" t="s">
        <v>74</v>
      </c>
      <c r="C105" s="28"/>
      <c r="D105" s="28">
        <v>0</v>
      </c>
      <c r="E105" s="29"/>
      <c r="F105" s="30"/>
      <c r="G105" s="14">
        <v>3854.2</v>
      </c>
      <c r="H105" s="14">
        <v>1.07</v>
      </c>
      <c r="I105" s="15">
        <v>0.34</v>
      </c>
      <c r="K105" s="26"/>
    </row>
    <row r="106" spans="1:11" s="14" customFormat="1" ht="15" x14ac:dyDescent="0.2">
      <c r="A106" s="81" t="s">
        <v>59</v>
      </c>
      <c r="B106" s="82"/>
      <c r="C106" s="24" t="s">
        <v>166</v>
      </c>
      <c r="D106" s="24">
        <f>D107+D108+D109+D110</f>
        <v>2684.88</v>
      </c>
      <c r="E106" s="24">
        <f>D106/G106</f>
        <v>0.7</v>
      </c>
      <c r="F106" s="25">
        <f>E106/12</f>
        <v>0.06</v>
      </c>
      <c r="G106" s="14">
        <v>3854.2</v>
      </c>
      <c r="H106" s="14">
        <v>1.07</v>
      </c>
      <c r="I106" s="15">
        <v>0.51</v>
      </c>
      <c r="K106" s="26"/>
    </row>
    <row r="107" spans="1:11" s="21" customFormat="1" ht="23.25" customHeight="1" x14ac:dyDescent="0.2">
      <c r="A107" s="84" t="s">
        <v>75</v>
      </c>
      <c r="B107" s="77" t="s">
        <v>43</v>
      </c>
      <c r="C107" s="28"/>
      <c r="D107" s="28">
        <v>0</v>
      </c>
      <c r="E107" s="29"/>
      <c r="F107" s="30"/>
      <c r="G107" s="14">
        <v>3854.2</v>
      </c>
      <c r="H107" s="14">
        <v>1.07</v>
      </c>
      <c r="I107" s="15">
        <v>0.09</v>
      </c>
      <c r="K107" s="26"/>
    </row>
    <row r="108" spans="1:11" s="21" customFormat="1" ht="21" customHeight="1" x14ac:dyDescent="0.2">
      <c r="A108" s="84" t="s">
        <v>60</v>
      </c>
      <c r="B108" s="77" t="s">
        <v>43</v>
      </c>
      <c r="C108" s="28"/>
      <c r="D108" s="28">
        <v>2684.88</v>
      </c>
      <c r="E108" s="29"/>
      <c r="F108" s="30"/>
      <c r="G108" s="14">
        <v>3854.2</v>
      </c>
      <c r="H108" s="14">
        <v>1.07</v>
      </c>
      <c r="I108" s="15">
        <v>0.04</v>
      </c>
      <c r="K108" s="26"/>
    </row>
    <row r="109" spans="1:11" s="21" customFormat="1" ht="25.5" customHeight="1" x14ac:dyDescent="0.2">
      <c r="A109" s="84" t="s">
        <v>61</v>
      </c>
      <c r="B109" s="77" t="s">
        <v>32</v>
      </c>
      <c r="C109" s="28"/>
      <c r="D109" s="28">
        <v>0</v>
      </c>
      <c r="E109" s="29"/>
      <c r="F109" s="30"/>
      <c r="G109" s="14">
        <v>3854.2</v>
      </c>
      <c r="H109" s="14">
        <v>1.07</v>
      </c>
      <c r="I109" s="15">
        <v>0.04</v>
      </c>
      <c r="K109" s="26"/>
    </row>
    <row r="110" spans="1:11" s="21" customFormat="1" ht="22.5" customHeight="1" thickBot="1" x14ac:dyDescent="0.25">
      <c r="A110" s="85" t="s">
        <v>62</v>
      </c>
      <c r="B110" s="86" t="s">
        <v>43</v>
      </c>
      <c r="C110" s="61"/>
      <c r="D110" s="61">
        <v>0</v>
      </c>
      <c r="E110" s="62"/>
      <c r="F110" s="63"/>
      <c r="G110" s="14">
        <v>3854.2</v>
      </c>
      <c r="H110" s="14">
        <v>1.07</v>
      </c>
      <c r="I110" s="15">
        <v>0.34</v>
      </c>
      <c r="K110" s="26"/>
    </row>
    <row r="111" spans="1:11" s="14" customFormat="1" ht="204.75" thickBot="1" x14ac:dyDescent="0.25">
      <c r="A111" s="105" t="s">
        <v>175</v>
      </c>
      <c r="B111" s="82" t="s">
        <v>18</v>
      </c>
      <c r="C111" s="64"/>
      <c r="D111" s="64">
        <f>50000+5545.73+4.31</f>
        <v>55550.04</v>
      </c>
      <c r="E111" s="64">
        <f>D111/G111</f>
        <v>14.41</v>
      </c>
      <c r="F111" s="65">
        <f>E111/12</f>
        <v>1.2</v>
      </c>
      <c r="G111" s="14">
        <v>3854.2</v>
      </c>
      <c r="H111" s="14">
        <v>1.07</v>
      </c>
      <c r="I111" s="15">
        <v>0.3</v>
      </c>
      <c r="K111" s="26"/>
    </row>
    <row r="112" spans="1:11" s="14" customFormat="1" ht="19.5" thickBot="1" x14ac:dyDescent="0.25">
      <c r="A112" s="87" t="s">
        <v>63</v>
      </c>
      <c r="B112" s="88" t="s">
        <v>15</v>
      </c>
      <c r="C112" s="89"/>
      <c r="D112" s="89">
        <f>E112*G112</f>
        <v>87875.76</v>
      </c>
      <c r="E112" s="89">
        <f>12*F112</f>
        <v>22.8</v>
      </c>
      <c r="F112" s="65">
        <v>1.9</v>
      </c>
      <c r="G112" s="14">
        <v>3854.2</v>
      </c>
      <c r="I112" s="15"/>
      <c r="K112" s="26"/>
    </row>
    <row r="113" spans="1:10" s="14" customFormat="1" ht="27.75" customHeight="1" thickBot="1" x14ac:dyDescent="0.25">
      <c r="A113" s="59" t="s">
        <v>64</v>
      </c>
      <c r="B113" s="12"/>
      <c r="C113" s="60"/>
      <c r="D113" s="60">
        <f>D112+D111+D106+D103+D101+D94+D89+D78+D64+D63+D62+D61+D51+D50+D49+D48+D41+D40+D29+D16+D42</f>
        <v>785438.12</v>
      </c>
      <c r="E113" s="60">
        <f>E112+E111+E106+E103+E101+E94+E89+E78+E64+E63+E62+E61+E51+E50+E49+E48+E41+E40+E29+E16+E42</f>
        <v>203.78</v>
      </c>
      <c r="F113" s="60">
        <f>F112+F111+F106+F103+F101+F94+F89+F78+F64+F63+F62+F61+F51+F50+F49+F48+F41+F40+F29+F16+F42</f>
        <v>16.98</v>
      </c>
      <c r="G113" s="14">
        <v>3854.2</v>
      </c>
      <c r="I113" s="15"/>
    </row>
    <row r="114" spans="1:10" s="14" customFormat="1" ht="18.75" x14ac:dyDescent="0.2">
      <c r="A114" s="31"/>
      <c r="B114" s="32"/>
      <c r="C114" s="33"/>
      <c r="D114" s="33"/>
      <c r="E114" s="33"/>
      <c r="F114" s="33"/>
      <c r="G114" s="14">
        <v>3854.2</v>
      </c>
      <c r="I114" s="15"/>
    </row>
    <row r="115" spans="1:10" s="14" customFormat="1" ht="19.5" thickBot="1" x14ac:dyDescent="0.25">
      <c r="A115" s="34"/>
      <c r="B115" s="32"/>
      <c r="C115" s="33"/>
      <c r="D115" s="33"/>
      <c r="E115" s="33"/>
      <c r="F115" s="33"/>
      <c r="G115" s="14">
        <v>3854.2</v>
      </c>
      <c r="I115" s="15"/>
    </row>
    <row r="116" spans="1:10" s="14" customFormat="1" ht="20.25" customHeight="1" thickBot="1" x14ac:dyDescent="0.25">
      <c r="A116" s="66" t="s">
        <v>65</v>
      </c>
      <c r="B116" s="67"/>
      <c r="C116" s="64"/>
      <c r="D116" s="64">
        <f>D118+D119+D120+D121+D122+D117</f>
        <v>198943.83</v>
      </c>
      <c r="E116" s="64">
        <f t="shared" ref="E116:F116" si="2">E118+E119+E120+E121+E122+E117</f>
        <v>51.61</v>
      </c>
      <c r="F116" s="64">
        <f t="shared" si="2"/>
        <v>4.3099999999999996</v>
      </c>
      <c r="G116" s="14">
        <v>3854.2</v>
      </c>
      <c r="I116" s="15"/>
    </row>
    <row r="117" spans="1:10" s="92" customFormat="1" ht="17.25" customHeight="1" x14ac:dyDescent="0.2">
      <c r="A117" s="40" t="s">
        <v>146</v>
      </c>
      <c r="B117" s="41"/>
      <c r="C117" s="42"/>
      <c r="D117" s="42">
        <v>939.86</v>
      </c>
      <c r="E117" s="69">
        <f>D117/G117</f>
        <v>0.24</v>
      </c>
      <c r="F117" s="36">
        <f t="shared" ref="F117:F122" si="3">E117/12</f>
        <v>0.02</v>
      </c>
      <c r="G117" s="14">
        <v>3854.2</v>
      </c>
      <c r="I117" s="93"/>
      <c r="J117" s="14"/>
    </row>
    <row r="118" spans="1:10" s="92" customFormat="1" ht="18.75" customHeight="1" x14ac:dyDescent="0.2">
      <c r="A118" s="40" t="s">
        <v>148</v>
      </c>
      <c r="B118" s="41"/>
      <c r="C118" s="42"/>
      <c r="D118" s="42">
        <v>4978.99</v>
      </c>
      <c r="E118" s="69">
        <f t="shared" ref="E118:E122" si="4">D118/G118</f>
        <v>1.29</v>
      </c>
      <c r="F118" s="36">
        <f t="shared" si="3"/>
        <v>0.11</v>
      </c>
      <c r="G118" s="14">
        <v>3854.2</v>
      </c>
      <c r="I118" s="93"/>
      <c r="J118" s="14"/>
    </row>
    <row r="119" spans="1:10" s="92" customFormat="1" ht="17.25" customHeight="1" x14ac:dyDescent="0.2">
      <c r="A119" s="40" t="s">
        <v>66</v>
      </c>
      <c r="B119" s="41"/>
      <c r="C119" s="42"/>
      <c r="D119" s="42">
        <v>12658.09</v>
      </c>
      <c r="E119" s="69">
        <f t="shared" si="4"/>
        <v>3.28</v>
      </c>
      <c r="F119" s="36">
        <f t="shared" si="3"/>
        <v>0.27</v>
      </c>
      <c r="G119" s="14">
        <v>3854.2</v>
      </c>
      <c r="I119" s="93"/>
      <c r="J119" s="14"/>
    </row>
    <row r="120" spans="1:10" s="92" customFormat="1" ht="17.25" customHeight="1" x14ac:dyDescent="0.2">
      <c r="A120" s="40" t="s">
        <v>67</v>
      </c>
      <c r="B120" s="41"/>
      <c r="C120" s="42"/>
      <c r="D120" s="42">
        <v>63151.46</v>
      </c>
      <c r="E120" s="69">
        <f t="shared" si="4"/>
        <v>16.39</v>
      </c>
      <c r="F120" s="36">
        <f t="shared" si="3"/>
        <v>1.37</v>
      </c>
      <c r="G120" s="14">
        <v>3854.2</v>
      </c>
      <c r="I120" s="93"/>
      <c r="J120" s="14"/>
    </row>
    <row r="121" spans="1:10" s="92" customFormat="1" ht="17.25" customHeight="1" x14ac:dyDescent="0.2">
      <c r="A121" s="94" t="s">
        <v>79</v>
      </c>
      <c r="B121" s="35"/>
      <c r="C121" s="36"/>
      <c r="D121" s="36">
        <v>92380</v>
      </c>
      <c r="E121" s="69">
        <f t="shared" si="4"/>
        <v>23.97</v>
      </c>
      <c r="F121" s="36">
        <f t="shared" si="3"/>
        <v>2</v>
      </c>
      <c r="G121" s="14">
        <v>3854.2</v>
      </c>
      <c r="I121" s="93"/>
      <c r="J121" s="14"/>
    </row>
    <row r="122" spans="1:10" s="92" customFormat="1" ht="17.25" customHeight="1" x14ac:dyDescent="0.2">
      <c r="A122" s="94" t="s">
        <v>153</v>
      </c>
      <c r="B122" s="35"/>
      <c r="C122" s="36"/>
      <c r="D122" s="36">
        <v>24835.43</v>
      </c>
      <c r="E122" s="69">
        <f t="shared" si="4"/>
        <v>6.44</v>
      </c>
      <c r="F122" s="36">
        <f t="shared" si="3"/>
        <v>0.54</v>
      </c>
      <c r="G122" s="14">
        <v>3854.2</v>
      </c>
      <c r="I122" s="93"/>
      <c r="J122" s="14"/>
    </row>
    <row r="123" spans="1:10" s="92" customFormat="1" ht="17.25" customHeight="1" x14ac:dyDescent="0.2">
      <c r="A123" s="96"/>
      <c r="B123" s="97"/>
      <c r="C123" s="98"/>
      <c r="D123" s="98"/>
      <c r="E123" s="75"/>
      <c r="F123" s="75"/>
      <c r="G123" s="90"/>
      <c r="I123" s="93"/>
    </row>
    <row r="124" spans="1:10" s="37" customFormat="1" ht="15.75" thickBot="1" x14ac:dyDescent="0.25">
      <c r="A124" s="43"/>
      <c r="B124" s="44"/>
      <c r="C124" s="45"/>
      <c r="D124" s="45"/>
      <c r="E124" s="45"/>
      <c r="F124" s="45"/>
      <c r="G124" s="14"/>
      <c r="I124" s="38"/>
    </row>
    <row r="125" spans="1:10" s="14" customFormat="1" ht="19.5" thickBot="1" x14ac:dyDescent="0.25">
      <c r="A125" s="70" t="s">
        <v>178</v>
      </c>
      <c r="B125" s="71"/>
      <c r="C125" s="72"/>
      <c r="D125" s="73">
        <f>D113+D116</f>
        <v>984381.95</v>
      </c>
      <c r="E125" s="73">
        <f>E113+E116</f>
        <v>255.39</v>
      </c>
      <c r="F125" s="74">
        <f>F113+F116</f>
        <v>21.29</v>
      </c>
      <c r="I125" s="15"/>
    </row>
    <row r="126" spans="1:10" s="47" customFormat="1" x14ac:dyDescent="0.2">
      <c r="A126" s="46"/>
      <c r="I126" s="48"/>
    </row>
    <row r="127" spans="1:10" s="47" customFormat="1" x14ac:dyDescent="0.2">
      <c r="A127" s="46"/>
      <c r="I127" s="48"/>
    </row>
    <row r="128" spans="1:10" s="47" customFormat="1" x14ac:dyDescent="0.2">
      <c r="A128" s="46"/>
      <c r="I128" s="48"/>
    </row>
    <row r="129" spans="1:9" s="47" customFormat="1" x14ac:dyDescent="0.2">
      <c r="A129" s="46"/>
      <c r="I129" s="48"/>
    </row>
    <row r="130" spans="1:9" s="47" customFormat="1" x14ac:dyDescent="0.2">
      <c r="A130" s="46"/>
      <c r="I130" s="48"/>
    </row>
    <row r="131" spans="1:9" s="47" customFormat="1" x14ac:dyDescent="0.2">
      <c r="A131" s="46"/>
      <c r="I131" s="48"/>
    </row>
    <row r="132" spans="1:9" s="47" customFormat="1" x14ac:dyDescent="0.2">
      <c r="A132" s="46"/>
      <c r="I132" s="48"/>
    </row>
    <row r="133" spans="1:9" s="52" customFormat="1" ht="19.5" x14ac:dyDescent="0.2">
      <c r="A133" s="49"/>
      <c r="B133" s="50"/>
      <c r="C133" s="51"/>
      <c r="D133" s="51"/>
      <c r="E133" s="51"/>
      <c r="F133" s="51"/>
      <c r="I133" s="53"/>
    </row>
    <row r="134" spans="1:9" s="47" customFormat="1" ht="14.25" x14ac:dyDescent="0.2">
      <c r="A134" s="112" t="s">
        <v>70</v>
      </c>
      <c r="B134" s="112"/>
      <c r="C134" s="112"/>
      <c r="D134" s="112"/>
      <c r="I134" s="48"/>
    </row>
    <row r="135" spans="1:9" s="47" customFormat="1" x14ac:dyDescent="0.2">
      <c r="I135" s="48"/>
    </row>
    <row r="136" spans="1:9" s="47" customFormat="1" x14ac:dyDescent="0.2">
      <c r="A136" s="46"/>
      <c r="I136" s="48"/>
    </row>
    <row r="137" spans="1:9" s="47" customFormat="1" x14ac:dyDescent="0.2">
      <c r="I137" s="48"/>
    </row>
    <row r="138" spans="1:9" s="47" customFormat="1" x14ac:dyDescent="0.2">
      <c r="I138" s="48"/>
    </row>
    <row r="139" spans="1:9" s="47" customFormat="1" x14ac:dyDescent="0.2">
      <c r="I139" s="48"/>
    </row>
    <row r="140" spans="1:9" s="47" customFormat="1" x14ac:dyDescent="0.2">
      <c r="I140" s="48"/>
    </row>
    <row r="141" spans="1:9" s="47" customFormat="1" x14ac:dyDescent="0.2">
      <c r="I141" s="48"/>
    </row>
    <row r="142" spans="1:9" s="47" customFormat="1" x14ac:dyDescent="0.2">
      <c r="I142" s="48"/>
    </row>
    <row r="143" spans="1:9" s="47" customFormat="1" x14ac:dyDescent="0.2">
      <c r="I143" s="48"/>
    </row>
    <row r="144" spans="1:9" s="47" customFormat="1" x14ac:dyDescent="0.2">
      <c r="I144" s="48"/>
    </row>
    <row r="145" spans="9:9" s="47" customFormat="1" x14ac:dyDescent="0.2">
      <c r="I145" s="48"/>
    </row>
    <row r="146" spans="9:9" s="47" customFormat="1" x14ac:dyDescent="0.2">
      <c r="I146" s="48"/>
    </row>
    <row r="147" spans="9:9" s="47" customFormat="1" x14ac:dyDescent="0.2">
      <c r="I147" s="48"/>
    </row>
    <row r="148" spans="9:9" s="47" customFormat="1" x14ac:dyDescent="0.2">
      <c r="I148" s="48"/>
    </row>
    <row r="149" spans="9:9" s="47" customFormat="1" x14ac:dyDescent="0.2">
      <c r="I149" s="48"/>
    </row>
    <row r="150" spans="9:9" s="47" customFormat="1" x14ac:dyDescent="0.2">
      <c r="I150" s="48"/>
    </row>
    <row r="151" spans="9:9" s="47" customFormat="1" x14ac:dyDescent="0.2">
      <c r="I151" s="48"/>
    </row>
    <row r="152" spans="9:9" s="47" customFormat="1" x14ac:dyDescent="0.2">
      <c r="I152" s="48"/>
    </row>
    <row r="153" spans="9:9" s="47" customFormat="1" x14ac:dyDescent="0.2">
      <c r="I153" s="48"/>
    </row>
    <row r="154" spans="9:9" s="47" customFormat="1" x14ac:dyDescent="0.2">
      <c r="I154" s="48"/>
    </row>
  </sheetData>
  <mergeCells count="14">
    <mergeCell ref="A6:F6"/>
    <mergeCell ref="A1:F1"/>
    <mergeCell ref="B2:F2"/>
    <mergeCell ref="B3:F3"/>
    <mergeCell ref="B4:F4"/>
    <mergeCell ref="A5:F5"/>
    <mergeCell ref="A15:F15"/>
    <mergeCell ref="A134:D134"/>
    <mergeCell ref="A7:F7"/>
    <mergeCell ref="A8:F8"/>
    <mergeCell ref="A9:F9"/>
    <mergeCell ref="A10:F10"/>
    <mergeCell ref="A11:F11"/>
    <mergeCell ref="A12:F12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2016-04-25T06:28:23Z</cp:lastPrinted>
  <dcterms:created xsi:type="dcterms:W3CDTF">2014-02-06T07:08:07Z</dcterms:created>
  <dcterms:modified xsi:type="dcterms:W3CDTF">2016-04-25T07:04:23Z</dcterms:modified>
</cp:coreProperties>
</file>