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2"/>
  </bookViews>
  <sheets>
    <sheet name="проект 290 Пост. 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голосованию'!$A$1:$F$131</definedName>
    <definedName name="_xlnm.Print_Area" localSheetId="1">'по заявлению'!$A$1:$F$135</definedName>
    <definedName name="_xlnm.Print_Area" localSheetId="0">'проект 290 Пост. '!$A$1:$F$138</definedName>
  </definedNames>
  <calcPr fullCalcOnLoad="1" fullPrecision="0"/>
</workbook>
</file>

<file path=xl/sharedStrings.xml><?xml version="1.0" encoding="utf-8"?>
<sst xmlns="http://schemas.openxmlformats.org/spreadsheetml/2006/main" count="693" uniqueCount="174">
  <si>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</si>
  <si>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</si>
  <si>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</si>
  <si>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</si>
  <si>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</si>
  <si>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</si>
  <si>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</si>
  <si>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</si>
  <si>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</si>
  <si>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</si>
  <si>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</si>
  <si>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</si>
  <si>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</si>
  <si>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</si>
  <si>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</si>
  <si>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</si>
  <si>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</si>
  <si>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</si>
  <si>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</si>
  <si>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</si>
  <si>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</si>
  <si>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</si>
  <si>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</si>
  <si>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</si>
  <si>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</si>
  <si>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</si>
  <si>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</si>
  <si>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</si>
  <si>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</si>
  <si>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</si>
  <si>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</si>
  <si>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</si>
  <si>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</si>
  <si>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</si>
  <si>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</si>
  <si>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</si>
  <si>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</si>
  <si>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</si>
  <si>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</si>
  <si>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</si>
  <si>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</si>
  <si>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</si>
  <si>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</si>
  <si>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</si>
  <si>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</si>
  <si>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</si>
  <si>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</si>
  <si>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</si>
  <si>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</si>
  <si>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</si>
  <si>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</si>
  <si>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</si>
  <si>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</si>
  <si>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</si>
  <si>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</si>
  <si>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</si>
  <si>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</si>
  <si>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</si>
  <si>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</si>
  <si>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постоянно</t>
  </si>
  <si>
    <t>ведение технической документации</t>
  </si>
  <si>
    <t>очистка урн от мусора</t>
  </si>
  <si>
    <t>Итого :</t>
  </si>
  <si>
    <t>Всего :</t>
  </si>
  <si>
    <t>Дополнительные работы  по текущему ремонту, в т.ч.:</t>
  </si>
  <si>
    <t>замена насоса гвс / резерв /</t>
  </si>
  <si>
    <t>1 раз в 3 года</t>
  </si>
  <si>
    <t>Сбор, вывоз и утилизация ТБО, руб/м2</t>
  </si>
  <si>
    <t>учет работ по капремонту</t>
  </si>
  <si>
    <t>гидравлическое испытание элеваторных узлов и запорной арматуры</t>
  </si>
  <si>
    <t>Управление многоквартирным домом, всего в т.ч.</t>
  </si>
  <si>
    <t>ремонт балеонных плит 28 м2</t>
  </si>
  <si>
    <t>ремонт температурного шва 24 п.м.</t>
  </si>
  <si>
    <t>ремонт освещения в подвале</t>
  </si>
  <si>
    <t>отключение системы отопления с переводои системы ГВС на летнюю схему</t>
  </si>
  <si>
    <t>подключение системы отопления с регулировкой и переводом системы ГВС на зимнюю схему</t>
  </si>
  <si>
    <t>2016 -2017 г.г.</t>
  </si>
  <si>
    <t>Проект</t>
  </si>
  <si>
    <t>(стоимость услуг  увеличена на 10 % в соответствии с уровнем инфляции 2015 г.)</t>
  </si>
  <si>
    <t>по адресу: ул. Набережная, д.24 (S жилые + нежилые = 4575,0 м2,  S придом.тер.=3207,32м2)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</si>
  <si>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</si>
  <si>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</si>
  <si>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</si>
  <si>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</si>
  <si>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</si>
  <si>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</si>
  <si>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</si>
  <si>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</si>
  <si>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Итого: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</si>
  <si>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</si>
  <si>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</si>
  <si>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</si>
  <si>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</si>
  <si>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</si>
  <si>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</si>
  <si>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</si>
  <si>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</si>
  <si>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</si>
  <si>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</si>
  <si>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</si>
  <si>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</si>
  <si>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</si>
  <si>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</si>
  <si>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</si>
  <si>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</si>
  <si>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</si>
  <si>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</si>
  <si>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</si>
  <si>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</si>
  <si>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</si>
  <si>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</si>
  <si>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</si>
  <si>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</si>
  <si>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</si>
  <si>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</si>
  <si>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</si>
  <si>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</si>
  <si>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</si>
  <si>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</si>
  <si>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</si>
  <si>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задвижек СТС</t>
  </si>
  <si>
    <t>работа по очистке водяного подогревателя для удаления накипи-коррозийных отложений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</si>
  <si>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</si>
  <si>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</si>
  <si>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</si>
  <si>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</si>
  <si>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</si>
  <si>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</si>
  <si>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</si>
  <si>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перевод реле времени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</si>
  <si>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</si>
  <si>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</si>
  <si>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</si>
  <si>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</si>
  <si>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</si>
  <si>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ремонт отмостки 92 м2</t>
  </si>
  <si>
    <t>ремонт цоколя (215 м2)</t>
  </si>
  <si>
    <t>ремонт козырьков над подъездными входами - 6 шт.</t>
  </si>
  <si>
    <t>устройство мягкой кровли в 1 слой - 50 м2</t>
  </si>
  <si>
    <t>ремонт вентиляционных шахт - 54 м2</t>
  </si>
  <si>
    <t>ремонт площадок входа в подъезды - 6 шт.</t>
  </si>
  <si>
    <t>установка обратного клапана  на ввод ХВС диам.80 мм - 1 шт.</t>
  </si>
  <si>
    <t>укрепление трубопровода СТС (подача на ВВП)</t>
  </si>
  <si>
    <t>установка обратного клапана диам.50 мм - 1 шт.  на вводе ХВС на ВВП</t>
  </si>
  <si>
    <t>смена шаровых кранов под промывку СТС диам.32 мм - 1 шт.</t>
  </si>
  <si>
    <t>изоляция трубопроводов отпления в тепловом узле составом "Корунд" 14 м</t>
  </si>
  <si>
    <t>Объем работ</t>
  </si>
  <si>
    <t>4575 м2</t>
  </si>
  <si>
    <t>4 пробы</t>
  </si>
  <si>
    <t>погодное регулирование системы отопления (ориентировочная стоимость)</t>
  </si>
  <si>
    <t>Разработка проектно - сметной документации на перевод полотенцесушителей с системы отопления на систему горячего водоснабжения</t>
  </si>
  <si>
    <t xml:space="preserve">3207,32м2 </t>
  </si>
  <si>
    <t>1 шт</t>
  </si>
  <si>
    <t>Приложение № 3</t>
  </si>
  <si>
    <t xml:space="preserve">от _____________ 2016 г 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</si>
  <si>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</si>
  <si>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401,5 м2</t>
  </si>
  <si>
    <t>454 м</t>
  </si>
  <si>
    <t>1279 м2</t>
  </si>
  <si>
    <t>1950 м</t>
  </si>
  <si>
    <t>535 м</t>
  </si>
  <si>
    <t>455 м</t>
  </si>
  <si>
    <t>610 м</t>
  </si>
  <si>
    <t>414 м</t>
  </si>
  <si>
    <t>250 каналов</t>
  </si>
  <si>
    <t>1378 м2</t>
  </si>
  <si>
    <t>Вознаграждение председателю совета МКД, руб/ жилое(нежилое) помещение</t>
  </si>
  <si>
    <t>1 жилое помещение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</si>
  <si>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</si>
  <si>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прочистка канализационных выпускрв до стены здания, устранение неплотностей в вентиляционных каналах и шахтах, устранение засоров в каналах, пылеудаление и дезинфекция вентканалов, очистка от снега и наледи козырьков подъездов)</t>
    </r>
  </si>
  <si>
    <t>ремонт балконных плит 28 м2</t>
  </si>
  <si>
    <t>ремонт площадок входа в подъезды - 4 шт.</t>
  </si>
  <si>
    <t>Всего без содержания лестничных клеток</t>
  </si>
  <si>
    <t>Всего с содержанием лестничных клеток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</si>
</sst>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4"/>
      <name val="Arial Cyr"/>
      <family val="0"/>
    </font>
    <font>
      <sz val="10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21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left" vertical="center" wrapText="1"/>
    </xf>
    <xf numFmtId="0" fontId="19" fillId="24" borderId="22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2" fontId="18" fillId="25" borderId="24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23" fillId="25" borderId="0" xfId="0" applyFont="1" applyFill="1" applyAlignment="1">
      <alignment horizontal="center" vertical="center"/>
    </xf>
    <xf numFmtId="0" fontId="25" fillId="25" borderId="12" xfId="0" applyFont="1" applyFill="1" applyBorder="1" applyAlignment="1">
      <alignment horizontal="center" vertical="center"/>
    </xf>
    <xf numFmtId="0" fontId="18" fillId="25" borderId="11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2" fontId="25" fillId="25" borderId="20" xfId="0" applyNumberFormat="1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left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left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4" fontId="25" fillId="25" borderId="25" xfId="0" applyNumberFormat="1" applyFont="1" applyFill="1" applyBorder="1" applyAlignment="1">
      <alignment horizontal="left" vertical="center" wrapText="1"/>
    </xf>
    <xf numFmtId="4" fontId="25" fillId="25" borderId="20" xfId="0" applyNumberFormat="1" applyFont="1" applyFill="1" applyBorder="1" applyAlignment="1">
      <alignment horizontal="center" vertical="center" wrapText="1"/>
    </xf>
    <xf numFmtId="4" fontId="25" fillId="25" borderId="23" xfId="0" applyNumberFormat="1" applyFont="1" applyFill="1" applyBorder="1" applyAlignment="1">
      <alignment horizontal="center" vertical="center" wrapText="1"/>
    </xf>
    <xf numFmtId="0" fontId="25" fillId="25" borderId="25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21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5" fillId="25" borderId="12" xfId="0" applyFont="1" applyFill="1" applyBorder="1" applyAlignment="1">
      <alignment horizontal="left" vertical="center" wrapText="1"/>
    </xf>
    <xf numFmtId="2" fontId="25" fillId="25" borderId="23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27" xfId="0" applyNumberFormat="1" applyFont="1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zoomScale="75" zoomScaleNormal="75" zoomScalePageLayoutView="0" workbookViewId="0" topLeftCell="A100">
      <selection activeCell="A104" sqref="A104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5.125" style="6" customWidth="1"/>
    <col min="4" max="4" width="14.875" style="6" customWidth="1"/>
    <col min="5" max="5" width="13.875" style="6" customWidth="1"/>
    <col min="6" max="6" width="20.875" style="6" customWidth="1"/>
    <col min="7" max="10" width="15.375" style="6" customWidth="1"/>
    <col min="11" max="16384" width="9.125" style="6" customWidth="1"/>
  </cols>
  <sheetData>
    <row r="1" spans="1:6" ht="16.5" customHeight="1">
      <c r="A1" s="105" t="s">
        <v>153</v>
      </c>
      <c r="B1" s="106"/>
      <c r="C1" s="106"/>
      <c r="D1" s="106"/>
      <c r="E1" s="106"/>
      <c r="F1" s="106"/>
    </row>
    <row r="2" spans="2:6" ht="18" customHeight="1">
      <c r="B2" s="107"/>
      <c r="C2" s="107"/>
      <c r="D2" s="107"/>
      <c r="E2" s="106"/>
      <c r="F2" s="106"/>
    </row>
    <row r="3" spans="1:6" ht="21" customHeight="1">
      <c r="A3" s="41" t="s">
        <v>76</v>
      </c>
      <c r="B3" s="107" t="s">
        <v>0</v>
      </c>
      <c r="C3" s="107"/>
      <c r="D3" s="107"/>
      <c r="E3" s="106"/>
      <c r="F3" s="106"/>
    </row>
    <row r="4" spans="2:6" ht="26.25" customHeight="1">
      <c r="B4" s="107" t="s">
        <v>154</v>
      </c>
      <c r="C4" s="107"/>
      <c r="D4" s="107"/>
      <c r="E4" s="106"/>
      <c r="F4" s="106"/>
    </row>
    <row r="5" spans="2:7" ht="35.25" customHeight="1">
      <c r="B5" s="1"/>
      <c r="C5" s="1"/>
      <c r="D5" s="1"/>
      <c r="E5" s="1"/>
      <c r="F5" s="1"/>
      <c r="G5" s="1"/>
    </row>
    <row r="6" spans="1:7" ht="35.25" customHeight="1">
      <c r="A6" s="108" t="s">
        <v>77</v>
      </c>
      <c r="B6" s="109"/>
      <c r="C6" s="109"/>
      <c r="D6" s="109"/>
      <c r="E6" s="109"/>
      <c r="F6" s="109"/>
      <c r="G6" s="1"/>
    </row>
    <row r="7" spans="1:7" ht="19.5" customHeight="1">
      <c r="A7" s="110" t="s">
        <v>78</v>
      </c>
      <c r="B7" s="110"/>
      <c r="C7" s="110"/>
      <c r="D7" s="110"/>
      <c r="E7" s="110"/>
      <c r="F7" s="110"/>
      <c r="G7" s="1"/>
    </row>
    <row r="8" spans="1:6" s="13" customFormat="1" ht="22.5" customHeight="1">
      <c r="A8" s="94" t="s">
        <v>1</v>
      </c>
      <c r="B8" s="94"/>
      <c r="C8" s="94"/>
      <c r="D8" s="94"/>
      <c r="E8" s="95"/>
      <c r="F8" s="95"/>
    </row>
    <row r="9" spans="1:6" s="14" customFormat="1" ht="18.75" customHeight="1">
      <c r="A9" s="94" t="s">
        <v>79</v>
      </c>
      <c r="B9" s="94"/>
      <c r="C9" s="94"/>
      <c r="D9" s="94"/>
      <c r="E9" s="95"/>
      <c r="F9" s="95"/>
    </row>
    <row r="10" spans="1:6" s="15" customFormat="1" ht="17.25" customHeight="1">
      <c r="A10" s="96" t="s">
        <v>53</v>
      </c>
      <c r="B10" s="96"/>
      <c r="C10" s="96"/>
      <c r="D10" s="96"/>
      <c r="E10" s="97"/>
      <c r="F10" s="97"/>
    </row>
    <row r="11" spans="1:6" s="14" customFormat="1" ht="30" customHeight="1" thickBot="1">
      <c r="A11" s="98" t="s">
        <v>58</v>
      </c>
      <c r="B11" s="98"/>
      <c r="C11" s="98"/>
      <c r="D11" s="98"/>
      <c r="E11" s="99"/>
      <c r="F11" s="99"/>
    </row>
    <row r="12" spans="1:6" s="10" customFormat="1" ht="139.5" customHeight="1" thickBot="1">
      <c r="A12" s="16" t="s">
        <v>2</v>
      </c>
      <c r="B12" s="17" t="s">
        <v>3</v>
      </c>
      <c r="C12" s="17" t="s">
        <v>146</v>
      </c>
      <c r="D12" s="18" t="s">
        <v>29</v>
      </c>
      <c r="E12" s="18" t="s">
        <v>4</v>
      </c>
      <c r="F12" s="2" t="s">
        <v>5</v>
      </c>
    </row>
    <row r="13" spans="1:6" s="24" customFormat="1" ht="12.75">
      <c r="A13" s="19">
        <v>1</v>
      </c>
      <c r="B13" s="20">
        <v>2</v>
      </c>
      <c r="C13" s="21">
        <v>3</v>
      </c>
      <c r="D13" s="21">
        <v>4</v>
      </c>
      <c r="E13" s="22">
        <v>5</v>
      </c>
      <c r="F13" s="23">
        <v>6</v>
      </c>
    </row>
    <row r="14" spans="1:6" s="24" customFormat="1" ht="49.5" customHeight="1">
      <c r="A14" s="100" t="s">
        <v>6</v>
      </c>
      <c r="B14" s="101"/>
      <c r="C14" s="101"/>
      <c r="D14" s="101"/>
      <c r="E14" s="102"/>
      <c r="F14" s="103"/>
    </row>
    <row r="15" spans="1:7" s="10" customFormat="1" ht="26.25" customHeight="1">
      <c r="A15" s="61" t="s">
        <v>70</v>
      </c>
      <c r="B15" s="58" t="s">
        <v>7</v>
      </c>
      <c r="C15" s="65" t="s">
        <v>147</v>
      </c>
      <c r="D15" s="47">
        <f>E15*G15</f>
        <v>184464</v>
      </c>
      <c r="E15" s="48">
        <f>F15*12</f>
        <v>40.32</v>
      </c>
      <c r="F15" s="48">
        <f>F25+F27</f>
        <v>3.36</v>
      </c>
      <c r="G15" s="10">
        <v>4575</v>
      </c>
    </row>
    <row r="16" spans="1:7" s="10" customFormat="1" ht="25.5" customHeight="1">
      <c r="A16" s="71" t="s">
        <v>80</v>
      </c>
      <c r="B16" s="72" t="s">
        <v>59</v>
      </c>
      <c r="C16" s="73"/>
      <c r="D16" s="47"/>
      <c r="E16" s="48"/>
      <c r="F16" s="48"/>
      <c r="G16" s="10">
        <v>4575</v>
      </c>
    </row>
    <row r="17" spans="1:7" s="10" customFormat="1" ht="24" customHeight="1">
      <c r="A17" s="71" t="s">
        <v>60</v>
      </c>
      <c r="B17" s="72" t="s">
        <v>59</v>
      </c>
      <c r="C17" s="73"/>
      <c r="D17" s="47"/>
      <c r="E17" s="48"/>
      <c r="F17" s="48"/>
      <c r="G17" s="10">
        <v>4575</v>
      </c>
    </row>
    <row r="18" spans="1:7" s="10" customFormat="1" ht="120.75" customHeight="1">
      <c r="A18" s="71" t="s">
        <v>81</v>
      </c>
      <c r="B18" s="72" t="s">
        <v>20</v>
      </c>
      <c r="C18" s="73"/>
      <c r="D18" s="47"/>
      <c r="E18" s="48"/>
      <c r="F18" s="48"/>
      <c r="G18" s="10">
        <v>4575</v>
      </c>
    </row>
    <row r="19" spans="1:7" s="10" customFormat="1" ht="27" customHeight="1">
      <c r="A19" s="71" t="s">
        <v>82</v>
      </c>
      <c r="B19" s="72" t="s">
        <v>59</v>
      </c>
      <c r="C19" s="73"/>
      <c r="D19" s="47"/>
      <c r="E19" s="48"/>
      <c r="F19" s="48"/>
      <c r="G19" s="10">
        <v>4575</v>
      </c>
    </row>
    <row r="20" spans="1:7" s="10" customFormat="1" ht="21" customHeight="1">
      <c r="A20" s="71" t="s">
        <v>83</v>
      </c>
      <c r="B20" s="72" t="s">
        <v>59</v>
      </c>
      <c r="C20" s="73"/>
      <c r="D20" s="47"/>
      <c r="E20" s="48"/>
      <c r="F20" s="48"/>
      <c r="G20" s="10">
        <v>4575</v>
      </c>
    </row>
    <row r="21" spans="1:7" s="10" customFormat="1" ht="20.25" customHeight="1">
      <c r="A21" s="71" t="s">
        <v>84</v>
      </c>
      <c r="B21" s="72" t="s">
        <v>10</v>
      </c>
      <c r="C21" s="73"/>
      <c r="D21" s="47"/>
      <c r="E21" s="48"/>
      <c r="F21" s="48"/>
      <c r="G21" s="10">
        <v>4575</v>
      </c>
    </row>
    <row r="22" spans="1:7" s="10" customFormat="1" ht="18" customHeight="1">
      <c r="A22" s="71" t="s">
        <v>85</v>
      </c>
      <c r="B22" s="72" t="s">
        <v>12</v>
      </c>
      <c r="C22" s="73"/>
      <c r="D22" s="47"/>
      <c r="E22" s="48"/>
      <c r="F22" s="48"/>
      <c r="G22" s="10">
        <v>4575</v>
      </c>
    </row>
    <row r="23" spans="1:7" s="10" customFormat="1" ht="18" customHeight="1">
      <c r="A23" s="71" t="s">
        <v>86</v>
      </c>
      <c r="B23" s="72" t="s">
        <v>59</v>
      </c>
      <c r="C23" s="73"/>
      <c r="D23" s="47"/>
      <c r="E23" s="48"/>
      <c r="F23" s="48"/>
      <c r="G23" s="10">
        <v>4575</v>
      </c>
    </row>
    <row r="24" spans="1:7" s="10" customFormat="1" ht="18" customHeight="1">
      <c r="A24" s="71" t="s">
        <v>87</v>
      </c>
      <c r="B24" s="72" t="s">
        <v>15</v>
      </c>
      <c r="C24" s="73"/>
      <c r="D24" s="47"/>
      <c r="E24" s="48"/>
      <c r="F24" s="60"/>
      <c r="G24" s="10">
        <v>4575</v>
      </c>
    </row>
    <row r="25" spans="1:7" s="10" customFormat="1" ht="18" customHeight="1">
      <c r="A25" s="61" t="s">
        <v>88</v>
      </c>
      <c r="B25" s="62"/>
      <c r="C25" s="66"/>
      <c r="D25" s="47"/>
      <c r="E25" s="48"/>
      <c r="F25" s="48">
        <v>3.24</v>
      </c>
      <c r="G25" s="10">
        <v>4575</v>
      </c>
    </row>
    <row r="26" spans="1:7" s="10" customFormat="1" ht="18" customHeight="1">
      <c r="A26" s="74" t="s">
        <v>68</v>
      </c>
      <c r="B26" s="62" t="s">
        <v>59</v>
      </c>
      <c r="C26" s="66"/>
      <c r="D26" s="47"/>
      <c r="E26" s="48"/>
      <c r="F26" s="60">
        <v>0.12</v>
      </c>
      <c r="G26" s="10">
        <v>4575</v>
      </c>
    </row>
    <row r="27" spans="1:7" s="10" customFormat="1" ht="18" customHeight="1">
      <c r="A27" s="61" t="s">
        <v>88</v>
      </c>
      <c r="B27" s="62"/>
      <c r="C27" s="66"/>
      <c r="D27" s="47"/>
      <c r="E27" s="48"/>
      <c r="F27" s="48">
        <f>F26</f>
        <v>0.12</v>
      </c>
      <c r="G27" s="10">
        <v>4575</v>
      </c>
    </row>
    <row r="28" spans="1:7" s="10" customFormat="1" ht="30">
      <c r="A28" s="61" t="s">
        <v>8</v>
      </c>
      <c r="B28" s="63" t="s">
        <v>9</v>
      </c>
      <c r="C28" s="65" t="s">
        <v>151</v>
      </c>
      <c r="D28" s="47">
        <f>E28*G28</f>
        <v>153171</v>
      </c>
      <c r="E28" s="48">
        <f>F28*12</f>
        <v>33.48</v>
      </c>
      <c r="F28" s="48">
        <v>2.79</v>
      </c>
      <c r="G28" s="10">
        <v>4575</v>
      </c>
    </row>
    <row r="29" spans="1:7" s="10" customFormat="1" ht="15">
      <c r="A29" s="71" t="s">
        <v>89</v>
      </c>
      <c r="B29" s="72" t="s">
        <v>9</v>
      </c>
      <c r="C29" s="73"/>
      <c r="D29" s="47"/>
      <c r="E29" s="48"/>
      <c r="F29" s="48"/>
      <c r="G29" s="10">
        <v>4575</v>
      </c>
    </row>
    <row r="30" spans="1:7" s="10" customFormat="1" ht="15">
      <c r="A30" s="71" t="s">
        <v>90</v>
      </c>
      <c r="B30" s="72" t="s">
        <v>91</v>
      </c>
      <c r="C30" s="73"/>
      <c r="D30" s="47"/>
      <c r="E30" s="48"/>
      <c r="F30" s="48"/>
      <c r="G30" s="10">
        <v>4575</v>
      </c>
    </row>
    <row r="31" spans="1:7" s="10" customFormat="1" ht="15">
      <c r="A31" s="71" t="s">
        <v>92</v>
      </c>
      <c r="B31" s="72" t="s">
        <v>93</v>
      </c>
      <c r="C31" s="73"/>
      <c r="D31" s="47"/>
      <c r="E31" s="48"/>
      <c r="F31" s="48"/>
      <c r="G31" s="10">
        <v>4575</v>
      </c>
    </row>
    <row r="32" spans="1:7" s="10" customFormat="1" ht="15">
      <c r="A32" s="71" t="s">
        <v>54</v>
      </c>
      <c r="B32" s="72" t="s">
        <v>9</v>
      </c>
      <c r="C32" s="73"/>
      <c r="D32" s="47"/>
      <c r="E32" s="48"/>
      <c r="F32" s="48"/>
      <c r="G32" s="10">
        <v>4575</v>
      </c>
    </row>
    <row r="33" spans="1:7" s="10" customFormat="1" ht="25.5">
      <c r="A33" s="71" t="s">
        <v>55</v>
      </c>
      <c r="B33" s="72" t="s">
        <v>10</v>
      </c>
      <c r="C33" s="73"/>
      <c r="D33" s="47"/>
      <c r="E33" s="48"/>
      <c r="F33" s="48"/>
      <c r="G33" s="10">
        <v>4575</v>
      </c>
    </row>
    <row r="34" spans="1:7" s="10" customFormat="1" ht="20.25" customHeight="1">
      <c r="A34" s="71" t="s">
        <v>94</v>
      </c>
      <c r="B34" s="72" t="s">
        <v>9</v>
      </c>
      <c r="C34" s="73"/>
      <c r="D34" s="47"/>
      <c r="E34" s="48"/>
      <c r="F34" s="48"/>
      <c r="G34" s="10">
        <v>4575</v>
      </c>
    </row>
    <row r="35" spans="1:7" s="10" customFormat="1" ht="18.75" customHeight="1">
      <c r="A35" s="71" t="s">
        <v>61</v>
      </c>
      <c r="B35" s="72" t="s">
        <v>9</v>
      </c>
      <c r="C35" s="73"/>
      <c r="D35" s="47"/>
      <c r="E35" s="48"/>
      <c r="F35" s="48"/>
      <c r="G35" s="10">
        <v>4575</v>
      </c>
    </row>
    <row r="36" spans="1:7" s="10" customFormat="1" ht="25.5">
      <c r="A36" s="71" t="s">
        <v>95</v>
      </c>
      <c r="B36" s="72" t="s">
        <v>56</v>
      </c>
      <c r="C36" s="73"/>
      <c r="D36" s="47"/>
      <c r="E36" s="48"/>
      <c r="F36" s="48"/>
      <c r="G36" s="10">
        <v>4575</v>
      </c>
    </row>
    <row r="37" spans="1:7" s="10" customFormat="1" ht="27.75" customHeight="1">
      <c r="A37" s="71" t="s">
        <v>96</v>
      </c>
      <c r="B37" s="72" t="s">
        <v>10</v>
      </c>
      <c r="C37" s="73"/>
      <c r="D37" s="47"/>
      <c r="E37" s="48"/>
      <c r="F37" s="48"/>
      <c r="G37" s="10">
        <v>4575</v>
      </c>
    </row>
    <row r="38" spans="1:7" s="10" customFormat="1" ht="30.75" customHeight="1">
      <c r="A38" s="71" t="s">
        <v>97</v>
      </c>
      <c r="B38" s="72" t="s">
        <v>9</v>
      </c>
      <c r="C38" s="73"/>
      <c r="D38" s="47"/>
      <c r="E38" s="48"/>
      <c r="F38" s="48"/>
      <c r="G38" s="10">
        <v>4575</v>
      </c>
    </row>
    <row r="39" spans="1:8" s="28" customFormat="1" ht="24" customHeight="1">
      <c r="A39" s="27" t="s">
        <v>11</v>
      </c>
      <c r="B39" s="25" t="s">
        <v>12</v>
      </c>
      <c r="C39" s="65" t="s">
        <v>147</v>
      </c>
      <c r="D39" s="47">
        <f>E39*G39</f>
        <v>45567</v>
      </c>
      <c r="E39" s="48">
        <f>F39*12</f>
        <v>9.96</v>
      </c>
      <c r="F39" s="48">
        <v>0.83</v>
      </c>
      <c r="G39" s="10">
        <v>4575</v>
      </c>
      <c r="H39" s="10"/>
    </row>
    <row r="40" spans="1:7" s="10" customFormat="1" ht="24" customHeight="1">
      <c r="A40" s="27" t="s">
        <v>13</v>
      </c>
      <c r="B40" s="25" t="s">
        <v>14</v>
      </c>
      <c r="C40" s="65" t="s">
        <v>147</v>
      </c>
      <c r="D40" s="47">
        <f>E40*G40</f>
        <v>148230</v>
      </c>
      <c r="E40" s="48">
        <f>F40*12</f>
        <v>32.4</v>
      </c>
      <c r="F40" s="48">
        <v>2.7</v>
      </c>
      <c r="G40" s="10">
        <v>4575</v>
      </c>
    </row>
    <row r="41" spans="1:7" s="10" customFormat="1" ht="21" customHeight="1">
      <c r="A41" s="57" t="s">
        <v>98</v>
      </c>
      <c r="B41" s="58" t="s">
        <v>9</v>
      </c>
      <c r="C41" s="65" t="s">
        <v>156</v>
      </c>
      <c r="D41" s="47">
        <v>161295.08</v>
      </c>
      <c r="E41" s="48">
        <f>D41/G41</f>
        <v>35.26</v>
      </c>
      <c r="F41" s="48">
        <f>E41/12</f>
        <v>2.94</v>
      </c>
      <c r="G41" s="10">
        <v>4575</v>
      </c>
    </row>
    <row r="42" spans="1:7" s="10" customFormat="1" ht="15">
      <c r="A42" s="71" t="s">
        <v>99</v>
      </c>
      <c r="B42" s="72" t="s">
        <v>20</v>
      </c>
      <c r="C42" s="73"/>
      <c r="D42" s="47"/>
      <c r="E42" s="48"/>
      <c r="F42" s="48"/>
      <c r="G42" s="10">
        <v>4575</v>
      </c>
    </row>
    <row r="43" spans="1:7" s="10" customFormat="1" ht="15">
      <c r="A43" s="71" t="s">
        <v>100</v>
      </c>
      <c r="B43" s="72" t="s">
        <v>15</v>
      </c>
      <c r="C43" s="73"/>
      <c r="D43" s="47"/>
      <c r="E43" s="48"/>
      <c r="F43" s="48"/>
      <c r="G43" s="10">
        <v>4575</v>
      </c>
    </row>
    <row r="44" spans="1:7" s="10" customFormat="1" ht="18" customHeight="1">
      <c r="A44" s="71" t="s">
        <v>101</v>
      </c>
      <c r="B44" s="72" t="s">
        <v>102</v>
      </c>
      <c r="C44" s="73"/>
      <c r="D44" s="47"/>
      <c r="E44" s="48"/>
      <c r="F44" s="48"/>
      <c r="G44" s="10">
        <v>4575</v>
      </c>
    </row>
    <row r="45" spans="1:7" s="10" customFormat="1" ht="17.25" customHeight="1">
      <c r="A45" s="71" t="s">
        <v>103</v>
      </c>
      <c r="B45" s="72" t="s">
        <v>104</v>
      </c>
      <c r="C45" s="73"/>
      <c r="D45" s="47"/>
      <c r="E45" s="48"/>
      <c r="F45" s="48"/>
      <c r="G45" s="10">
        <v>4575</v>
      </c>
    </row>
    <row r="46" spans="1:7" s="10" customFormat="1" ht="20.25" customHeight="1">
      <c r="A46" s="71" t="s">
        <v>105</v>
      </c>
      <c r="B46" s="72" t="s">
        <v>102</v>
      </c>
      <c r="C46" s="73"/>
      <c r="D46" s="47"/>
      <c r="E46" s="48"/>
      <c r="F46" s="48"/>
      <c r="G46" s="10">
        <v>4575</v>
      </c>
    </row>
    <row r="47" spans="1:8" s="24" customFormat="1" ht="30.75" customHeight="1">
      <c r="A47" s="57" t="s">
        <v>106</v>
      </c>
      <c r="B47" s="58" t="s">
        <v>7</v>
      </c>
      <c r="C47" s="65" t="s">
        <v>152</v>
      </c>
      <c r="D47" s="47">
        <v>2246.78</v>
      </c>
      <c r="E47" s="48">
        <f>D47/G47</f>
        <v>0.49</v>
      </c>
      <c r="F47" s="48">
        <f>E47/12</f>
        <v>0.04</v>
      </c>
      <c r="G47" s="10">
        <v>4575</v>
      </c>
      <c r="H47" s="10"/>
    </row>
    <row r="48" spans="1:8" s="24" customFormat="1" ht="37.5" customHeight="1">
      <c r="A48" s="57" t="s">
        <v>107</v>
      </c>
      <c r="B48" s="58" t="s">
        <v>7</v>
      </c>
      <c r="C48" s="65" t="s">
        <v>152</v>
      </c>
      <c r="D48" s="47">
        <v>2246.78</v>
      </c>
      <c r="E48" s="48">
        <f>D48/G48</f>
        <v>0.49</v>
      </c>
      <c r="F48" s="48">
        <f>E48/12</f>
        <v>0.04</v>
      </c>
      <c r="G48" s="10">
        <v>4575</v>
      </c>
      <c r="H48" s="10"/>
    </row>
    <row r="49" spans="1:8" s="24" customFormat="1" ht="39" customHeight="1">
      <c r="A49" s="57" t="s">
        <v>108</v>
      </c>
      <c r="B49" s="58" t="s">
        <v>7</v>
      </c>
      <c r="C49" s="65" t="s">
        <v>152</v>
      </c>
      <c r="D49" s="47">
        <v>14185.73</v>
      </c>
      <c r="E49" s="48">
        <f>D49/G49</f>
        <v>3.1</v>
      </c>
      <c r="F49" s="48">
        <f>E49/12</f>
        <v>0.26</v>
      </c>
      <c r="G49" s="10">
        <v>4575</v>
      </c>
      <c r="H49" s="10"/>
    </row>
    <row r="50" spans="1:8" s="24" customFormat="1" ht="30">
      <c r="A50" s="57" t="s">
        <v>21</v>
      </c>
      <c r="B50" s="58"/>
      <c r="C50" s="65" t="s">
        <v>157</v>
      </c>
      <c r="D50" s="47">
        <f>E50*G50</f>
        <v>10980</v>
      </c>
      <c r="E50" s="48">
        <f>F50*12</f>
        <v>2.4</v>
      </c>
      <c r="F50" s="48">
        <v>0.2</v>
      </c>
      <c r="G50" s="10">
        <v>4575</v>
      </c>
      <c r="H50" s="10"/>
    </row>
    <row r="51" spans="1:8" s="24" customFormat="1" ht="25.5">
      <c r="A51" s="75" t="s">
        <v>109</v>
      </c>
      <c r="B51" s="76" t="s">
        <v>66</v>
      </c>
      <c r="C51" s="66"/>
      <c r="D51" s="47"/>
      <c r="E51" s="48"/>
      <c r="F51" s="48"/>
      <c r="G51" s="10">
        <v>4575</v>
      </c>
      <c r="H51" s="10"/>
    </row>
    <row r="52" spans="1:8" s="24" customFormat="1" ht="27.75" customHeight="1">
      <c r="A52" s="75" t="s">
        <v>110</v>
      </c>
      <c r="B52" s="76" t="s">
        <v>66</v>
      </c>
      <c r="C52" s="66"/>
      <c r="D52" s="47"/>
      <c r="E52" s="48"/>
      <c r="F52" s="48"/>
      <c r="G52" s="10">
        <v>4575</v>
      </c>
      <c r="H52" s="10"/>
    </row>
    <row r="53" spans="1:8" s="24" customFormat="1" ht="18" customHeight="1">
      <c r="A53" s="75" t="s">
        <v>111</v>
      </c>
      <c r="B53" s="76" t="s">
        <v>59</v>
      </c>
      <c r="C53" s="66"/>
      <c r="D53" s="47"/>
      <c r="E53" s="48"/>
      <c r="F53" s="48"/>
      <c r="G53" s="10">
        <v>4575</v>
      </c>
      <c r="H53" s="10"/>
    </row>
    <row r="54" spans="1:8" s="24" customFormat="1" ht="21.75" customHeight="1">
      <c r="A54" s="75" t="s">
        <v>112</v>
      </c>
      <c r="B54" s="76" t="s">
        <v>66</v>
      </c>
      <c r="C54" s="66"/>
      <c r="D54" s="47"/>
      <c r="E54" s="48"/>
      <c r="F54" s="48"/>
      <c r="G54" s="10">
        <v>4575</v>
      </c>
      <c r="H54" s="10"/>
    </row>
    <row r="55" spans="1:8" s="24" customFormat="1" ht="25.5">
      <c r="A55" s="75" t="s">
        <v>113</v>
      </c>
      <c r="B55" s="76" t="s">
        <v>66</v>
      </c>
      <c r="C55" s="66"/>
      <c r="D55" s="47"/>
      <c r="E55" s="48"/>
      <c r="F55" s="48"/>
      <c r="G55" s="10">
        <v>4575</v>
      </c>
      <c r="H55" s="10"/>
    </row>
    <row r="56" spans="1:8" s="24" customFormat="1" ht="15">
      <c r="A56" s="75" t="s">
        <v>114</v>
      </c>
      <c r="B56" s="76" t="s">
        <v>66</v>
      </c>
      <c r="C56" s="66"/>
      <c r="D56" s="47"/>
      <c r="E56" s="48"/>
      <c r="F56" s="48"/>
      <c r="G56" s="10">
        <v>4575</v>
      </c>
      <c r="H56" s="10"/>
    </row>
    <row r="57" spans="1:8" s="24" customFormat="1" ht="25.5">
      <c r="A57" s="75" t="s">
        <v>115</v>
      </c>
      <c r="B57" s="76" t="s">
        <v>66</v>
      </c>
      <c r="C57" s="66"/>
      <c r="D57" s="47"/>
      <c r="E57" s="48"/>
      <c r="F57" s="48"/>
      <c r="G57" s="10">
        <v>4575</v>
      </c>
      <c r="H57" s="10"/>
    </row>
    <row r="58" spans="1:8" s="24" customFormat="1" ht="15">
      <c r="A58" s="75" t="s">
        <v>116</v>
      </c>
      <c r="B58" s="76" t="s">
        <v>66</v>
      </c>
      <c r="C58" s="66"/>
      <c r="D58" s="47"/>
      <c r="E58" s="48"/>
      <c r="F58" s="48"/>
      <c r="G58" s="10">
        <v>4575</v>
      </c>
      <c r="H58" s="10"/>
    </row>
    <row r="59" spans="1:8" s="24" customFormat="1" ht="21" customHeight="1">
      <c r="A59" s="75" t="s">
        <v>117</v>
      </c>
      <c r="B59" s="76" t="s">
        <v>66</v>
      </c>
      <c r="C59" s="66"/>
      <c r="D59" s="47"/>
      <c r="E59" s="48"/>
      <c r="F59" s="48"/>
      <c r="G59" s="10">
        <v>4575</v>
      </c>
      <c r="H59" s="10"/>
    </row>
    <row r="60" spans="1:7" s="10" customFormat="1" ht="21" customHeight="1">
      <c r="A60" s="27" t="s">
        <v>23</v>
      </c>
      <c r="B60" s="25" t="s">
        <v>24</v>
      </c>
      <c r="C60" s="25" t="s">
        <v>158</v>
      </c>
      <c r="D60" s="49">
        <f>E60*G60</f>
        <v>3843</v>
      </c>
      <c r="E60" s="49">
        <f>F60*12</f>
        <v>0.84</v>
      </c>
      <c r="F60" s="49">
        <v>0.07</v>
      </c>
      <c r="G60" s="10">
        <v>4575</v>
      </c>
    </row>
    <row r="61" spans="1:7" s="10" customFormat="1" ht="18.75" customHeight="1">
      <c r="A61" s="27" t="s">
        <v>25</v>
      </c>
      <c r="B61" s="25" t="s">
        <v>26</v>
      </c>
      <c r="C61" s="25" t="s">
        <v>158</v>
      </c>
      <c r="D61" s="49">
        <v>2415.6</v>
      </c>
      <c r="E61" s="49">
        <f>D61/G61</f>
        <v>0.53</v>
      </c>
      <c r="F61" s="49">
        <f>E61/12</f>
        <v>0.04</v>
      </c>
      <c r="G61" s="10">
        <v>4575</v>
      </c>
    </row>
    <row r="62" spans="1:8" s="28" customFormat="1" ht="30">
      <c r="A62" s="27" t="s">
        <v>22</v>
      </c>
      <c r="B62" s="25"/>
      <c r="C62" s="25" t="s">
        <v>148</v>
      </c>
      <c r="D62" s="49">
        <v>5698.2</v>
      </c>
      <c r="E62" s="49">
        <f>D62/G62</f>
        <v>1.25</v>
      </c>
      <c r="F62" s="49">
        <f>E62/12</f>
        <v>0.1</v>
      </c>
      <c r="G62" s="10">
        <v>4575</v>
      </c>
      <c r="H62" s="10"/>
    </row>
    <row r="63" spans="1:8" s="28" customFormat="1" ht="15">
      <c r="A63" s="57" t="s">
        <v>30</v>
      </c>
      <c r="B63" s="58"/>
      <c r="C63" s="58" t="s">
        <v>159</v>
      </c>
      <c r="D63" s="49">
        <f>D64+D65+D67+D68+D69+D70+D71+D72+D73+D66+D76+D74+D75</f>
        <v>20901.12</v>
      </c>
      <c r="E63" s="49">
        <f>D63/G63</f>
        <v>4.57</v>
      </c>
      <c r="F63" s="49">
        <f>E63/12</f>
        <v>0.38</v>
      </c>
      <c r="G63" s="10">
        <v>4575</v>
      </c>
      <c r="H63" s="10"/>
    </row>
    <row r="64" spans="1:8" s="24" customFormat="1" ht="25.5" customHeight="1">
      <c r="A64" s="52" t="s">
        <v>74</v>
      </c>
      <c r="B64" s="53" t="s">
        <v>15</v>
      </c>
      <c r="C64" s="68"/>
      <c r="D64" s="40">
        <v>685.01</v>
      </c>
      <c r="E64" s="39"/>
      <c r="F64" s="39"/>
      <c r="G64" s="10">
        <v>4575</v>
      </c>
      <c r="H64" s="10"/>
    </row>
    <row r="65" spans="1:8" s="24" customFormat="1" ht="15">
      <c r="A65" s="52" t="s">
        <v>16</v>
      </c>
      <c r="B65" s="53" t="s">
        <v>20</v>
      </c>
      <c r="C65" s="68"/>
      <c r="D65" s="40">
        <v>505.42</v>
      </c>
      <c r="E65" s="39"/>
      <c r="F65" s="39"/>
      <c r="G65" s="10">
        <v>4575</v>
      </c>
      <c r="H65" s="10"/>
    </row>
    <row r="66" spans="1:8" s="24" customFormat="1" ht="15">
      <c r="A66" s="52" t="s">
        <v>69</v>
      </c>
      <c r="B66" s="59" t="s">
        <v>15</v>
      </c>
      <c r="C66" s="70"/>
      <c r="D66" s="40">
        <v>900.62</v>
      </c>
      <c r="E66" s="39"/>
      <c r="F66" s="39"/>
      <c r="G66" s="10">
        <v>4575</v>
      </c>
      <c r="H66" s="10"/>
    </row>
    <row r="67" spans="1:8" s="24" customFormat="1" ht="15">
      <c r="A67" s="52" t="s">
        <v>45</v>
      </c>
      <c r="B67" s="53" t="s">
        <v>15</v>
      </c>
      <c r="C67" s="68"/>
      <c r="D67" s="40">
        <v>963.17</v>
      </c>
      <c r="E67" s="39"/>
      <c r="F67" s="39"/>
      <c r="G67" s="10">
        <v>4575</v>
      </c>
      <c r="H67" s="10"/>
    </row>
    <row r="68" spans="1:8" s="24" customFormat="1" ht="15">
      <c r="A68" s="52" t="s">
        <v>17</v>
      </c>
      <c r="B68" s="53" t="s">
        <v>15</v>
      </c>
      <c r="C68" s="68"/>
      <c r="D68" s="40">
        <v>4294.09</v>
      </c>
      <c r="E68" s="39"/>
      <c r="F68" s="39"/>
      <c r="G68" s="10">
        <v>4575</v>
      </c>
      <c r="H68" s="10"/>
    </row>
    <row r="69" spans="1:8" s="24" customFormat="1" ht="15">
      <c r="A69" s="52" t="s">
        <v>18</v>
      </c>
      <c r="B69" s="53" t="s">
        <v>15</v>
      </c>
      <c r="C69" s="68"/>
      <c r="D69" s="40">
        <v>1010.85</v>
      </c>
      <c r="E69" s="39"/>
      <c r="F69" s="39"/>
      <c r="G69" s="10">
        <v>4575</v>
      </c>
      <c r="H69" s="10"/>
    </row>
    <row r="70" spans="1:8" s="24" customFormat="1" ht="15">
      <c r="A70" s="52" t="s">
        <v>42</v>
      </c>
      <c r="B70" s="53" t="s">
        <v>15</v>
      </c>
      <c r="C70" s="68"/>
      <c r="D70" s="40">
        <v>481.57</v>
      </c>
      <c r="E70" s="39"/>
      <c r="F70" s="39"/>
      <c r="G70" s="10">
        <v>4575</v>
      </c>
      <c r="H70" s="10"/>
    </row>
    <row r="71" spans="1:8" s="24" customFormat="1" ht="15">
      <c r="A71" s="52" t="s">
        <v>43</v>
      </c>
      <c r="B71" s="53" t="s">
        <v>20</v>
      </c>
      <c r="C71" s="68"/>
      <c r="D71" s="40">
        <v>1926.35</v>
      </c>
      <c r="E71" s="39"/>
      <c r="F71" s="39"/>
      <c r="G71" s="10">
        <v>4575</v>
      </c>
      <c r="H71" s="10"/>
    </row>
    <row r="72" spans="1:8" s="24" customFormat="1" ht="25.5">
      <c r="A72" s="52" t="s">
        <v>19</v>
      </c>
      <c r="B72" s="53" t="s">
        <v>15</v>
      </c>
      <c r="C72" s="68"/>
      <c r="D72" s="40">
        <v>4632.63</v>
      </c>
      <c r="E72" s="39"/>
      <c r="F72" s="39"/>
      <c r="G72" s="10">
        <v>4575</v>
      </c>
      <c r="H72" s="10"/>
    </row>
    <row r="73" spans="1:8" s="24" customFormat="1" ht="25.5">
      <c r="A73" s="52" t="s">
        <v>75</v>
      </c>
      <c r="B73" s="53" t="s">
        <v>15</v>
      </c>
      <c r="C73" s="68"/>
      <c r="D73" s="40">
        <v>3837.45</v>
      </c>
      <c r="E73" s="39"/>
      <c r="F73" s="39"/>
      <c r="G73" s="10">
        <v>4575</v>
      </c>
      <c r="H73" s="10"/>
    </row>
    <row r="74" spans="1:8" s="24" customFormat="1" ht="25.5">
      <c r="A74" s="52" t="s">
        <v>118</v>
      </c>
      <c r="B74" s="59" t="s">
        <v>49</v>
      </c>
      <c r="C74" s="70"/>
      <c r="D74" s="40">
        <v>1663.96</v>
      </c>
      <c r="E74" s="39"/>
      <c r="F74" s="39"/>
      <c r="G74" s="10">
        <v>4575</v>
      </c>
      <c r="H74" s="10"/>
    </row>
    <row r="75" spans="1:8" s="24" customFormat="1" ht="15">
      <c r="A75" s="52" t="s">
        <v>119</v>
      </c>
      <c r="B75" s="76" t="s">
        <v>15</v>
      </c>
      <c r="C75" s="77"/>
      <c r="D75" s="40">
        <f>E75*G75</f>
        <v>0</v>
      </c>
      <c r="E75" s="39"/>
      <c r="F75" s="39"/>
      <c r="G75" s="10">
        <v>4575</v>
      </c>
      <c r="H75" s="10"/>
    </row>
    <row r="76" spans="1:8" s="24" customFormat="1" ht="15">
      <c r="A76" s="52" t="s">
        <v>120</v>
      </c>
      <c r="B76" s="59" t="s">
        <v>49</v>
      </c>
      <c r="C76" s="70"/>
      <c r="D76" s="40">
        <v>0</v>
      </c>
      <c r="E76" s="50"/>
      <c r="F76" s="50"/>
      <c r="G76" s="10">
        <v>4575</v>
      </c>
      <c r="H76" s="10"/>
    </row>
    <row r="77" spans="1:8" s="28" customFormat="1" ht="30">
      <c r="A77" s="27" t="s">
        <v>34</v>
      </c>
      <c r="B77" s="25"/>
      <c r="C77" s="26" t="s">
        <v>160</v>
      </c>
      <c r="D77" s="48">
        <f>D78+D79+D80+D81+D82+D83+D84+D85+D86+D87</f>
        <v>34632.63</v>
      </c>
      <c r="E77" s="48">
        <f>D77/G77</f>
        <v>7.57</v>
      </c>
      <c r="F77" s="48">
        <f>E77/12+0.01</f>
        <v>0.64</v>
      </c>
      <c r="G77" s="10">
        <v>4575</v>
      </c>
      <c r="H77" s="10"/>
    </row>
    <row r="78" spans="1:8" s="24" customFormat="1" ht="15">
      <c r="A78" s="52" t="s">
        <v>31</v>
      </c>
      <c r="B78" s="53" t="s">
        <v>46</v>
      </c>
      <c r="C78" s="68"/>
      <c r="D78" s="40">
        <v>2889.52</v>
      </c>
      <c r="E78" s="39"/>
      <c r="F78" s="39"/>
      <c r="G78" s="10">
        <v>4575</v>
      </c>
      <c r="H78" s="10"/>
    </row>
    <row r="79" spans="1:8" s="24" customFormat="1" ht="25.5">
      <c r="A79" s="52" t="s">
        <v>32</v>
      </c>
      <c r="B79" s="53" t="s">
        <v>38</v>
      </c>
      <c r="C79" s="68"/>
      <c r="D79" s="40">
        <v>1926.35</v>
      </c>
      <c r="E79" s="39"/>
      <c r="F79" s="39"/>
      <c r="G79" s="10">
        <v>4575</v>
      </c>
      <c r="H79" s="10"/>
    </row>
    <row r="80" spans="1:8" s="24" customFormat="1" ht="15">
      <c r="A80" s="52" t="s">
        <v>50</v>
      </c>
      <c r="B80" s="53" t="s">
        <v>49</v>
      </c>
      <c r="C80" s="68"/>
      <c r="D80" s="40">
        <v>2021.63</v>
      </c>
      <c r="E80" s="39"/>
      <c r="F80" s="39"/>
      <c r="G80" s="10">
        <v>4575</v>
      </c>
      <c r="H80" s="10"/>
    </row>
    <row r="81" spans="1:8" s="24" customFormat="1" ht="25.5">
      <c r="A81" s="52" t="s">
        <v>47</v>
      </c>
      <c r="B81" s="53" t="s">
        <v>48</v>
      </c>
      <c r="C81" s="68"/>
      <c r="D81" s="40">
        <v>0</v>
      </c>
      <c r="E81" s="39"/>
      <c r="F81" s="39"/>
      <c r="G81" s="10">
        <v>4575</v>
      </c>
      <c r="H81" s="10"/>
    </row>
    <row r="82" spans="1:8" s="24" customFormat="1" ht="15">
      <c r="A82" s="52" t="s">
        <v>65</v>
      </c>
      <c r="B82" s="59" t="s">
        <v>49</v>
      </c>
      <c r="C82" s="68"/>
      <c r="D82" s="40">
        <v>13424.22</v>
      </c>
      <c r="E82" s="39"/>
      <c r="F82" s="39"/>
      <c r="G82" s="10">
        <v>4575</v>
      </c>
      <c r="H82" s="10"/>
    </row>
    <row r="83" spans="1:8" s="24" customFormat="1" ht="15">
      <c r="A83" s="52" t="s">
        <v>44</v>
      </c>
      <c r="B83" s="53" t="s">
        <v>7</v>
      </c>
      <c r="C83" s="68"/>
      <c r="D83" s="40">
        <v>6851.28</v>
      </c>
      <c r="E83" s="39"/>
      <c r="F83" s="39"/>
      <c r="G83" s="10">
        <v>4575</v>
      </c>
      <c r="H83" s="10"/>
    </row>
    <row r="84" spans="1:8" s="24" customFormat="1" ht="25.5">
      <c r="A84" s="52" t="s">
        <v>121</v>
      </c>
      <c r="B84" s="59" t="s">
        <v>15</v>
      </c>
      <c r="C84" s="70"/>
      <c r="D84" s="40">
        <v>7519.63</v>
      </c>
      <c r="E84" s="39"/>
      <c r="F84" s="39"/>
      <c r="G84" s="10">
        <v>4575</v>
      </c>
      <c r="H84" s="10"/>
    </row>
    <row r="85" spans="1:8" s="24" customFormat="1" ht="25.5">
      <c r="A85" s="52" t="s">
        <v>118</v>
      </c>
      <c r="B85" s="59" t="s">
        <v>122</v>
      </c>
      <c r="C85" s="70"/>
      <c r="D85" s="40">
        <v>0</v>
      </c>
      <c r="E85" s="39"/>
      <c r="F85" s="39"/>
      <c r="G85" s="10">
        <v>4575</v>
      </c>
      <c r="H85" s="10"/>
    </row>
    <row r="86" spans="1:8" s="24" customFormat="1" ht="15">
      <c r="A86" s="75" t="s">
        <v>123</v>
      </c>
      <c r="B86" s="59" t="s">
        <v>49</v>
      </c>
      <c r="C86" s="70"/>
      <c r="D86" s="40">
        <v>0</v>
      </c>
      <c r="E86" s="39"/>
      <c r="F86" s="39"/>
      <c r="G86" s="10">
        <v>4575</v>
      </c>
      <c r="H86" s="10"/>
    </row>
    <row r="87" spans="1:8" s="24" customFormat="1" ht="15.75" customHeight="1">
      <c r="A87" s="52" t="s">
        <v>124</v>
      </c>
      <c r="B87" s="59" t="s">
        <v>15</v>
      </c>
      <c r="C87" s="70"/>
      <c r="D87" s="40">
        <f>E87*G87</f>
        <v>0</v>
      </c>
      <c r="E87" s="39"/>
      <c r="F87" s="39"/>
      <c r="G87" s="10">
        <v>4575</v>
      </c>
      <c r="H87" s="10"/>
    </row>
    <row r="88" spans="1:8" s="24" customFormat="1" ht="30">
      <c r="A88" s="27" t="s">
        <v>35</v>
      </c>
      <c r="B88" s="8"/>
      <c r="C88" s="26" t="s">
        <v>161</v>
      </c>
      <c r="D88" s="48">
        <v>0</v>
      </c>
      <c r="E88" s="48">
        <f>D88/G88</f>
        <v>0</v>
      </c>
      <c r="F88" s="48">
        <f>E88/12</f>
        <v>0</v>
      </c>
      <c r="G88" s="10">
        <v>4575</v>
      </c>
      <c r="H88" s="10"/>
    </row>
    <row r="89" spans="1:8" s="24" customFormat="1" ht="15">
      <c r="A89" s="52" t="s">
        <v>125</v>
      </c>
      <c r="B89" s="53" t="s">
        <v>15</v>
      </c>
      <c r="C89" s="78"/>
      <c r="D89" s="82">
        <v>0</v>
      </c>
      <c r="E89" s="48"/>
      <c r="F89" s="48"/>
      <c r="G89" s="10">
        <v>4575</v>
      </c>
      <c r="H89" s="10"/>
    </row>
    <row r="90" spans="1:8" s="24" customFormat="1" ht="15">
      <c r="A90" s="75" t="s">
        <v>126</v>
      </c>
      <c r="B90" s="59" t="s">
        <v>49</v>
      </c>
      <c r="C90" s="79"/>
      <c r="D90" s="82">
        <v>0</v>
      </c>
      <c r="E90" s="48"/>
      <c r="F90" s="48"/>
      <c r="G90" s="10">
        <v>4575</v>
      </c>
      <c r="H90" s="10"/>
    </row>
    <row r="91" spans="1:8" s="24" customFormat="1" ht="15">
      <c r="A91" s="52" t="s">
        <v>127</v>
      </c>
      <c r="B91" s="59" t="s">
        <v>122</v>
      </c>
      <c r="C91" s="79"/>
      <c r="D91" s="82">
        <v>0</v>
      </c>
      <c r="E91" s="48"/>
      <c r="F91" s="48"/>
      <c r="G91" s="10">
        <v>4575</v>
      </c>
      <c r="H91" s="10"/>
    </row>
    <row r="92" spans="1:8" s="24" customFormat="1" ht="25.5">
      <c r="A92" s="52" t="s">
        <v>128</v>
      </c>
      <c r="B92" s="59" t="s">
        <v>49</v>
      </c>
      <c r="C92" s="70"/>
      <c r="D92" s="40">
        <f>E92*G92</f>
        <v>0</v>
      </c>
      <c r="E92" s="39"/>
      <c r="F92" s="39"/>
      <c r="G92" s="10">
        <v>4575</v>
      </c>
      <c r="H92" s="10"/>
    </row>
    <row r="93" spans="1:8" s="24" customFormat="1" ht="15">
      <c r="A93" s="27" t="s">
        <v>36</v>
      </c>
      <c r="B93" s="8"/>
      <c r="C93" s="26" t="s">
        <v>162</v>
      </c>
      <c r="D93" s="48">
        <f>D94+D95+D96+D97+D98+D99</f>
        <v>34839.18</v>
      </c>
      <c r="E93" s="48">
        <f>D93/G93</f>
        <v>7.62</v>
      </c>
      <c r="F93" s="48">
        <f>E93/12</f>
        <v>0.64</v>
      </c>
      <c r="G93" s="10">
        <v>4575</v>
      </c>
      <c r="H93" s="10"/>
    </row>
    <row r="94" spans="1:8" s="24" customFormat="1" ht="15">
      <c r="A94" s="52" t="s">
        <v>129</v>
      </c>
      <c r="B94" s="53" t="s">
        <v>7</v>
      </c>
      <c r="C94" s="68"/>
      <c r="D94" s="40">
        <v>0</v>
      </c>
      <c r="E94" s="39"/>
      <c r="F94" s="39"/>
      <c r="G94" s="10">
        <v>4575</v>
      </c>
      <c r="H94" s="10"/>
    </row>
    <row r="95" spans="1:8" s="24" customFormat="1" ht="43.5" customHeight="1">
      <c r="A95" s="52" t="s">
        <v>130</v>
      </c>
      <c r="B95" s="53" t="s">
        <v>15</v>
      </c>
      <c r="C95" s="68"/>
      <c r="D95" s="40">
        <v>12752.74</v>
      </c>
      <c r="E95" s="39"/>
      <c r="F95" s="39"/>
      <c r="G95" s="10">
        <v>4575</v>
      </c>
      <c r="H95" s="10"/>
    </row>
    <row r="96" spans="1:8" s="24" customFormat="1" ht="47.25" customHeight="1">
      <c r="A96" s="52" t="s">
        <v>131</v>
      </c>
      <c r="B96" s="53" t="s">
        <v>15</v>
      </c>
      <c r="C96" s="68"/>
      <c r="D96" s="40">
        <v>1006.81</v>
      </c>
      <c r="E96" s="39"/>
      <c r="F96" s="39"/>
      <c r="G96" s="10">
        <v>4575</v>
      </c>
      <c r="H96" s="10"/>
    </row>
    <row r="97" spans="1:8" s="24" customFormat="1" ht="25.5">
      <c r="A97" s="52" t="s">
        <v>52</v>
      </c>
      <c r="B97" s="53" t="s">
        <v>10</v>
      </c>
      <c r="C97" s="68"/>
      <c r="D97" s="40">
        <f>E97*G97</f>
        <v>0</v>
      </c>
      <c r="E97" s="39"/>
      <c r="F97" s="39"/>
      <c r="G97" s="10">
        <v>4575</v>
      </c>
      <c r="H97" s="10"/>
    </row>
    <row r="98" spans="1:8" s="24" customFormat="1" ht="21.75" customHeight="1">
      <c r="A98" s="52" t="s">
        <v>39</v>
      </c>
      <c r="B98" s="59" t="s">
        <v>132</v>
      </c>
      <c r="C98" s="70"/>
      <c r="D98" s="40">
        <f>E98*G98</f>
        <v>0</v>
      </c>
      <c r="E98" s="39"/>
      <c r="F98" s="39"/>
      <c r="G98" s="10">
        <v>4575</v>
      </c>
      <c r="H98" s="10"/>
    </row>
    <row r="99" spans="1:8" s="24" customFormat="1" ht="56.25" customHeight="1">
      <c r="A99" s="52" t="s">
        <v>133</v>
      </c>
      <c r="B99" s="59" t="s">
        <v>66</v>
      </c>
      <c r="C99" s="70"/>
      <c r="D99" s="40">
        <v>21079.63</v>
      </c>
      <c r="E99" s="39"/>
      <c r="F99" s="39"/>
      <c r="G99" s="10">
        <v>4575</v>
      </c>
      <c r="H99" s="10"/>
    </row>
    <row r="100" spans="1:8" s="24" customFormat="1" ht="15">
      <c r="A100" s="27" t="s">
        <v>37</v>
      </c>
      <c r="B100" s="8"/>
      <c r="C100" s="26" t="s">
        <v>163</v>
      </c>
      <c r="D100" s="48">
        <f>D101</f>
        <v>1208.01</v>
      </c>
      <c r="E100" s="48">
        <f>D100/G100</f>
        <v>0.26</v>
      </c>
      <c r="F100" s="48">
        <f>E100/12</f>
        <v>0.02</v>
      </c>
      <c r="G100" s="10">
        <v>4575</v>
      </c>
      <c r="H100" s="10"/>
    </row>
    <row r="101" spans="1:8" s="24" customFormat="1" ht="15">
      <c r="A101" s="7" t="s">
        <v>33</v>
      </c>
      <c r="B101" s="8" t="s">
        <v>15</v>
      </c>
      <c r="C101" s="67"/>
      <c r="D101" s="40">
        <v>1208.01</v>
      </c>
      <c r="E101" s="39"/>
      <c r="F101" s="39"/>
      <c r="G101" s="10">
        <v>4575</v>
      </c>
      <c r="H101" s="10"/>
    </row>
    <row r="102" spans="1:7" s="10" customFormat="1" ht="15">
      <c r="A102" s="27" t="s">
        <v>41</v>
      </c>
      <c r="B102" s="25"/>
      <c r="C102" s="26" t="s">
        <v>164</v>
      </c>
      <c r="D102" s="48">
        <f>D103+D104</f>
        <v>43502.58</v>
      </c>
      <c r="E102" s="48">
        <f>D102/G102</f>
        <v>9.51</v>
      </c>
      <c r="F102" s="48">
        <f>E102/12</f>
        <v>0.79</v>
      </c>
      <c r="G102" s="10">
        <v>4575</v>
      </c>
    </row>
    <row r="103" spans="1:8" s="24" customFormat="1" ht="42" customHeight="1">
      <c r="A103" s="75" t="s">
        <v>134</v>
      </c>
      <c r="B103" s="59" t="s">
        <v>20</v>
      </c>
      <c r="C103" s="70"/>
      <c r="D103" s="40">
        <v>24686.64</v>
      </c>
      <c r="E103" s="39"/>
      <c r="F103" s="39"/>
      <c r="G103" s="10">
        <v>4575</v>
      </c>
      <c r="H103" s="10"/>
    </row>
    <row r="104" spans="1:8" s="24" customFormat="1" ht="30.75" customHeight="1">
      <c r="A104" s="75" t="s">
        <v>168</v>
      </c>
      <c r="B104" s="59" t="s">
        <v>66</v>
      </c>
      <c r="C104" s="70"/>
      <c r="D104" s="40">
        <v>18815.94</v>
      </c>
      <c r="E104" s="39"/>
      <c r="F104" s="39"/>
      <c r="G104" s="10">
        <v>4575</v>
      </c>
      <c r="H104" s="10"/>
    </row>
    <row r="105" spans="1:7" s="10" customFormat="1" ht="15">
      <c r="A105" s="27" t="s">
        <v>40</v>
      </c>
      <c r="B105" s="25"/>
      <c r="C105" s="26" t="s">
        <v>165</v>
      </c>
      <c r="D105" s="48">
        <f>D106+D107</f>
        <v>24241.93</v>
      </c>
      <c r="E105" s="48">
        <f>D105/G105</f>
        <v>5.3</v>
      </c>
      <c r="F105" s="48">
        <f>E105/12</f>
        <v>0.44</v>
      </c>
      <c r="G105" s="10">
        <v>4575</v>
      </c>
    </row>
    <row r="106" spans="1:8" s="24" customFormat="1" ht="15">
      <c r="A106" s="7" t="s">
        <v>51</v>
      </c>
      <c r="B106" s="8" t="s">
        <v>46</v>
      </c>
      <c r="C106" s="67"/>
      <c r="D106" s="40">
        <v>19086.96</v>
      </c>
      <c r="E106" s="39"/>
      <c r="F106" s="39"/>
      <c r="G106" s="10">
        <v>4575</v>
      </c>
      <c r="H106" s="10"/>
    </row>
    <row r="107" spans="1:8" s="24" customFormat="1" ht="15">
      <c r="A107" s="7" t="s">
        <v>57</v>
      </c>
      <c r="B107" s="8" t="s">
        <v>46</v>
      </c>
      <c r="C107" s="67"/>
      <c r="D107" s="40">
        <v>5154.97</v>
      </c>
      <c r="E107" s="39"/>
      <c r="F107" s="39"/>
      <c r="G107" s="10">
        <v>4575</v>
      </c>
      <c r="H107" s="10"/>
    </row>
    <row r="108" spans="1:7" s="10" customFormat="1" ht="119.25" thickBot="1">
      <c r="A108" s="64" t="s">
        <v>155</v>
      </c>
      <c r="B108" s="58" t="s">
        <v>10</v>
      </c>
      <c r="C108" s="58"/>
      <c r="D108" s="51">
        <v>50000</v>
      </c>
      <c r="E108" s="51">
        <f>D108/G108</f>
        <v>10.93</v>
      </c>
      <c r="F108" s="51">
        <f>E108/12</f>
        <v>0.91</v>
      </c>
      <c r="G108" s="10">
        <v>4575</v>
      </c>
    </row>
    <row r="109" spans="1:7" s="10" customFormat="1" ht="18.75">
      <c r="A109" s="43" t="s">
        <v>67</v>
      </c>
      <c r="B109" s="44" t="s">
        <v>9</v>
      </c>
      <c r="C109" s="80"/>
      <c r="D109" s="51">
        <f>E109*G109</f>
        <v>104310</v>
      </c>
      <c r="E109" s="51">
        <f>F109*12</f>
        <v>22.8</v>
      </c>
      <c r="F109" s="51">
        <v>1.9</v>
      </c>
      <c r="G109" s="10">
        <v>4575</v>
      </c>
    </row>
    <row r="110" spans="1:7" s="10" customFormat="1" ht="25.5" customHeight="1">
      <c r="A110" s="45" t="s">
        <v>62</v>
      </c>
      <c r="B110" s="25"/>
      <c r="C110" s="25"/>
      <c r="D110" s="9">
        <f>D109+D108+D105+D102+D100+D93+D88+D77+D63+D62+D61+D60+D50+D49+D48+D47+D41+D40+D39+D28+D15</f>
        <v>1047978.62</v>
      </c>
      <c r="E110" s="9">
        <f>E109+E108+E105+E102+E100+E93+E88+E77+E63+E62+E61+E60+E50+E49+E48+E47+E41+E40+E39+E28+E15</f>
        <v>229.08</v>
      </c>
      <c r="F110" s="9">
        <f>F109+F108+F105+F102+F100+F93+F88+F77+F63+F62+F61+F60+F50+F49+F48+F47+F41+F40+F39+F28+F15</f>
        <v>19.09</v>
      </c>
      <c r="G110" s="10">
        <v>4575</v>
      </c>
    </row>
    <row r="111" spans="1:7" s="10" customFormat="1" ht="18.75">
      <c r="A111" s="42"/>
      <c r="B111" s="36"/>
      <c r="C111" s="36"/>
      <c r="D111" s="12"/>
      <c r="E111" s="12"/>
      <c r="F111" s="12"/>
      <c r="G111" s="10">
        <v>4575</v>
      </c>
    </row>
    <row r="112" spans="1:7" s="10" customFormat="1" ht="18.75">
      <c r="A112" s="42"/>
      <c r="B112" s="36"/>
      <c r="C112" s="36"/>
      <c r="D112" s="12"/>
      <c r="E112" s="12"/>
      <c r="F112" s="12"/>
      <c r="G112" s="10">
        <v>4575</v>
      </c>
    </row>
    <row r="113" spans="1:7" s="10" customFormat="1" ht="18.75">
      <c r="A113" s="46" t="s">
        <v>64</v>
      </c>
      <c r="B113" s="25"/>
      <c r="C113" s="25"/>
      <c r="D113" s="9">
        <f>D114+D115+D116+D117+D118+D119+D120+D121+D122+D123+D124++D125+D126+D127+D128+D129</f>
        <v>1819227.51</v>
      </c>
      <c r="E113" s="9">
        <f>E114+E115+E116+E117+E118+E119+E120+E121+E122+E123+E124++E125+E126+E127+E128+E129</f>
        <v>397.64</v>
      </c>
      <c r="F113" s="9">
        <f>F114+F115+F116+F117+F118+F119+F120+F121+F122+F123+F124++F125+F126+F127+F128+F129</f>
        <v>33.16</v>
      </c>
      <c r="G113" s="10">
        <v>4575</v>
      </c>
    </row>
    <row r="114" spans="1:7" s="54" customFormat="1" ht="15">
      <c r="A114" s="52" t="s">
        <v>139</v>
      </c>
      <c r="B114" s="53"/>
      <c r="C114" s="68"/>
      <c r="D114" s="40">
        <v>46236.28</v>
      </c>
      <c r="E114" s="39">
        <f aca="true" t="shared" si="0" ref="E114:E129">D114/G114</f>
        <v>10.11</v>
      </c>
      <c r="F114" s="39">
        <f aca="true" t="shared" si="1" ref="F114:F129">E114/12</f>
        <v>0.84</v>
      </c>
      <c r="G114" s="10">
        <v>4575</v>
      </c>
    </row>
    <row r="115" spans="1:7" s="54" customFormat="1" ht="15">
      <c r="A115" s="52" t="s">
        <v>71</v>
      </c>
      <c r="B115" s="53"/>
      <c r="C115" s="68"/>
      <c r="D115" s="40">
        <v>45315.89</v>
      </c>
      <c r="E115" s="39">
        <f t="shared" si="0"/>
        <v>9.91</v>
      </c>
      <c r="F115" s="39">
        <f t="shared" si="1"/>
        <v>0.83</v>
      </c>
      <c r="G115" s="10">
        <v>4575</v>
      </c>
    </row>
    <row r="116" spans="1:7" s="54" customFormat="1" ht="15">
      <c r="A116" s="52" t="s">
        <v>135</v>
      </c>
      <c r="B116" s="53"/>
      <c r="C116" s="68"/>
      <c r="D116" s="40">
        <v>174086.65</v>
      </c>
      <c r="E116" s="39">
        <f t="shared" si="0"/>
        <v>38.05</v>
      </c>
      <c r="F116" s="39">
        <f t="shared" si="1"/>
        <v>3.17</v>
      </c>
      <c r="G116" s="10">
        <v>4575</v>
      </c>
    </row>
    <row r="117" spans="1:7" s="54" customFormat="1" ht="15">
      <c r="A117" s="52" t="s">
        <v>136</v>
      </c>
      <c r="B117" s="53"/>
      <c r="C117" s="68"/>
      <c r="D117" s="40">
        <v>462586.09</v>
      </c>
      <c r="E117" s="39">
        <f t="shared" si="0"/>
        <v>101.11</v>
      </c>
      <c r="F117" s="39">
        <f t="shared" si="1"/>
        <v>8.43</v>
      </c>
      <c r="G117" s="10">
        <v>4575</v>
      </c>
    </row>
    <row r="118" spans="1:7" s="54" customFormat="1" ht="15">
      <c r="A118" s="52" t="s">
        <v>137</v>
      </c>
      <c r="B118" s="53"/>
      <c r="C118" s="68"/>
      <c r="D118" s="40">
        <v>27134.26</v>
      </c>
      <c r="E118" s="39">
        <f t="shared" si="0"/>
        <v>5.93</v>
      </c>
      <c r="F118" s="39">
        <f t="shared" si="1"/>
        <v>0.49</v>
      </c>
      <c r="G118" s="10">
        <v>4575</v>
      </c>
    </row>
    <row r="119" spans="1:7" s="54" customFormat="1" ht="15">
      <c r="A119" s="52" t="s">
        <v>138</v>
      </c>
      <c r="B119" s="53"/>
      <c r="C119" s="68"/>
      <c r="D119" s="40">
        <v>24897.86</v>
      </c>
      <c r="E119" s="39">
        <f t="shared" si="0"/>
        <v>5.44</v>
      </c>
      <c r="F119" s="39">
        <f t="shared" si="1"/>
        <v>0.45</v>
      </c>
      <c r="G119" s="10">
        <v>4575</v>
      </c>
    </row>
    <row r="120" spans="1:7" s="54" customFormat="1" ht="15">
      <c r="A120" s="52" t="s">
        <v>72</v>
      </c>
      <c r="B120" s="53"/>
      <c r="C120" s="68"/>
      <c r="D120" s="40">
        <v>17822.45</v>
      </c>
      <c r="E120" s="39">
        <f t="shared" si="0"/>
        <v>3.9</v>
      </c>
      <c r="F120" s="39">
        <f t="shared" si="1"/>
        <v>0.33</v>
      </c>
      <c r="G120" s="10">
        <v>4575</v>
      </c>
    </row>
    <row r="121" spans="1:7" s="54" customFormat="1" ht="15">
      <c r="A121" s="52" t="s">
        <v>140</v>
      </c>
      <c r="B121" s="53"/>
      <c r="C121" s="68"/>
      <c r="D121" s="40">
        <v>44349.15</v>
      </c>
      <c r="E121" s="39">
        <f t="shared" si="0"/>
        <v>9.69</v>
      </c>
      <c r="F121" s="39">
        <f t="shared" si="1"/>
        <v>0.81</v>
      </c>
      <c r="G121" s="10">
        <v>4575</v>
      </c>
    </row>
    <row r="122" spans="1:7" s="54" customFormat="1" ht="15">
      <c r="A122" s="52" t="s">
        <v>141</v>
      </c>
      <c r="B122" s="53"/>
      <c r="C122" s="68"/>
      <c r="D122" s="40">
        <v>13244.53</v>
      </c>
      <c r="E122" s="39">
        <f t="shared" si="0"/>
        <v>2.89</v>
      </c>
      <c r="F122" s="39">
        <f t="shared" si="1"/>
        <v>0.24</v>
      </c>
      <c r="G122" s="10">
        <v>4575</v>
      </c>
    </row>
    <row r="123" spans="1:7" s="54" customFormat="1" ht="15">
      <c r="A123" s="52" t="s">
        <v>142</v>
      </c>
      <c r="B123" s="53"/>
      <c r="C123" s="68"/>
      <c r="D123" s="40">
        <v>3782.77</v>
      </c>
      <c r="E123" s="39">
        <f t="shared" si="0"/>
        <v>0.83</v>
      </c>
      <c r="F123" s="39">
        <f t="shared" si="1"/>
        <v>0.07</v>
      </c>
      <c r="G123" s="10">
        <v>4575</v>
      </c>
    </row>
    <row r="124" spans="1:7" s="54" customFormat="1" ht="15">
      <c r="A124" s="52" t="s">
        <v>143</v>
      </c>
      <c r="B124" s="53"/>
      <c r="C124" s="68"/>
      <c r="D124" s="40">
        <v>5463.99</v>
      </c>
      <c r="E124" s="39">
        <f t="shared" si="0"/>
        <v>1.19</v>
      </c>
      <c r="F124" s="39">
        <f t="shared" si="1"/>
        <v>0.1</v>
      </c>
      <c r="G124" s="10">
        <v>4575</v>
      </c>
    </row>
    <row r="125" spans="1:7" s="54" customFormat="1" ht="15">
      <c r="A125" s="52" t="s">
        <v>144</v>
      </c>
      <c r="B125" s="53"/>
      <c r="C125" s="68"/>
      <c r="D125" s="40">
        <v>1381.11</v>
      </c>
      <c r="E125" s="39">
        <f t="shared" si="0"/>
        <v>0.3</v>
      </c>
      <c r="F125" s="39">
        <f t="shared" si="1"/>
        <v>0.03</v>
      </c>
      <c r="G125" s="10">
        <v>4575</v>
      </c>
    </row>
    <row r="126" spans="1:7" s="54" customFormat="1" ht="15">
      <c r="A126" s="52" t="s">
        <v>145</v>
      </c>
      <c r="B126" s="53"/>
      <c r="C126" s="68"/>
      <c r="D126" s="40">
        <v>14104.16</v>
      </c>
      <c r="E126" s="39">
        <f t="shared" si="0"/>
        <v>3.08</v>
      </c>
      <c r="F126" s="39">
        <f t="shared" si="1"/>
        <v>0.26</v>
      </c>
      <c r="G126" s="10">
        <v>4575</v>
      </c>
    </row>
    <row r="127" spans="1:7" s="54" customFormat="1" ht="15">
      <c r="A127" s="52" t="s">
        <v>73</v>
      </c>
      <c r="B127" s="53"/>
      <c r="C127" s="68"/>
      <c r="D127" s="40">
        <v>146412.32</v>
      </c>
      <c r="E127" s="39">
        <f t="shared" si="0"/>
        <v>32</v>
      </c>
      <c r="F127" s="39">
        <f t="shared" si="1"/>
        <v>2.67</v>
      </c>
      <c r="G127" s="10">
        <v>4575</v>
      </c>
    </row>
    <row r="128" spans="1:8" s="55" customFormat="1" ht="19.5">
      <c r="A128" s="81" t="s">
        <v>149</v>
      </c>
      <c r="B128" s="56"/>
      <c r="C128" s="56"/>
      <c r="D128" s="56">
        <v>710300</v>
      </c>
      <c r="E128" s="39">
        <f t="shared" si="0"/>
        <v>155.26</v>
      </c>
      <c r="F128" s="39">
        <f t="shared" si="1"/>
        <v>12.94</v>
      </c>
      <c r="G128" s="10">
        <v>4575</v>
      </c>
      <c r="H128" s="54"/>
    </row>
    <row r="129" spans="1:8" s="55" customFormat="1" ht="40.5" customHeight="1">
      <c r="A129" s="81" t="s">
        <v>150</v>
      </c>
      <c r="B129" s="56"/>
      <c r="C129" s="56"/>
      <c r="D129" s="56">
        <v>82110</v>
      </c>
      <c r="E129" s="39">
        <f t="shared" si="0"/>
        <v>17.95</v>
      </c>
      <c r="F129" s="39">
        <f t="shared" si="1"/>
        <v>1.5</v>
      </c>
      <c r="G129" s="10">
        <v>4575</v>
      </c>
      <c r="H129" s="54"/>
    </row>
    <row r="130" s="3" customFormat="1" ht="12.75">
      <c r="A130" s="30"/>
    </row>
    <row r="131" spans="1:6" s="33" customFormat="1" ht="19.5" thickBot="1">
      <c r="A131" s="31"/>
      <c r="B131" s="32"/>
      <c r="C131" s="32"/>
      <c r="D131" s="4"/>
      <c r="E131" s="4"/>
      <c r="F131" s="4"/>
    </row>
    <row r="132" spans="1:6" s="10" customFormat="1" ht="19.5" thickBot="1">
      <c r="A132" s="34" t="s">
        <v>63</v>
      </c>
      <c r="B132" s="18"/>
      <c r="C132" s="69"/>
      <c r="D132" s="11">
        <f>D110+D113</f>
        <v>2867206.13</v>
      </c>
      <c r="E132" s="11">
        <f>E110+E113</f>
        <v>626.72</v>
      </c>
      <c r="F132" s="11">
        <f>F110+F113</f>
        <v>52.25</v>
      </c>
    </row>
    <row r="133" spans="1:6" s="10" customFormat="1" ht="18.75">
      <c r="A133" s="35"/>
      <c r="B133" s="36"/>
      <c r="C133" s="36"/>
      <c r="D133" s="12"/>
      <c r="E133" s="12"/>
      <c r="F133" s="12"/>
    </row>
    <row r="134" spans="1:6" s="29" customFormat="1" ht="19.5">
      <c r="A134" s="37"/>
      <c r="B134" s="38"/>
      <c r="C134" s="38"/>
      <c r="D134" s="5"/>
      <c r="E134" s="5"/>
      <c r="F134" s="5"/>
    </row>
    <row r="135" spans="1:4" s="3" customFormat="1" ht="14.25">
      <c r="A135" s="104" t="s">
        <v>27</v>
      </c>
      <c r="B135" s="104"/>
      <c r="C135" s="104"/>
      <c r="D135" s="104"/>
    </row>
    <row r="136" s="3" customFormat="1" ht="12.75"/>
    <row r="137" s="3" customFormat="1" ht="12.75">
      <c r="A137" s="30" t="s">
        <v>28</v>
      </c>
    </row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</sheetData>
  <sheetProtection/>
  <mergeCells count="12">
    <mergeCell ref="A1:F1"/>
    <mergeCell ref="B2:F2"/>
    <mergeCell ref="B3:F3"/>
    <mergeCell ref="B4:F4"/>
    <mergeCell ref="A6:F6"/>
    <mergeCell ref="A7:F7"/>
    <mergeCell ref="A8:F8"/>
    <mergeCell ref="A9:F9"/>
    <mergeCell ref="A10:F10"/>
    <mergeCell ref="A11:F11"/>
    <mergeCell ref="A14:F14"/>
    <mergeCell ref="A135:D135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zoomScale="75" zoomScaleNormal="75" zoomScalePageLayoutView="0" workbookViewId="0" topLeftCell="A111">
      <selection activeCell="A1" sqref="A1:F134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5.125" style="6" customWidth="1"/>
    <col min="4" max="4" width="14.875" style="6" customWidth="1"/>
    <col min="5" max="5" width="13.875" style="6" customWidth="1"/>
    <col min="6" max="6" width="20.875" style="6" customWidth="1"/>
    <col min="7" max="10" width="15.375" style="6" customWidth="1"/>
    <col min="11" max="16384" width="9.125" style="6" customWidth="1"/>
  </cols>
  <sheetData>
    <row r="1" spans="1:6" ht="16.5" customHeight="1">
      <c r="A1" s="105" t="s">
        <v>153</v>
      </c>
      <c r="B1" s="106"/>
      <c r="C1" s="106"/>
      <c r="D1" s="106"/>
      <c r="E1" s="106"/>
      <c r="F1" s="106"/>
    </row>
    <row r="2" spans="2:6" ht="18" customHeight="1">
      <c r="B2" s="107"/>
      <c r="C2" s="107"/>
      <c r="D2" s="107"/>
      <c r="E2" s="106"/>
      <c r="F2" s="106"/>
    </row>
    <row r="3" spans="1:6" ht="21" customHeight="1">
      <c r="A3" s="41" t="s">
        <v>76</v>
      </c>
      <c r="B3" s="107" t="s">
        <v>0</v>
      </c>
      <c r="C3" s="107"/>
      <c r="D3" s="107"/>
      <c r="E3" s="106"/>
      <c r="F3" s="106"/>
    </row>
    <row r="4" spans="2:6" ht="26.25" customHeight="1">
      <c r="B4" s="107" t="s">
        <v>154</v>
      </c>
      <c r="C4" s="107"/>
      <c r="D4" s="107"/>
      <c r="E4" s="106"/>
      <c r="F4" s="106"/>
    </row>
    <row r="5" spans="2:7" ht="35.25" customHeight="1">
      <c r="B5" s="1"/>
      <c r="C5" s="1"/>
      <c r="D5" s="1"/>
      <c r="E5" s="1"/>
      <c r="F5" s="1"/>
      <c r="G5" s="1"/>
    </row>
    <row r="6" spans="1:7" ht="35.25" customHeight="1">
      <c r="A6" s="108"/>
      <c r="B6" s="109"/>
      <c r="C6" s="109"/>
      <c r="D6" s="109"/>
      <c r="E6" s="109"/>
      <c r="F6" s="109"/>
      <c r="G6" s="1"/>
    </row>
    <row r="7" spans="1:7" ht="19.5" customHeight="1">
      <c r="A7" s="110" t="s">
        <v>78</v>
      </c>
      <c r="B7" s="110"/>
      <c r="C7" s="110"/>
      <c r="D7" s="110"/>
      <c r="E7" s="110"/>
      <c r="F7" s="110"/>
      <c r="G7" s="1"/>
    </row>
    <row r="8" spans="1:6" s="13" customFormat="1" ht="22.5" customHeight="1">
      <c r="A8" s="94" t="s">
        <v>1</v>
      </c>
      <c r="B8" s="94"/>
      <c r="C8" s="94"/>
      <c r="D8" s="94"/>
      <c r="E8" s="95"/>
      <c r="F8" s="95"/>
    </row>
    <row r="9" spans="1:6" s="14" customFormat="1" ht="18.75" customHeight="1">
      <c r="A9" s="94" t="s">
        <v>79</v>
      </c>
      <c r="B9" s="94"/>
      <c r="C9" s="94"/>
      <c r="D9" s="94"/>
      <c r="E9" s="95"/>
      <c r="F9" s="95"/>
    </row>
    <row r="10" spans="1:6" s="15" customFormat="1" ht="17.25" customHeight="1">
      <c r="A10" s="96" t="s">
        <v>53</v>
      </c>
      <c r="B10" s="96"/>
      <c r="C10" s="96"/>
      <c r="D10" s="96"/>
      <c r="E10" s="97"/>
      <c r="F10" s="97"/>
    </row>
    <row r="11" spans="1:6" s="14" customFormat="1" ht="30" customHeight="1" thickBot="1">
      <c r="A11" s="98" t="s">
        <v>58</v>
      </c>
      <c r="B11" s="98"/>
      <c r="C11" s="98"/>
      <c r="D11" s="98"/>
      <c r="E11" s="99"/>
      <c r="F11" s="99"/>
    </row>
    <row r="12" spans="1:6" s="10" customFormat="1" ht="139.5" customHeight="1" thickBot="1">
      <c r="A12" s="16" t="s">
        <v>2</v>
      </c>
      <c r="B12" s="17" t="s">
        <v>3</v>
      </c>
      <c r="C12" s="17" t="s">
        <v>146</v>
      </c>
      <c r="D12" s="18" t="s">
        <v>29</v>
      </c>
      <c r="E12" s="18" t="s">
        <v>4</v>
      </c>
      <c r="F12" s="2" t="s">
        <v>5</v>
      </c>
    </row>
    <row r="13" spans="1:6" s="24" customFormat="1" ht="12.75">
      <c r="A13" s="19">
        <v>1</v>
      </c>
      <c r="B13" s="20">
        <v>2</v>
      </c>
      <c r="C13" s="21">
        <v>3</v>
      </c>
      <c r="D13" s="21">
        <v>4</v>
      </c>
      <c r="E13" s="22">
        <v>5</v>
      </c>
      <c r="F13" s="23">
        <v>6</v>
      </c>
    </row>
    <row r="14" spans="1:6" s="24" customFormat="1" ht="49.5" customHeight="1">
      <c r="A14" s="100" t="s">
        <v>6</v>
      </c>
      <c r="B14" s="101"/>
      <c r="C14" s="101"/>
      <c r="D14" s="101"/>
      <c r="E14" s="102"/>
      <c r="F14" s="103"/>
    </row>
    <row r="15" spans="1:7" s="10" customFormat="1" ht="26.25" customHeight="1">
      <c r="A15" s="61" t="s">
        <v>70</v>
      </c>
      <c r="B15" s="58" t="s">
        <v>7</v>
      </c>
      <c r="C15" s="65" t="s">
        <v>147</v>
      </c>
      <c r="D15" s="47">
        <f>E15*G15</f>
        <v>184464</v>
      </c>
      <c r="E15" s="48">
        <f>F15*12</f>
        <v>40.32</v>
      </c>
      <c r="F15" s="48">
        <f>F25+F27</f>
        <v>3.36</v>
      </c>
      <c r="G15" s="10">
        <v>4575</v>
      </c>
    </row>
    <row r="16" spans="1:7" s="10" customFormat="1" ht="25.5" customHeight="1">
      <c r="A16" s="71" t="s">
        <v>80</v>
      </c>
      <c r="B16" s="72" t="s">
        <v>59</v>
      </c>
      <c r="C16" s="73"/>
      <c r="D16" s="47"/>
      <c r="E16" s="48"/>
      <c r="F16" s="48"/>
      <c r="G16" s="10">
        <v>4575</v>
      </c>
    </row>
    <row r="17" spans="1:7" s="10" customFormat="1" ht="24" customHeight="1">
      <c r="A17" s="71" t="s">
        <v>60</v>
      </c>
      <c r="B17" s="72" t="s">
        <v>59</v>
      </c>
      <c r="C17" s="73"/>
      <c r="D17" s="47"/>
      <c r="E17" s="48"/>
      <c r="F17" s="48"/>
      <c r="G17" s="10">
        <v>4575</v>
      </c>
    </row>
    <row r="18" spans="1:7" s="10" customFormat="1" ht="120.75" customHeight="1">
      <c r="A18" s="71" t="s">
        <v>81</v>
      </c>
      <c r="B18" s="72" t="s">
        <v>20</v>
      </c>
      <c r="C18" s="73"/>
      <c r="D18" s="47"/>
      <c r="E18" s="48"/>
      <c r="F18" s="48"/>
      <c r="G18" s="10">
        <v>4575</v>
      </c>
    </row>
    <row r="19" spans="1:7" s="10" customFormat="1" ht="27" customHeight="1">
      <c r="A19" s="71" t="s">
        <v>82</v>
      </c>
      <c r="B19" s="72" t="s">
        <v>59</v>
      </c>
      <c r="C19" s="73"/>
      <c r="D19" s="47"/>
      <c r="E19" s="48"/>
      <c r="F19" s="48"/>
      <c r="G19" s="10">
        <v>4575</v>
      </c>
    </row>
    <row r="20" spans="1:7" s="10" customFormat="1" ht="21" customHeight="1">
      <c r="A20" s="71" t="s">
        <v>83</v>
      </c>
      <c r="B20" s="72" t="s">
        <v>59</v>
      </c>
      <c r="C20" s="73"/>
      <c r="D20" s="47"/>
      <c r="E20" s="48"/>
      <c r="F20" s="48"/>
      <c r="G20" s="10">
        <v>4575</v>
      </c>
    </row>
    <row r="21" spans="1:7" s="10" customFormat="1" ht="20.25" customHeight="1">
      <c r="A21" s="71" t="s">
        <v>84</v>
      </c>
      <c r="B21" s="72" t="s">
        <v>10</v>
      </c>
      <c r="C21" s="73"/>
      <c r="D21" s="47"/>
      <c r="E21" s="48"/>
      <c r="F21" s="48"/>
      <c r="G21" s="10">
        <v>4575</v>
      </c>
    </row>
    <row r="22" spans="1:7" s="10" customFormat="1" ht="18" customHeight="1">
      <c r="A22" s="71" t="s">
        <v>85</v>
      </c>
      <c r="B22" s="72" t="s">
        <v>12</v>
      </c>
      <c r="C22" s="73"/>
      <c r="D22" s="47"/>
      <c r="E22" s="48"/>
      <c r="F22" s="48"/>
      <c r="G22" s="10">
        <v>4575</v>
      </c>
    </row>
    <row r="23" spans="1:7" s="10" customFormat="1" ht="18" customHeight="1">
      <c r="A23" s="71" t="s">
        <v>86</v>
      </c>
      <c r="B23" s="72" t="s">
        <v>59</v>
      </c>
      <c r="C23" s="73"/>
      <c r="D23" s="47"/>
      <c r="E23" s="48"/>
      <c r="F23" s="48"/>
      <c r="G23" s="10">
        <v>4575</v>
      </c>
    </row>
    <row r="24" spans="1:7" s="10" customFormat="1" ht="18" customHeight="1">
      <c r="A24" s="71" t="s">
        <v>87</v>
      </c>
      <c r="B24" s="72" t="s">
        <v>15</v>
      </c>
      <c r="C24" s="73"/>
      <c r="D24" s="47"/>
      <c r="E24" s="48"/>
      <c r="F24" s="60"/>
      <c r="G24" s="10">
        <v>4575</v>
      </c>
    </row>
    <row r="25" spans="1:7" s="10" customFormat="1" ht="18" customHeight="1">
      <c r="A25" s="61" t="s">
        <v>88</v>
      </c>
      <c r="B25" s="62"/>
      <c r="C25" s="66"/>
      <c r="D25" s="47"/>
      <c r="E25" s="48"/>
      <c r="F25" s="48">
        <v>3.24</v>
      </c>
      <c r="G25" s="10">
        <v>4575</v>
      </c>
    </row>
    <row r="26" spans="1:7" s="10" customFormat="1" ht="18" customHeight="1">
      <c r="A26" s="74" t="s">
        <v>68</v>
      </c>
      <c r="B26" s="62" t="s">
        <v>59</v>
      </c>
      <c r="C26" s="66"/>
      <c r="D26" s="47"/>
      <c r="E26" s="48"/>
      <c r="F26" s="60">
        <v>0.12</v>
      </c>
      <c r="G26" s="10">
        <v>4575</v>
      </c>
    </row>
    <row r="27" spans="1:7" s="10" customFormat="1" ht="18" customHeight="1">
      <c r="A27" s="61" t="s">
        <v>88</v>
      </c>
      <c r="B27" s="62"/>
      <c r="C27" s="66"/>
      <c r="D27" s="47"/>
      <c r="E27" s="48"/>
      <c r="F27" s="48">
        <f>F26</f>
        <v>0.12</v>
      </c>
      <c r="G27" s="10">
        <v>4575</v>
      </c>
    </row>
    <row r="28" spans="1:7" s="10" customFormat="1" ht="30">
      <c r="A28" s="61" t="s">
        <v>8</v>
      </c>
      <c r="B28" s="63" t="s">
        <v>9</v>
      </c>
      <c r="C28" s="65" t="s">
        <v>151</v>
      </c>
      <c r="D28" s="47">
        <f>E28*G28</f>
        <v>153171</v>
      </c>
      <c r="E28" s="48">
        <f>F28*12</f>
        <v>33.48</v>
      </c>
      <c r="F28" s="48">
        <v>2.79</v>
      </c>
      <c r="G28" s="10">
        <v>4575</v>
      </c>
    </row>
    <row r="29" spans="1:7" s="10" customFormat="1" ht="15">
      <c r="A29" s="71" t="s">
        <v>89</v>
      </c>
      <c r="B29" s="72" t="s">
        <v>9</v>
      </c>
      <c r="C29" s="73"/>
      <c r="D29" s="47"/>
      <c r="E29" s="48"/>
      <c r="F29" s="48"/>
      <c r="G29" s="10">
        <v>4575</v>
      </c>
    </row>
    <row r="30" spans="1:7" s="10" customFormat="1" ht="15">
      <c r="A30" s="71" t="s">
        <v>90</v>
      </c>
      <c r="B30" s="72" t="s">
        <v>91</v>
      </c>
      <c r="C30" s="73"/>
      <c r="D30" s="47"/>
      <c r="E30" s="48"/>
      <c r="F30" s="48"/>
      <c r="G30" s="10">
        <v>4575</v>
      </c>
    </row>
    <row r="31" spans="1:7" s="10" customFormat="1" ht="15">
      <c r="A31" s="71" t="s">
        <v>92</v>
      </c>
      <c r="B31" s="72" t="s">
        <v>93</v>
      </c>
      <c r="C31" s="73"/>
      <c r="D31" s="47"/>
      <c r="E31" s="48"/>
      <c r="F31" s="48"/>
      <c r="G31" s="10">
        <v>4575</v>
      </c>
    </row>
    <row r="32" spans="1:7" s="10" customFormat="1" ht="15">
      <c r="A32" s="71" t="s">
        <v>54</v>
      </c>
      <c r="B32" s="72" t="s">
        <v>9</v>
      </c>
      <c r="C32" s="73"/>
      <c r="D32" s="47"/>
      <c r="E32" s="48"/>
      <c r="F32" s="48"/>
      <c r="G32" s="10">
        <v>4575</v>
      </c>
    </row>
    <row r="33" spans="1:7" s="10" customFormat="1" ht="25.5">
      <c r="A33" s="71" t="s">
        <v>55</v>
      </c>
      <c r="B33" s="72" t="s">
        <v>10</v>
      </c>
      <c r="C33" s="73"/>
      <c r="D33" s="47"/>
      <c r="E33" s="48"/>
      <c r="F33" s="48"/>
      <c r="G33" s="10">
        <v>4575</v>
      </c>
    </row>
    <row r="34" spans="1:7" s="10" customFormat="1" ht="20.25" customHeight="1">
      <c r="A34" s="71" t="s">
        <v>94</v>
      </c>
      <c r="B34" s="72" t="s">
        <v>9</v>
      </c>
      <c r="C34" s="73"/>
      <c r="D34" s="47"/>
      <c r="E34" s="48"/>
      <c r="F34" s="48"/>
      <c r="G34" s="10">
        <v>4575</v>
      </c>
    </row>
    <row r="35" spans="1:7" s="10" customFormat="1" ht="18.75" customHeight="1">
      <c r="A35" s="71" t="s">
        <v>61</v>
      </c>
      <c r="B35" s="72" t="s">
        <v>9</v>
      </c>
      <c r="C35" s="73"/>
      <c r="D35" s="47"/>
      <c r="E35" s="48"/>
      <c r="F35" s="48"/>
      <c r="G35" s="10">
        <v>4575</v>
      </c>
    </row>
    <row r="36" spans="1:7" s="10" customFormat="1" ht="25.5">
      <c r="A36" s="71" t="s">
        <v>95</v>
      </c>
      <c r="B36" s="72" t="s">
        <v>56</v>
      </c>
      <c r="C36" s="73"/>
      <c r="D36" s="47"/>
      <c r="E36" s="48"/>
      <c r="F36" s="48"/>
      <c r="G36" s="10">
        <v>4575</v>
      </c>
    </row>
    <row r="37" spans="1:7" s="10" customFormat="1" ht="27.75" customHeight="1">
      <c r="A37" s="71" t="s">
        <v>96</v>
      </c>
      <c r="B37" s="72" t="s">
        <v>10</v>
      </c>
      <c r="C37" s="73"/>
      <c r="D37" s="47"/>
      <c r="E37" s="48"/>
      <c r="F37" s="48"/>
      <c r="G37" s="10">
        <v>4575</v>
      </c>
    </row>
    <row r="38" spans="1:7" s="10" customFormat="1" ht="30.75" customHeight="1">
      <c r="A38" s="71" t="s">
        <v>97</v>
      </c>
      <c r="B38" s="72" t="s">
        <v>9</v>
      </c>
      <c r="C38" s="73"/>
      <c r="D38" s="47"/>
      <c r="E38" s="48"/>
      <c r="F38" s="48"/>
      <c r="G38" s="10">
        <v>4575</v>
      </c>
    </row>
    <row r="39" spans="1:8" s="28" customFormat="1" ht="24" customHeight="1">
      <c r="A39" s="27" t="s">
        <v>11</v>
      </c>
      <c r="B39" s="25" t="s">
        <v>12</v>
      </c>
      <c r="C39" s="65" t="s">
        <v>147</v>
      </c>
      <c r="D39" s="47">
        <f>E39*G39</f>
        <v>45567</v>
      </c>
      <c r="E39" s="48">
        <f>F39*12</f>
        <v>9.96</v>
      </c>
      <c r="F39" s="48">
        <v>0.83</v>
      </c>
      <c r="G39" s="10">
        <v>4575</v>
      </c>
      <c r="H39" s="10"/>
    </row>
    <row r="40" spans="1:7" s="10" customFormat="1" ht="24" customHeight="1">
      <c r="A40" s="27" t="s">
        <v>13</v>
      </c>
      <c r="B40" s="25" t="s">
        <v>14</v>
      </c>
      <c r="C40" s="65" t="s">
        <v>147</v>
      </c>
      <c r="D40" s="47">
        <f>E40*G40</f>
        <v>148230</v>
      </c>
      <c r="E40" s="48">
        <f>F40*12</f>
        <v>32.4</v>
      </c>
      <c r="F40" s="48">
        <v>2.7</v>
      </c>
      <c r="G40" s="10">
        <v>4575</v>
      </c>
    </row>
    <row r="41" spans="1:7" s="10" customFormat="1" ht="21" customHeight="1">
      <c r="A41" s="57" t="s">
        <v>98</v>
      </c>
      <c r="B41" s="58" t="s">
        <v>9</v>
      </c>
      <c r="C41" s="65" t="s">
        <v>156</v>
      </c>
      <c r="D41" s="47">
        <v>0</v>
      </c>
      <c r="E41" s="48">
        <f>D41/G41</f>
        <v>0</v>
      </c>
      <c r="F41" s="48">
        <f>E41/12</f>
        <v>0</v>
      </c>
      <c r="G41" s="10">
        <v>4575</v>
      </c>
    </row>
    <row r="42" spans="1:7" s="10" customFormat="1" ht="15">
      <c r="A42" s="71" t="s">
        <v>99</v>
      </c>
      <c r="B42" s="72" t="s">
        <v>20</v>
      </c>
      <c r="C42" s="73"/>
      <c r="D42" s="47"/>
      <c r="E42" s="48"/>
      <c r="F42" s="48"/>
      <c r="G42" s="10">
        <v>4575</v>
      </c>
    </row>
    <row r="43" spans="1:7" s="10" customFormat="1" ht="15">
      <c r="A43" s="71" t="s">
        <v>100</v>
      </c>
      <c r="B43" s="72" t="s">
        <v>15</v>
      </c>
      <c r="C43" s="73"/>
      <c r="D43" s="47"/>
      <c r="E43" s="48"/>
      <c r="F43" s="48"/>
      <c r="G43" s="10">
        <v>4575</v>
      </c>
    </row>
    <row r="44" spans="1:7" s="10" customFormat="1" ht="18" customHeight="1">
      <c r="A44" s="71" t="s">
        <v>101</v>
      </c>
      <c r="B44" s="72" t="s">
        <v>102</v>
      </c>
      <c r="C44" s="73"/>
      <c r="D44" s="47"/>
      <c r="E44" s="48"/>
      <c r="F44" s="48"/>
      <c r="G44" s="10">
        <v>4575</v>
      </c>
    </row>
    <row r="45" spans="1:7" s="10" customFormat="1" ht="17.25" customHeight="1">
      <c r="A45" s="71" t="s">
        <v>103</v>
      </c>
      <c r="B45" s="72" t="s">
        <v>104</v>
      </c>
      <c r="C45" s="73"/>
      <c r="D45" s="47"/>
      <c r="E45" s="48"/>
      <c r="F45" s="48"/>
      <c r="G45" s="10">
        <v>4575</v>
      </c>
    </row>
    <row r="46" spans="1:7" s="10" customFormat="1" ht="20.25" customHeight="1">
      <c r="A46" s="71" t="s">
        <v>105</v>
      </c>
      <c r="B46" s="72" t="s">
        <v>102</v>
      </c>
      <c r="C46" s="73"/>
      <c r="D46" s="47"/>
      <c r="E46" s="48"/>
      <c r="F46" s="48"/>
      <c r="G46" s="10">
        <v>4575</v>
      </c>
    </row>
    <row r="47" spans="1:8" s="24" customFormat="1" ht="30.75" customHeight="1">
      <c r="A47" s="57" t="s">
        <v>106</v>
      </c>
      <c r="B47" s="58" t="s">
        <v>7</v>
      </c>
      <c r="C47" s="65" t="s">
        <v>152</v>
      </c>
      <c r="D47" s="47">
        <v>2246.78</v>
      </c>
      <c r="E47" s="48">
        <f>D47/G47</f>
        <v>0.49</v>
      </c>
      <c r="F47" s="48">
        <f>E47/12</f>
        <v>0.04</v>
      </c>
      <c r="G47" s="10">
        <v>4575</v>
      </c>
      <c r="H47" s="10"/>
    </row>
    <row r="48" spans="1:8" s="24" customFormat="1" ht="37.5" customHeight="1">
      <c r="A48" s="57" t="s">
        <v>107</v>
      </c>
      <c r="B48" s="58" t="s">
        <v>7</v>
      </c>
      <c r="C48" s="65" t="s">
        <v>152</v>
      </c>
      <c r="D48" s="47">
        <v>2246.78</v>
      </c>
      <c r="E48" s="48">
        <f>D48/G48</f>
        <v>0.49</v>
      </c>
      <c r="F48" s="48">
        <f>E48/12</f>
        <v>0.04</v>
      </c>
      <c r="G48" s="10">
        <v>4575</v>
      </c>
      <c r="H48" s="10"/>
    </row>
    <row r="49" spans="1:8" s="24" customFormat="1" ht="39" customHeight="1">
      <c r="A49" s="57" t="s">
        <v>108</v>
      </c>
      <c r="B49" s="58" t="s">
        <v>7</v>
      </c>
      <c r="C49" s="65" t="s">
        <v>152</v>
      </c>
      <c r="D49" s="47">
        <v>14185.73</v>
      </c>
      <c r="E49" s="48">
        <f>D49/G49</f>
        <v>3.1</v>
      </c>
      <c r="F49" s="48">
        <f>E49/12</f>
        <v>0.26</v>
      </c>
      <c r="G49" s="10">
        <v>4575</v>
      </c>
      <c r="H49" s="10"/>
    </row>
    <row r="50" spans="1:8" s="24" customFormat="1" ht="30">
      <c r="A50" s="57" t="s">
        <v>21</v>
      </c>
      <c r="B50" s="58"/>
      <c r="C50" s="65" t="s">
        <v>157</v>
      </c>
      <c r="D50" s="47">
        <f>E50*G50</f>
        <v>10980</v>
      </c>
      <c r="E50" s="48">
        <f>F50*12</f>
        <v>2.4</v>
      </c>
      <c r="F50" s="48">
        <v>0.2</v>
      </c>
      <c r="G50" s="10">
        <v>4575</v>
      </c>
      <c r="H50" s="10"/>
    </row>
    <row r="51" spans="1:8" s="24" customFormat="1" ht="25.5">
      <c r="A51" s="75" t="s">
        <v>109</v>
      </c>
      <c r="B51" s="76" t="s">
        <v>66</v>
      </c>
      <c r="C51" s="66"/>
      <c r="D51" s="47"/>
      <c r="E51" s="48"/>
      <c r="F51" s="48"/>
      <c r="G51" s="10">
        <v>4575</v>
      </c>
      <c r="H51" s="10"/>
    </row>
    <row r="52" spans="1:8" s="24" customFormat="1" ht="27.75" customHeight="1">
      <c r="A52" s="75" t="s">
        <v>110</v>
      </c>
      <c r="B52" s="76" t="s">
        <v>66</v>
      </c>
      <c r="C52" s="66"/>
      <c r="D52" s="47"/>
      <c r="E52" s="48"/>
      <c r="F52" s="48"/>
      <c r="G52" s="10">
        <v>4575</v>
      </c>
      <c r="H52" s="10"/>
    </row>
    <row r="53" spans="1:8" s="24" customFormat="1" ht="18" customHeight="1">
      <c r="A53" s="75" t="s">
        <v>111</v>
      </c>
      <c r="B53" s="76" t="s">
        <v>59</v>
      </c>
      <c r="C53" s="66"/>
      <c r="D53" s="47"/>
      <c r="E53" s="48"/>
      <c r="F53" s="48"/>
      <c r="G53" s="10">
        <v>4575</v>
      </c>
      <c r="H53" s="10"/>
    </row>
    <row r="54" spans="1:8" s="24" customFormat="1" ht="21.75" customHeight="1">
      <c r="A54" s="75" t="s">
        <v>112</v>
      </c>
      <c r="B54" s="76" t="s">
        <v>66</v>
      </c>
      <c r="C54" s="66"/>
      <c r="D54" s="47"/>
      <c r="E54" s="48"/>
      <c r="F54" s="48"/>
      <c r="G54" s="10">
        <v>4575</v>
      </c>
      <c r="H54" s="10"/>
    </row>
    <row r="55" spans="1:8" s="24" customFormat="1" ht="25.5">
      <c r="A55" s="75" t="s">
        <v>113</v>
      </c>
      <c r="B55" s="76" t="s">
        <v>66</v>
      </c>
      <c r="C55" s="66"/>
      <c r="D55" s="47"/>
      <c r="E55" s="48"/>
      <c r="F55" s="48"/>
      <c r="G55" s="10">
        <v>4575</v>
      </c>
      <c r="H55" s="10"/>
    </row>
    <row r="56" spans="1:8" s="24" customFormat="1" ht="15">
      <c r="A56" s="75" t="s">
        <v>114</v>
      </c>
      <c r="B56" s="76" t="s">
        <v>66</v>
      </c>
      <c r="C56" s="66"/>
      <c r="D56" s="47"/>
      <c r="E56" s="48"/>
      <c r="F56" s="48"/>
      <c r="G56" s="10">
        <v>4575</v>
      </c>
      <c r="H56" s="10"/>
    </row>
    <row r="57" spans="1:8" s="24" customFormat="1" ht="25.5">
      <c r="A57" s="75" t="s">
        <v>115</v>
      </c>
      <c r="B57" s="76" t="s">
        <v>66</v>
      </c>
      <c r="C57" s="66"/>
      <c r="D57" s="47"/>
      <c r="E57" s="48"/>
      <c r="F57" s="48"/>
      <c r="G57" s="10">
        <v>4575</v>
      </c>
      <c r="H57" s="10"/>
    </row>
    <row r="58" spans="1:8" s="24" customFormat="1" ht="15">
      <c r="A58" s="75" t="s">
        <v>116</v>
      </c>
      <c r="B58" s="76" t="s">
        <v>66</v>
      </c>
      <c r="C58" s="66"/>
      <c r="D58" s="47"/>
      <c r="E58" s="48"/>
      <c r="F58" s="48"/>
      <c r="G58" s="10">
        <v>4575</v>
      </c>
      <c r="H58" s="10"/>
    </row>
    <row r="59" spans="1:8" s="24" customFormat="1" ht="21" customHeight="1">
      <c r="A59" s="75" t="s">
        <v>117</v>
      </c>
      <c r="B59" s="76" t="s">
        <v>66</v>
      </c>
      <c r="C59" s="66"/>
      <c r="D59" s="47"/>
      <c r="E59" s="48"/>
      <c r="F59" s="48"/>
      <c r="G59" s="10">
        <v>4575</v>
      </c>
      <c r="H59" s="10"/>
    </row>
    <row r="60" spans="1:7" s="10" customFormat="1" ht="21" customHeight="1">
      <c r="A60" s="27" t="s">
        <v>23</v>
      </c>
      <c r="B60" s="25" t="s">
        <v>24</v>
      </c>
      <c r="C60" s="25" t="s">
        <v>158</v>
      </c>
      <c r="D60" s="49">
        <f>E60*G60</f>
        <v>3843</v>
      </c>
      <c r="E60" s="49">
        <f>F60*12</f>
        <v>0.84</v>
      </c>
      <c r="F60" s="49">
        <v>0.07</v>
      </c>
      <c r="G60" s="10">
        <v>4575</v>
      </c>
    </row>
    <row r="61" spans="1:7" s="10" customFormat="1" ht="18.75" customHeight="1">
      <c r="A61" s="27" t="s">
        <v>25</v>
      </c>
      <c r="B61" s="25" t="s">
        <v>26</v>
      </c>
      <c r="C61" s="25" t="s">
        <v>158</v>
      </c>
      <c r="D61" s="49">
        <v>2415.6</v>
      </c>
      <c r="E61" s="49">
        <f>D61/G61</f>
        <v>0.53</v>
      </c>
      <c r="F61" s="49">
        <f>E61/12</f>
        <v>0.04</v>
      </c>
      <c r="G61" s="10">
        <v>4575</v>
      </c>
    </row>
    <row r="62" spans="1:8" s="28" customFormat="1" ht="30">
      <c r="A62" s="27" t="s">
        <v>22</v>
      </c>
      <c r="B62" s="25"/>
      <c r="C62" s="25" t="s">
        <v>148</v>
      </c>
      <c r="D62" s="49">
        <v>5698.2</v>
      </c>
      <c r="E62" s="49">
        <f>D62/G62</f>
        <v>1.25</v>
      </c>
      <c r="F62" s="49">
        <f>E62/12</f>
        <v>0.1</v>
      </c>
      <c r="G62" s="10">
        <v>4575</v>
      </c>
      <c r="H62" s="10"/>
    </row>
    <row r="63" spans="1:8" s="28" customFormat="1" ht="15">
      <c r="A63" s="57" t="s">
        <v>30</v>
      </c>
      <c r="B63" s="58"/>
      <c r="C63" s="58" t="s">
        <v>159</v>
      </c>
      <c r="D63" s="49">
        <f>D64+D65+D67+D68+D69+D70+D71+D72+D73+D66+D76+D74+D75</f>
        <v>20901.12</v>
      </c>
      <c r="E63" s="49">
        <f>D63/G63</f>
        <v>4.57</v>
      </c>
      <c r="F63" s="49">
        <f>E63/12</f>
        <v>0.38</v>
      </c>
      <c r="G63" s="10">
        <v>4575</v>
      </c>
      <c r="H63" s="10"/>
    </row>
    <row r="64" spans="1:8" s="24" customFormat="1" ht="25.5" customHeight="1">
      <c r="A64" s="52" t="s">
        <v>74</v>
      </c>
      <c r="B64" s="53" t="s">
        <v>15</v>
      </c>
      <c r="C64" s="68"/>
      <c r="D64" s="40">
        <v>685.01</v>
      </c>
      <c r="E64" s="39"/>
      <c r="F64" s="39"/>
      <c r="G64" s="10">
        <v>4575</v>
      </c>
      <c r="H64" s="10"/>
    </row>
    <row r="65" spans="1:8" s="24" customFormat="1" ht="15">
      <c r="A65" s="52" t="s">
        <v>16</v>
      </c>
      <c r="B65" s="53" t="s">
        <v>20</v>
      </c>
      <c r="C65" s="68"/>
      <c r="D65" s="40">
        <v>505.42</v>
      </c>
      <c r="E65" s="39"/>
      <c r="F65" s="39"/>
      <c r="G65" s="10">
        <v>4575</v>
      </c>
      <c r="H65" s="10"/>
    </row>
    <row r="66" spans="1:8" s="24" customFormat="1" ht="15">
      <c r="A66" s="52" t="s">
        <v>69</v>
      </c>
      <c r="B66" s="59" t="s">
        <v>15</v>
      </c>
      <c r="C66" s="70"/>
      <c r="D66" s="40">
        <v>900.62</v>
      </c>
      <c r="E66" s="39"/>
      <c r="F66" s="39"/>
      <c r="G66" s="10">
        <v>4575</v>
      </c>
      <c r="H66" s="10"/>
    </row>
    <row r="67" spans="1:8" s="24" customFormat="1" ht="15">
      <c r="A67" s="52" t="s">
        <v>45</v>
      </c>
      <c r="B67" s="53" t="s">
        <v>15</v>
      </c>
      <c r="C67" s="68"/>
      <c r="D67" s="40">
        <v>963.17</v>
      </c>
      <c r="E67" s="39"/>
      <c r="F67" s="39"/>
      <c r="G67" s="10">
        <v>4575</v>
      </c>
      <c r="H67" s="10"/>
    </row>
    <row r="68" spans="1:8" s="24" customFormat="1" ht="15">
      <c r="A68" s="52" t="s">
        <v>17</v>
      </c>
      <c r="B68" s="53" t="s">
        <v>15</v>
      </c>
      <c r="C68" s="68"/>
      <c r="D68" s="40">
        <v>4294.09</v>
      </c>
      <c r="E68" s="39"/>
      <c r="F68" s="39"/>
      <c r="G68" s="10">
        <v>4575</v>
      </c>
      <c r="H68" s="10"/>
    </row>
    <row r="69" spans="1:8" s="24" customFormat="1" ht="15">
      <c r="A69" s="52" t="s">
        <v>18</v>
      </c>
      <c r="B69" s="53" t="s">
        <v>15</v>
      </c>
      <c r="C69" s="68"/>
      <c r="D69" s="40">
        <v>1010.85</v>
      </c>
      <c r="E69" s="39"/>
      <c r="F69" s="39"/>
      <c r="G69" s="10">
        <v>4575</v>
      </c>
      <c r="H69" s="10"/>
    </row>
    <row r="70" spans="1:8" s="24" customFormat="1" ht="15">
      <c r="A70" s="52" t="s">
        <v>42</v>
      </c>
      <c r="B70" s="53" t="s">
        <v>15</v>
      </c>
      <c r="C70" s="68"/>
      <c r="D70" s="40">
        <v>481.57</v>
      </c>
      <c r="E70" s="39"/>
      <c r="F70" s="39"/>
      <c r="G70" s="10">
        <v>4575</v>
      </c>
      <c r="H70" s="10"/>
    </row>
    <row r="71" spans="1:8" s="24" customFormat="1" ht="15">
      <c r="A71" s="52" t="s">
        <v>43</v>
      </c>
      <c r="B71" s="53" t="s">
        <v>20</v>
      </c>
      <c r="C71" s="68"/>
      <c r="D71" s="40">
        <v>1926.35</v>
      </c>
      <c r="E71" s="39"/>
      <c r="F71" s="39"/>
      <c r="G71" s="10">
        <v>4575</v>
      </c>
      <c r="H71" s="10"/>
    </row>
    <row r="72" spans="1:8" s="24" customFormat="1" ht="25.5">
      <c r="A72" s="52" t="s">
        <v>19</v>
      </c>
      <c r="B72" s="53" t="s">
        <v>15</v>
      </c>
      <c r="C72" s="68"/>
      <c r="D72" s="40">
        <v>4632.63</v>
      </c>
      <c r="E72" s="39"/>
      <c r="F72" s="39"/>
      <c r="G72" s="10">
        <v>4575</v>
      </c>
      <c r="H72" s="10"/>
    </row>
    <row r="73" spans="1:8" s="24" customFormat="1" ht="25.5">
      <c r="A73" s="52" t="s">
        <v>75</v>
      </c>
      <c r="B73" s="53" t="s">
        <v>15</v>
      </c>
      <c r="C73" s="68"/>
      <c r="D73" s="40">
        <v>3837.45</v>
      </c>
      <c r="E73" s="39"/>
      <c r="F73" s="39"/>
      <c r="G73" s="10">
        <v>4575</v>
      </c>
      <c r="H73" s="10"/>
    </row>
    <row r="74" spans="1:8" s="24" customFormat="1" ht="25.5">
      <c r="A74" s="52" t="s">
        <v>118</v>
      </c>
      <c r="B74" s="59" t="s">
        <v>49</v>
      </c>
      <c r="C74" s="70"/>
      <c r="D74" s="40">
        <v>1663.96</v>
      </c>
      <c r="E74" s="39"/>
      <c r="F74" s="39"/>
      <c r="G74" s="10">
        <v>4575</v>
      </c>
      <c r="H74" s="10"/>
    </row>
    <row r="75" spans="1:8" s="24" customFormat="1" ht="15">
      <c r="A75" s="52" t="s">
        <v>119</v>
      </c>
      <c r="B75" s="76" t="s">
        <v>15</v>
      </c>
      <c r="C75" s="77"/>
      <c r="D75" s="40">
        <f>E75*G75</f>
        <v>0</v>
      </c>
      <c r="E75" s="39"/>
      <c r="F75" s="39"/>
      <c r="G75" s="10">
        <v>4575</v>
      </c>
      <c r="H75" s="10"/>
    </row>
    <row r="76" spans="1:8" s="24" customFormat="1" ht="15">
      <c r="A76" s="52" t="s">
        <v>120</v>
      </c>
      <c r="B76" s="59" t="s">
        <v>49</v>
      </c>
      <c r="C76" s="70"/>
      <c r="D76" s="40">
        <v>0</v>
      </c>
      <c r="E76" s="50"/>
      <c r="F76" s="50"/>
      <c r="G76" s="10">
        <v>4575</v>
      </c>
      <c r="H76" s="10"/>
    </row>
    <row r="77" spans="1:8" s="28" customFormat="1" ht="30">
      <c r="A77" s="27" t="s">
        <v>34</v>
      </c>
      <c r="B77" s="25"/>
      <c r="C77" s="26" t="s">
        <v>160</v>
      </c>
      <c r="D77" s="48">
        <f>D78+D79+D80+D81+D82+D83+D84+D85+D86+D87</f>
        <v>34632.63</v>
      </c>
      <c r="E77" s="48">
        <f>D77/G77</f>
        <v>7.57</v>
      </c>
      <c r="F77" s="48">
        <f>E77/12+0.01</f>
        <v>0.64</v>
      </c>
      <c r="G77" s="10">
        <v>4575</v>
      </c>
      <c r="H77" s="10"/>
    </row>
    <row r="78" spans="1:8" s="24" customFormat="1" ht="15">
      <c r="A78" s="52" t="s">
        <v>31</v>
      </c>
      <c r="B78" s="53" t="s">
        <v>46</v>
      </c>
      <c r="C78" s="68"/>
      <c r="D78" s="40">
        <v>2889.52</v>
      </c>
      <c r="E78" s="39"/>
      <c r="F78" s="39"/>
      <c r="G78" s="10">
        <v>4575</v>
      </c>
      <c r="H78" s="10"/>
    </row>
    <row r="79" spans="1:8" s="24" customFormat="1" ht="25.5">
      <c r="A79" s="52" t="s">
        <v>32</v>
      </c>
      <c r="B79" s="53" t="s">
        <v>38</v>
      </c>
      <c r="C79" s="68"/>
      <c r="D79" s="40">
        <v>1926.35</v>
      </c>
      <c r="E79" s="39"/>
      <c r="F79" s="39"/>
      <c r="G79" s="10">
        <v>4575</v>
      </c>
      <c r="H79" s="10"/>
    </row>
    <row r="80" spans="1:8" s="24" customFormat="1" ht="15">
      <c r="A80" s="52" t="s">
        <v>50</v>
      </c>
      <c r="B80" s="53" t="s">
        <v>49</v>
      </c>
      <c r="C80" s="68"/>
      <c r="D80" s="40">
        <v>2021.63</v>
      </c>
      <c r="E80" s="39"/>
      <c r="F80" s="39"/>
      <c r="G80" s="10">
        <v>4575</v>
      </c>
      <c r="H80" s="10"/>
    </row>
    <row r="81" spans="1:8" s="24" customFormat="1" ht="25.5">
      <c r="A81" s="52" t="s">
        <v>47</v>
      </c>
      <c r="B81" s="53" t="s">
        <v>48</v>
      </c>
      <c r="C81" s="68"/>
      <c r="D81" s="40">
        <v>0</v>
      </c>
      <c r="E81" s="39"/>
      <c r="F81" s="39"/>
      <c r="G81" s="10">
        <v>4575</v>
      </c>
      <c r="H81" s="10"/>
    </row>
    <row r="82" spans="1:8" s="24" customFormat="1" ht="15">
      <c r="A82" s="52" t="s">
        <v>65</v>
      </c>
      <c r="B82" s="59" t="s">
        <v>49</v>
      </c>
      <c r="C82" s="68"/>
      <c r="D82" s="40">
        <v>13424.22</v>
      </c>
      <c r="E82" s="39"/>
      <c r="F82" s="39"/>
      <c r="G82" s="10">
        <v>4575</v>
      </c>
      <c r="H82" s="10"/>
    </row>
    <row r="83" spans="1:8" s="24" customFormat="1" ht="15">
      <c r="A83" s="52" t="s">
        <v>44</v>
      </c>
      <c r="B83" s="53" t="s">
        <v>7</v>
      </c>
      <c r="C83" s="68"/>
      <c r="D83" s="40">
        <v>6851.28</v>
      </c>
      <c r="E83" s="39"/>
      <c r="F83" s="39"/>
      <c r="G83" s="10">
        <v>4575</v>
      </c>
      <c r="H83" s="10"/>
    </row>
    <row r="84" spans="1:8" s="24" customFormat="1" ht="25.5">
      <c r="A84" s="52" t="s">
        <v>121</v>
      </c>
      <c r="B84" s="59" t="s">
        <v>15</v>
      </c>
      <c r="C84" s="70"/>
      <c r="D84" s="40">
        <v>7519.63</v>
      </c>
      <c r="E84" s="39"/>
      <c r="F84" s="39"/>
      <c r="G84" s="10">
        <v>4575</v>
      </c>
      <c r="H84" s="10"/>
    </row>
    <row r="85" spans="1:8" s="24" customFormat="1" ht="25.5">
      <c r="A85" s="52" t="s">
        <v>118</v>
      </c>
      <c r="B85" s="59" t="s">
        <v>122</v>
      </c>
      <c r="C85" s="70"/>
      <c r="D85" s="40">
        <v>0</v>
      </c>
      <c r="E85" s="39"/>
      <c r="F85" s="39"/>
      <c r="G85" s="10">
        <v>4575</v>
      </c>
      <c r="H85" s="10"/>
    </row>
    <row r="86" spans="1:8" s="24" customFormat="1" ht="15">
      <c r="A86" s="75" t="s">
        <v>123</v>
      </c>
      <c r="B86" s="59" t="s">
        <v>49</v>
      </c>
      <c r="C86" s="70"/>
      <c r="D86" s="40">
        <v>0</v>
      </c>
      <c r="E86" s="39"/>
      <c r="F86" s="39"/>
      <c r="G86" s="10">
        <v>4575</v>
      </c>
      <c r="H86" s="10"/>
    </row>
    <row r="87" spans="1:8" s="24" customFormat="1" ht="15.75" customHeight="1">
      <c r="A87" s="52" t="s">
        <v>124</v>
      </c>
      <c r="B87" s="59" t="s">
        <v>15</v>
      </c>
      <c r="C87" s="70"/>
      <c r="D87" s="40">
        <f>E87*G87</f>
        <v>0</v>
      </c>
      <c r="E87" s="39"/>
      <c r="F87" s="39"/>
      <c r="G87" s="10">
        <v>4575</v>
      </c>
      <c r="H87" s="10"/>
    </row>
    <row r="88" spans="1:8" s="24" customFormat="1" ht="30">
      <c r="A88" s="27" t="s">
        <v>35</v>
      </c>
      <c r="B88" s="8"/>
      <c r="C88" s="26" t="s">
        <v>161</v>
      </c>
      <c r="D88" s="48">
        <v>0</v>
      </c>
      <c r="E88" s="48">
        <f>D88/G88</f>
        <v>0</v>
      </c>
      <c r="F88" s="48">
        <f>E88/12</f>
        <v>0</v>
      </c>
      <c r="G88" s="10">
        <v>4575</v>
      </c>
      <c r="H88" s="10"/>
    </row>
    <row r="89" spans="1:8" s="24" customFormat="1" ht="15">
      <c r="A89" s="52" t="s">
        <v>125</v>
      </c>
      <c r="B89" s="53" t="s">
        <v>15</v>
      </c>
      <c r="C89" s="78"/>
      <c r="D89" s="82">
        <v>0</v>
      </c>
      <c r="E89" s="48"/>
      <c r="F89" s="48"/>
      <c r="G89" s="10">
        <v>4575</v>
      </c>
      <c r="H89" s="10"/>
    </row>
    <row r="90" spans="1:8" s="24" customFormat="1" ht="15">
      <c r="A90" s="75" t="s">
        <v>126</v>
      </c>
      <c r="B90" s="59" t="s">
        <v>49</v>
      </c>
      <c r="C90" s="79"/>
      <c r="D90" s="82">
        <v>0</v>
      </c>
      <c r="E90" s="48"/>
      <c r="F90" s="48"/>
      <c r="G90" s="10">
        <v>4575</v>
      </c>
      <c r="H90" s="10"/>
    </row>
    <row r="91" spans="1:8" s="24" customFormat="1" ht="15">
      <c r="A91" s="52" t="s">
        <v>127</v>
      </c>
      <c r="B91" s="59" t="s">
        <v>122</v>
      </c>
      <c r="C91" s="79"/>
      <c r="D91" s="82">
        <v>0</v>
      </c>
      <c r="E91" s="48"/>
      <c r="F91" s="48"/>
      <c r="G91" s="10">
        <v>4575</v>
      </c>
      <c r="H91" s="10"/>
    </row>
    <row r="92" spans="1:8" s="24" customFormat="1" ht="25.5">
      <c r="A92" s="52" t="s">
        <v>128</v>
      </c>
      <c r="B92" s="59" t="s">
        <v>49</v>
      </c>
      <c r="C92" s="70"/>
      <c r="D92" s="40">
        <f>E92*G92</f>
        <v>0</v>
      </c>
      <c r="E92" s="39"/>
      <c r="F92" s="39"/>
      <c r="G92" s="10">
        <v>4575</v>
      </c>
      <c r="H92" s="10"/>
    </row>
    <row r="93" spans="1:8" s="24" customFormat="1" ht="15">
      <c r="A93" s="27" t="s">
        <v>36</v>
      </c>
      <c r="B93" s="8"/>
      <c r="C93" s="26" t="s">
        <v>162</v>
      </c>
      <c r="D93" s="48">
        <f>D94+D95+D96+D97+D98+D99</f>
        <v>34839.18</v>
      </c>
      <c r="E93" s="48">
        <f>D93/G93</f>
        <v>7.62</v>
      </c>
      <c r="F93" s="48">
        <f>E93/12</f>
        <v>0.64</v>
      </c>
      <c r="G93" s="10">
        <v>4575</v>
      </c>
      <c r="H93" s="10"/>
    </row>
    <row r="94" spans="1:8" s="24" customFormat="1" ht="15">
      <c r="A94" s="52" t="s">
        <v>129</v>
      </c>
      <c r="B94" s="53" t="s">
        <v>7</v>
      </c>
      <c r="C94" s="68"/>
      <c r="D94" s="40">
        <v>0</v>
      </c>
      <c r="E94" s="39"/>
      <c r="F94" s="39"/>
      <c r="G94" s="10">
        <v>4575</v>
      </c>
      <c r="H94" s="10"/>
    </row>
    <row r="95" spans="1:8" s="24" customFormat="1" ht="43.5" customHeight="1">
      <c r="A95" s="52" t="s">
        <v>130</v>
      </c>
      <c r="B95" s="53" t="s">
        <v>15</v>
      </c>
      <c r="C95" s="68"/>
      <c r="D95" s="40">
        <v>12752.74</v>
      </c>
      <c r="E95" s="39"/>
      <c r="F95" s="39"/>
      <c r="G95" s="10">
        <v>4575</v>
      </c>
      <c r="H95" s="10"/>
    </row>
    <row r="96" spans="1:8" s="24" customFormat="1" ht="47.25" customHeight="1">
      <c r="A96" s="52" t="s">
        <v>131</v>
      </c>
      <c r="B96" s="53" t="s">
        <v>15</v>
      </c>
      <c r="C96" s="68"/>
      <c r="D96" s="40">
        <v>1006.81</v>
      </c>
      <c r="E96" s="39"/>
      <c r="F96" s="39"/>
      <c r="G96" s="10">
        <v>4575</v>
      </c>
      <c r="H96" s="10"/>
    </row>
    <row r="97" spans="1:8" s="24" customFormat="1" ht="25.5">
      <c r="A97" s="52" t="s">
        <v>52</v>
      </c>
      <c r="B97" s="53" t="s">
        <v>10</v>
      </c>
      <c r="C97" s="68"/>
      <c r="D97" s="40">
        <f>E97*G97</f>
        <v>0</v>
      </c>
      <c r="E97" s="39"/>
      <c r="F97" s="39"/>
      <c r="G97" s="10">
        <v>4575</v>
      </c>
      <c r="H97" s="10"/>
    </row>
    <row r="98" spans="1:8" s="24" customFormat="1" ht="21.75" customHeight="1">
      <c r="A98" s="52" t="s">
        <v>39</v>
      </c>
      <c r="B98" s="59" t="s">
        <v>132</v>
      </c>
      <c r="C98" s="70"/>
      <c r="D98" s="40">
        <f>E98*G98</f>
        <v>0</v>
      </c>
      <c r="E98" s="39"/>
      <c r="F98" s="39"/>
      <c r="G98" s="10">
        <v>4575</v>
      </c>
      <c r="H98" s="10"/>
    </row>
    <row r="99" spans="1:8" s="24" customFormat="1" ht="56.25" customHeight="1">
      <c r="A99" s="52" t="s">
        <v>133</v>
      </c>
      <c r="B99" s="59" t="s">
        <v>66</v>
      </c>
      <c r="C99" s="70"/>
      <c r="D99" s="40">
        <v>21079.63</v>
      </c>
      <c r="E99" s="39"/>
      <c r="F99" s="39"/>
      <c r="G99" s="10">
        <v>4575</v>
      </c>
      <c r="H99" s="10"/>
    </row>
    <row r="100" spans="1:8" s="24" customFormat="1" ht="15">
      <c r="A100" s="27" t="s">
        <v>37</v>
      </c>
      <c r="B100" s="8"/>
      <c r="C100" s="26" t="s">
        <v>163</v>
      </c>
      <c r="D100" s="48">
        <f>D101</f>
        <v>0</v>
      </c>
      <c r="E100" s="48">
        <f>D100/G100</f>
        <v>0</v>
      </c>
      <c r="F100" s="48">
        <f>E100/12</f>
        <v>0</v>
      </c>
      <c r="G100" s="10">
        <v>4575</v>
      </c>
      <c r="H100" s="10"/>
    </row>
    <row r="101" spans="1:8" s="24" customFormat="1" ht="15">
      <c r="A101" s="7" t="s">
        <v>33</v>
      </c>
      <c r="B101" s="8" t="s">
        <v>15</v>
      </c>
      <c r="C101" s="67"/>
      <c r="D101" s="40">
        <v>0</v>
      </c>
      <c r="E101" s="39"/>
      <c r="F101" s="39"/>
      <c r="G101" s="10">
        <v>4575</v>
      </c>
      <c r="H101" s="10"/>
    </row>
    <row r="102" spans="1:7" s="10" customFormat="1" ht="15">
      <c r="A102" s="27" t="s">
        <v>41</v>
      </c>
      <c r="B102" s="25"/>
      <c r="C102" s="26" t="s">
        <v>164</v>
      </c>
      <c r="D102" s="48">
        <f>D103+D104</f>
        <v>24686.64</v>
      </c>
      <c r="E102" s="48">
        <f>D102/G102</f>
        <v>5.4</v>
      </c>
      <c r="F102" s="48">
        <f>E102/12</f>
        <v>0.45</v>
      </c>
      <c r="G102" s="10">
        <v>4575</v>
      </c>
    </row>
    <row r="103" spans="1:8" s="24" customFormat="1" ht="42" customHeight="1">
      <c r="A103" s="75" t="s">
        <v>134</v>
      </c>
      <c r="B103" s="59" t="s">
        <v>20</v>
      </c>
      <c r="C103" s="70"/>
      <c r="D103" s="40">
        <v>24686.64</v>
      </c>
      <c r="E103" s="39"/>
      <c r="F103" s="39"/>
      <c r="G103" s="10">
        <v>4575</v>
      </c>
      <c r="H103" s="10"/>
    </row>
    <row r="104" spans="1:8" s="24" customFormat="1" ht="30.75" customHeight="1">
      <c r="A104" s="75" t="s">
        <v>168</v>
      </c>
      <c r="B104" s="59" t="s">
        <v>66</v>
      </c>
      <c r="C104" s="70"/>
      <c r="D104" s="40">
        <v>0</v>
      </c>
      <c r="E104" s="39"/>
      <c r="F104" s="39"/>
      <c r="G104" s="10">
        <v>4575</v>
      </c>
      <c r="H104" s="10"/>
    </row>
    <row r="105" spans="1:7" s="10" customFormat="1" ht="15">
      <c r="A105" s="27" t="s">
        <v>40</v>
      </c>
      <c r="B105" s="25"/>
      <c r="C105" s="26" t="s">
        <v>165</v>
      </c>
      <c r="D105" s="48">
        <f>D106+D107</f>
        <v>19086.96</v>
      </c>
      <c r="E105" s="48">
        <f>D105/G105</f>
        <v>4.17</v>
      </c>
      <c r="F105" s="48">
        <f>E105/12</f>
        <v>0.35</v>
      </c>
      <c r="G105" s="10">
        <v>4575</v>
      </c>
    </row>
    <row r="106" spans="1:8" s="24" customFormat="1" ht="15">
      <c r="A106" s="7" t="s">
        <v>51</v>
      </c>
      <c r="B106" s="8" t="s">
        <v>46</v>
      </c>
      <c r="C106" s="67"/>
      <c r="D106" s="40">
        <v>19086.96</v>
      </c>
      <c r="E106" s="39"/>
      <c r="F106" s="39"/>
      <c r="G106" s="10">
        <v>4575</v>
      </c>
      <c r="H106" s="10"/>
    </row>
    <row r="107" spans="1:8" s="24" customFormat="1" ht="15">
      <c r="A107" s="7" t="s">
        <v>57</v>
      </c>
      <c r="B107" s="8" t="s">
        <v>46</v>
      </c>
      <c r="C107" s="67"/>
      <c r="D107" s="40">
        <v>0</v>
      </c>
      <c r="E107" s="39"/>
      <c r="F107" s="39"/>
      <c r="G107" s="10">
        <v>4575</v>
      </c>
      <c r="H107" s="10"/>
    </row>
    <row r="108" spans="1:7" s="10" customFormat="1" ht="176.25" thickBot="1">
      <c r="A108" s="64" t="s">
        <v>169</v>
      </c>
      <c r="B108" s="58" t="s">
        <v>10</v>
      </c>
      <c r="C108" s="58"/>
      <c r="D108" s="51">
        <v>50000</v>
      </c>
      <c r="E108" s="51">
        <f>D108/G108</f>
        <v>10.93</v>
      </c>
      <c r="F108" s="51">
        <f>E108/12</f>
        <v>0.91</v>
      </c>
      <c r="G108" s="10">
        <v>4575</v>
      </c>
    </row>
    <row r="109" spans="1:7" s="10" customFormat="1" ht="18.75">
      <c r="A109" s="43" t="s">
        <v>67</v>
      </c>
      <c r="B109" s="44" t="s">
        <v>9</v>
      </c>
      <c r="C109" s="80"/>
      <c r="D109" s="51">
        <f>E109*G109</f>
        <v>104310</v>
      </c>
      <c r="E109" s="51">
        <f>F109*12</f>
        <v>22.8</v>
      </c>
      <c r="F109" s="51">
        <v>1.9</v>
      </c>
      <c r="G109" s="10">
        <v>4575</v>
      </c>
    </row>
    <row r="110" spans="1:7" s="10" customFormat="1" ht="25.5" customHeight="1">
      <c r="A110" s="45" t="s">
        <v>62</v>
      </c>
      <c r="B110" s="25"/>
      <c r="C110" s="25"/>
      <c r="D110" s="9">
        <f>D109+D108+D105+D102+D100+D93+D88+D77+D63+D62+D61+D60+D50+D49+D48+D47+D41+D40+D39+D28+D15</f>
        <v>861504.62</v>
      </c>
      <c r="E110" s="9">
        <f>E109+E108+E105+E102+E100+E93+E88+E77+E63+E62+E61+E60+E50+E49+E48+E47+E41+E40+E39+E28+E15</f>
        <v>188.32</v>
      </c>
      <c r="F110" s="9">
        <f>F109+F108+F105+F102+F100+F93+F88+F77+F63+F62+F61+F60+F50+F49+F48+F47+F41+F40+F39+F28+F15</f>
        <v>15.7</v>
      </c>
      <c r="G110" s="10">
        <v>4575</v>
      </c>
    </row>
    <row r="111" spans="1:7" s="10" customFormat="1" ht="18.75">
      <c r="A111" s="42"/>
      <c r="B111" s="36"/>
      <c r="C111" s="36"/>
      <c r="D111" s="12"/>
      <c r="E111" s="12"/>
      <c r="F111" s="12"/>
      <c r="G111" s="10">
        <v>4575</v>
      </c>
    </row>
    <row r="112" spans="1:7" s="10" customFormat="1" ht="18.75">
      <c r="A112" s="42"/>
      <c r="B112" s="36"/>
      <c r="C112" s="36"/>
      <c r="D112" s="12"/>
      <c r="E112" s="12"/>
      <c r="F112" s="12"/>
      <c r="G112" s="10">
        <v>4575</v>
      </c>
    </row>
    <row r="113" spans="1:7" s="10" customFormat="1" ht="18.75">
      <c r="A113" s="46" t="s">
        <v>64</v>
      </c>
      <c r="B113" s="25"/>
      <c r="C113" s="25"/>
      <c r="D113" s="9">
        <f>D114+D115+D116+D117+D118</f>
        <v>276098.16</v>
      </c>
      <c r="E113" s="9">
        <f>E114+E115+E116+E117+E118</f>
        <v>60.35</v>
      </c>
      <c r="F113" s="9">
        <f>F114+F115+F116+F117+F118</f>
        <v>5.03</v>
      </c>
      <c r="G113" s="10">
        <v>4575</v>
      </c>
    </row>
    <row r="114" spans="1:7" s="54" customFormat="1" ht="21" customHeight="1">
      <c r="A114" s="52" t="s">
        <v>170</v>
      </c>
      <c r="B114" s="53"/>
      <c r="C114" s="68"/>
      <c r="D114" s="40">
        <v>45315.89</v>
      </c>
      <c r="E114" s="39">
        <f>D114/G114</f>
        <v>9.91</v>
      </c>
      <c r="F114" s="39">
        <f>E114/12</f>
        <v>0.83</v>
      </c>
      <c r="G114" s="10">
        <v>4575</v>
      </c>
    </row>
    <row r="115" spans="1:7" s="54" customFormat="1" ht="21" customHeight="1">
      <c r="A115" s="52" t="s">
        <v>135</v>
      </c>
      <c r="B115" s="53"/>
      <c r="C115" s="68"/>
      <c r="D115" s="40">
        <v>174086.65</v>
      </c>
      <c r="E115" s="39">
        <f>D115/G115</f>
        <v>38.05</v>
      </c>
      <c r="F115" s="39">
        <f>E115/12</f>
        <v>3.17</v>
      </c>
      <c r="G115" s="10">
        <v>4575</v>
      </c>
    </row>
    <row r="116" spans="1:7" s="54" customFormat="1" ht="18.75" customHeight="1">
      <c r="A116" s="52" t="s">
        <v>138</v>
      </c>
      <c r="B116" s="53"/>
      <c r="C116" s="68"/>
      <c r="D116" s="40">
        <v>24897.86</v>
      </c>
      <c r="E116" s="39">
        <f>D116/G116</f>
        <v>5.44</v>
      </c>
      <c r="F116" s="39">
        <f>E116/12</f>
        <v>0.45</v>
      </c>
      <c r="G116" s="10">
        <v>4575</v>
      </c>
    </row>
    <row r="117" spans="1:7" s="54" customFormat="1" ht="15">
      <c r="A117" s="52" t="s">
        <v>171</v>
      </c>
      <c r="B117" s="53"/>
      <c r="C117" s="68"/>
      <c r="D117" s="40">
        <v>28014.99</v>
      </c>
      <c r="E117" s="39">
        <f>D117/G117</f>
        <v>6.12</v>
      </c>
      <c r="F117" s="39">
        <f>E117/12</f>
        <v>0.51</v>
      </c>
      <c r="G117" s="10">
        <v>4575</v>
      </c>
    </row>
    <row r="118" spans="1:7" s="54" customFormat="1" ht="15">
      <c r="A118" s="52" t="s">
        <v>142</v>
      </c>
      <c r="B118" s="53"/>
      <c r="C118" s="68"/>
      <c r="D118" s="40">
        <v>3782.77</v>
      </c>
      <c r="E118" s="39">
        <f>D118/G118</f>
        <v>0.83</v>
      </c>
      <c r="F118" s="39">
        <f>E118/12</f>
        <v>0.07</v>
      </c>
      <c r="G118" s="10">
        <v>4575</v>
      </c>
    </row>
    <row r="119" s="3" customFormat="1" ht="12.75">
      <c r="A119" s="30"/>
    </row>
    <row r="120" spans="1:6" s="33" customFormat="1" ht="19.5" thickBot="1">
      <c r="A120" s="31"/>
      <c r="B120" s="32"/>
      <c r="C120" s="32"/>
      <c r="D120" s="4"/>
      <c r="E120" s="4"/>
      <c r="F120" s="4"/>
    </row>
    <row r="121" spans="1:6" s="10" customFormat="1" ht="19.5" thickBot="1">
      <c r="A121" s="89" t="s">
        <v>172</v>
      </c>
      <c r="B121" s="18"/>
      <c r="C121" s="69"/>
      <c r="D121" s="11">
        <f>D110+D113</f>
        <v>1137602.78</v>
      </c>
      <c r="E121" s="11">
        <f>E110+E113</f>
        <v>248.67</v>
      </c>
      <c r="F121" s="11">
        <f>F110+F113</f>
        <v>20.73</v>
      </c>
    </row>
    <row r="122" spans="1:6" s="10" customFormat="1" ht="18.75">
      <c r="A122" s="35"/>
      <c r="B122" s="36"/>
      <c r="C122" s="36"/>
      <c r="D122" s="12"/>
      <c r="E122" s="12"/>
      <c r="F122" s="12"/>
    </row>
    <row r="123" spans="1:7" s="10" customFormat="1" ht="24.75" customHeight="1">
      <c r="A123" s="57" t="s">
        <v>98</v>
      </c>
      <c r="B123" s="58" t="s">
        <v>9</v>
      </c>
      <c r="C123" s="58" t="s">
        <v>156</v>
      </c>
      <c r="D123" s="49">
        <v>161295.08</v>
      </c>
      <c r="E123" s="49">
        <f>D123/G123</f>
        <v>35.26</v>
      </c>
      <c r="F123" s="49">
        <f>E123/12</f>
        <v>2.94</v>
      </c>
      <c r="G123" s="10">
        <v>4575</v>
      </c>
    </row>
    <row r="124" spans="1:6" s="10" customFormat="1" ht="24.75" customHeight="1" thickBot="1">
      <c r="A124" s="86"/>
      <c r="B124" s="87"/>
      <c r="C124" s="87"/>
      <c r="D124" s="88"/>
      <c r="E124" s="88"/>
      <c r="F124" s="88"/>
    </row>
    <row r="125" spans="1:6" s="10" customFormat="1" ht="24.75" customHeight="1" thickBot="1">
      <c r="A125" s="89" t="s">
        <v>173</v>
      </c>
      <c r="B125" s="58"/>
      <c r="C125" s="58"/>
      <c r="D125" s="49">
        <f>D121+D123</f>
        <v>1298897.86</v>
      </c>
      <c r="E125" s="49">
        <f>E121+E123</f>
        <v>283.93</v>
      </c>
      <c r="F125" s="49">
        <f>F121+F123</f>
        <v>23.67</v>
      </c>
    </row>
    <row r="126" spans="1:6" s="10" customFormat="1" ht="18.75">
      <c r="A126" s="35"/>
      <c r="B126" s="36"/>
      <c r="C126" s="36"/>
      <c r="D126" s="12"/>
      <c r="E126" s="12"/>
      <c r="F126" s="12"/>
    </row>
    <row r="127" spans="1:6" s="10" customFormat="1" ht="18.75">
      <c r="A127" s="35"/>
      <c r="B127" s="36"/>
      <c r="C127" s="36"/>
      <c r="D127" s="12"/>
      <c r="E127" s="12"/>
      <c r="F127" s="12"/>
    </row>
    <row r="128" spans="1:6" s="10" customFormat="1" ht="37.5">
      <c r="A128" s="46" t="s">
        <v>166</v>
      </c>
      <c r="B128" s="80" t="s">
        <v>7</v>
      </c>
      <c r="C128" s="83" t="s">
        <v>167</v>
      </c>
      <c r="D128" s="80"/>
      <c r="E128" s="84"/>
      <c r="F128" s="85">
        <v>50</v>
      </c>
    </row>
    <row r="129" spans="1:6" s="10" customFormat="1" ht="19.5">
      <c r="A129" s="42"/>
      <c r="B129" s="90"/>
      <c r="C129" s="91"/>
      <c r="D129" s="90"/>
      <c r="E129" s="92"/>
      <c r="F129" s="93"/>
    </row>
    <row r="130" spans="1:6" s="10" customFormat="1" ht="19.5">
      <c r="A130" s="42"/>
      <c r="B130" s="90"/>
      <c r="C130" s="91"/>
      <c r="D130" s="90"/>
      <c r="E130" s="92"/>
      <c r="F130" s="93"/>
    </row>
    <row r="131" spans="1:6" s="29" customFormat="1" ht="19.5">
      <c r="A131" s="37"/>
      <c r="B131" s="38"/>
      <c r="C131" s="38"/>
      <c r="D131" s="5"/>
      <c r="E131" s="5"/>
      <c r="F131" s="5"/>
    </row>
    <row r="132" spans="1:4" s="3" customFormat="1" ht="14.25">
      <c r="A132" s="104" t="s">
        <v>27</v>
      </c>
      <c r="B132" s="104"/>
      <c r="C132" s="104"/>
      <c r="D132" s="104"/>
    </row>
    <row r="133" s="3" customFormat="1" ht="12.75"/>
    <row r="134" s="3" customFormat="1" ht="12.75">
      <c r="A134" s="30" t="s">
        <v>28</v>
      </c>
    </row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</sheetData>
  <sheetProtection/>
  <mergeCells count="12">
    <mergeCell ref="A1:F1"/>
    <mergeCell ref="B2:F2"/>
    <mergeCell ref="B3:F3"/>
    <mergeCell ref="B4:F4"/>
    <mergeCell ref="A6:F6"/>
    <mergeCell ref="A7:F7"/>
    <mergeCell ref="A8:F8"/>
    <mergeCell ref="A9:F9"/>
    <mergeCell ref="A10:F10"/>
    <mergeCell ref="A11:F11"/>
    <mergeCell ref="A14:F14"/>
    <mergeCell ref="A132:D132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="75" zoomScaleNormal="75" zoomScalePageLayoutView="0" workbookViewId="0" topLeftCell="A109">
      <selection activeCell="A1" sqref="A1:F131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5.125" style="6" customWidth="1"/>
    <col min="4" max="4" width="14.875" style="6" customWidth="1"/>
    <col min="5" max="5" width="13.875" style="6" customWidth="1"/>
    <col min="6" max="6" width="20.875" style="6" customWidth="1"/>
    <col min="7" max="10" width="15.375" style="6" customWidth="1"/>
    <col min="11" max="16384" width="9.125" style="6" customWidth="1"/>
  </cols>
  <sheetData>
    <row r="1" spans="1:6" ht="16.5" customHeight="1">
      <c r="A1" s="105" t="s">
        <v>153</v>
      </c>
      <c r="B1" s="106"/>
      <c r="C1" s="106"/>
      <c r="D1" s="106"/>
      <c r="E1" s="106"/>
      <c r="F1" s="106"/>
    </row>
    <row r="2" spans="2:6" ht="18" customHeight="1">
      <c r="B2" s="107"/>
      <c r="C2" s="107"/>
      <c r="D2" s="107"/>
      <c r="E2" s="106"/>
      <c r="F2" s="106"/>
    </row>
    <row r="3" spans="1:6" ht="21" customHeight="1">
      <c r="A3" s="41" t="s">
        <v>76</v>
      </c>
      <c r="B3" s="107" t="s">
        <v>0</v>
      </c>
      <c r="C3" s="107"/>
      <c r="D3" s="107"/>
      <c r="E3" s="106"/>
      <c r="F3" s="106"/>
    </row>
    <row r="4" spans="2:6" ht="26.25" customHeight="1">
      <c r="B4" s="107" t="s">
        <v>154</v>
      </c>
      <c r="C4" s="107"/>
      <c r="D4" s="107"/>
      <c r="E4" s="106"/>
      <c r="F4" s="106"/>
    </row>
    <row r="5" spans="2:7" ht="35.25" customHeight="1">
      <c r="B5" s="1"/>
      <c r="C5" s="1"/>
      <c r="D5" s="1"/>
      <c r="E5" s="1"/>
      <c r="F5" s="1"/>
      <c r="G5" s="1"/>
    </row>
    <row r="6" spans="1:7" ht="35.25" customHeight="1">
      <c r="A6" s="108"/>
      <c r="B6" s="109"/>
      <c r="C6" s="109"/>
      <c r="D6" s="109"/>
      <c r="E6" s="109"/>
      <c r="F6" s="109"/>
      <c r="G6" s="1"/>
    </row>
    <row r="7" spans="1:7" ht="19.5" customHeight="1">
      <c r="A7" s="110" t="s">
        <v>78</v>
      </c>
      <c r="B7" s="110"/>
      <c r="C7" s="110"/>
      <c r="D7" s="110"/>
      <c r="E7" s="110"/>
      <c r="F7" s="110"/>
      <c r="G7" s="1"/>
    </row>
    <row r="8" spans="1:6" s="13" customFormat="1" ht="22.5" customHeight="1">
      <c r="A8" s="94" t="s">
        <v>1</v>
      </c>
      <c r="B8" s="94"/>
      <c r="C8" s="94"/>
      <c r="D8" s="94"/>
      <c r="E8" s="95"/>
      <c r="F8" s="95"/>
    </row>
    <row r="9" spans="1:6" s="14" customFormat="1" ht="18.75" customHeight="1">
      <c r="A9" s="94" t="s">
        <v>79</v>
      </c>
      <c r="B9" s="94"/>
      <c r="C9" s="94"/>
      <c r="D9" s="94"/>
      <c r="E9" s="95"/>
      <c r="F9" s="95"/>
    </row>
    <row r="10" spans="1:6" s="15" customFormat="1" ht="17.25" customHeight="1">
      <c r="A10" s="96" t="s">
        <v>53</v>
      </c>
      <c r="B10" s="96"/>
      <c r="C10" s="96"/>
      <c r="D10" s="96"/>
      <c r="E10" s="97"/>
      <c r="F10" s="97"/>
    </row>
    <row r="11" spans="1:6" s="14" customFormat="1" ht="30" customHeight="1" thickBot="1">
      <c r="A11" s="98" t="s">
        <v>58</v>
      </c>
      <c r="B11" s="98"/>
      <c r="C11" s="98"/>
      <c r="D11" s="98"/>
      <c r="E11" s="99"/>
      <c r="F11" s="99"/>
    </row>
    <row r="12" spans="1:6" s="10" customFormat="1" ht="139.5" customHeight="1" thickBot="1">
      <c r="A12" s="16" t="s">
        <v>2</v>
      </c>
      <c r="B12" s="17" t="s">
        <v>3</v>
      </c>
      <c r="C12" s="17" t="s">
        <v>146</v>
      </c>
      <c r="D12" s="18" t="s">
        <v>29</v>
      </c>
      <c r="E12" s="18" t="s">
        <v>4</v>
      </c>
      <c r="F12" s="2" t="s">
        <v>5</v>
      </c>
    </row>
    <row r="13" spans="1:6" s="24" customFormat="1" ht="12.75">
      <c r="A13" s="19">
        <v>1</v>
      </c>
      <c r="B13" s="20">
        <v>2</v>
      </c>
      <c r="C13" s="21">
        <v>3</v>
      </c>
      <c r="D13" s="21">
        <v>4</v>
      </c>
      <c r="E13" s="22">
        <v>5</v>
      </c>
      <c r="F13" s="23">
        <v>6</v>
      </c>
    </row>
    <row r="14" spans="1:6" s="24" customFormat="1" ht="49.5" customHeight="1">
      <c r="A14" s="100" t="s">
        <v>6</v>
      </c>
      <c r="B14" s="101"/>
      <c r="C14" s="101"/>
      <c r="D14" s="101"/>
      <c r="E14" s="102"/>
      <c r="F14" s="103"/>
    </row>
    <row r="15" spans="1:7" s="10" customFormat="1" ht="26.25" customHeight="1">
      <c r="A15" s="61" t="s">
        <v>70</v>
      </c>
      <c r="B15" s="58" t="s">
        <v>7</v>
      </c>
      <c r="C15" s="65" t="s">
        <v>147</v>
      </c>
      <c r="D15" s="47">
        <f>E15*G15</f>
        <v>177876</v>
      </c>
      <c r="E15" s="48">
        <f>F15*12</f>
        <v>38.88</v>
      </c>
      <c r="F15" s="48">
        <f>F25+F27</f>
        <v>3.24</v>
      </c>
      <c r="G15" s="10">
        <v>4575</v>
      </c>
    </row>
    <row r="16" spans="1:7" s="10" customFormat="1" ht="25.5" customHeight="1">
      <c r="A16" s="71" t="s">
        <v>80</v>
      </c>
      <c r="B16" s="72" t="s">
        <v>59</v>
      </c>
      <c r="C16" s="73"/>
      <c r="D16" s="47"/>
      <c r="E16" s="48"/>
      <c r="F16" s="48"/>
      <c r="G16" s="10">
        <v>4575</v>
      </c>
    </row>
    <row r="17" spans="1:7" s="10" customFormat="1" ht="24" customHeight="1">
      <c r="A17" s="71" t="s">
        <v>60</v>
      </c>
      <c r="B17" s="72" t="s">
        <v>59</v>
      </c>
      <c r="C17" s="73"/>
      <c r="D17" s="47"/>
      <c r="E17" s="48"/>
      <c r="F17" s="48"/>
      <c r="G17" s="10">
        <v>4575</v>
      </c>
    </row>
    <row r="18" spans="1:7" s="10" customFormat="1" ht="120.75" customHeight="1">
      <c r="A18" s="71" t="s">
        <v>81</v>
      </c>
      <c r="B18" s="72" t="s">
        <v>20</v>
      </c>
      <c r="C18" s="73"/>
      <c r="D18" s="47"/>
      <c r="E18" s="48"/>
      <c r="F18" s="48"/>
      <c r="G18" s="10">
        <v>4575</v>
      </c>
    </row>
    <row r="19" spans="1:7" s="10" customFormat="1" ht="27" customHeight="1">
      <c r="A19" s="71" t="s">
        <v>82</v>
      </c>
      <c r="B19" s="72" t="s">
        <v>59</v>
      </c>
      <c r="C19" s="73"/>
      <c r="D19" s="47"/>
      <c r="E19" s="48"/>
      <c r="F19" s="48"/>
      <c r="G19" s="10">
        <v>4575</v>
      </c>
    </row>
    <row r="20" spans="1:7" s="10" customFormat="1" ht="21" customHeight="1">
      <c r="A20" s="71" t="s">
        <v>83</v>
      </c>
      <c r="B20" s="72" t="s">
        <v>59</v>
      </c>
      <c r="C20" s="73"/>
      <c r="D20" s="47"/>
      <c r="E20" s="48"/>
      <c r="F20" s="48"/>
      <c r="G20" s="10">
        <v>4575</v>
      </c>
    </row>
    <row r="21" spans="1:7" s="10" customFormat="1" ht="20.25" customHeight="1">
      <c r="A21" s="71" t="s">
        <v>84</v>
      </c>
      <c r="B21" s="72" t="s">
        <v>10</v>
      </c>
      <c r="C21" s="73"/>
      <c r="D21" s="47"/>
      <c r="E21" s="48"/>
      <c r="F21" s="48"/>
      <c r="G21" s="10">
        <v>4575</v>
      </c>
    </row>
    <row r="22" spans="1:7" s="10" customFormat="1" ht="18" customHeight="1">
      <c r="A22" s="71" t="s">
        <v>85</v>
      </c>
      <c r="B22" s="72" t="s">
        <v>12</v>
      </c>
      <c r="C22" s="73"/>
      <c r="D22" s="47"/>
      <c r="E22" s="48"/>
      <c r="F22" s="48"/>
      <c r="G22" s="10">
        <v>4575</v>
      </c>
    </row>
    <row r="23" spans="1:7" s="10" customFormat="1" ht="18" customHeight="1">
      <c r="A23" s="71" t="s">
        <v>86</v>
      </c>
      <c r="B23" s="72" t="s">
        <v>59</v>
      </c>
      <c r="C23" s="73"/>
      <c r="D23" s="47"/>
      <c r="E23" s="48"/>
      <c r="F23" s="48"/>
      <c r="G23" s="10">
        <v>4575</v>
      </c>
    </row>
    <row r="24" spans="1:7" s="10" customFormat="1" ht="18" customHeight="1">
      <c r="A24" s="71" t="s">
        <v>87</v>
      </c>
      <c r="B24" s="72" t="s">
        <v>15</v>
      </c>
      <c r="C24" s="73"/>
      <c r="D24" s="47"/>
      <c r="E24" s="48"/>
      <c r="F24" s="60"/>
      <c r="G24" s="10">
        <v>4575</v>
      </c>
    </row>
    <row r="25" spans="1:7" s="10" customFormat="1" ht="18" customHeight="1">
      <c r="A25" s="61" t="s">
        <v>88</v>
      </c>
      <c r="B25" s="62"/>
      <c r="C25" s="66"/>
      <c r="D25" s="47"/>
      <c r="E25" s="48"/>
      <c r="F25" s="48">
        <v>3.24</v>
      </c>
      <c r="G25" s="10">
        <v>4575</v>
      </c>
    </row>
    <row r="26" spans="1:7" s="10" customFormat="1" ht="18" customHeight="1">
      <c r="A26" s="74" t="s">
        <v>68</v>
      </c>
      <c r="B26" s="62" t="s">
        <v>59</v>
      </c>
      <c r="C26" s="66"/>
      <c r="D26" s="47"/>
      <c r="E26" s="48"/>
      <c r="F26" s="60">
        <v>0</v>
      </c>
      <c r="G26" s="10">
        <v>4575</v>
      </c>
    </row>
    <row r="27" spans="1:7" s="10" customFormat="1" ht="18" customHeight="1">
      <c r="A27" s="61" t="s">
        <v>88</v>
      </c>
      <c r="B27" s="62"/>
      <c r="C27" s="66"/>
      <c r="D27" s="47"/>
      <c r="E27" s="48"/>
      <c r="F27" s="48">
        <f>F26</f>
        <v>0</v>
      </c>
      <c r="G27" s="10">
        <v>4575</v>
      </c>
    </row>
    <row r="28" spans="1:7" s="10" customFormat="1" ht="30">
      <c r="A28" s="61" t="s">
        <v>8</v>
      </c>
      <c r="B28" s="63" t="s">
        <v>9</v>
      </c>
      <c r="C28" s="65" t="s">
        <v>151</v>
      </c>
      <c r="D28" s="47">
        <f>E28*G28</f>
        <v>153171</v>
      </c>
      <c r="E28" s="48">
        <f>F28*12</f>
        <v>33.48</v>
      </c>
      <c r="F28" s="48">
        <v>2.79</v>
      </c>
      <c r="G28" s="10">
        <v>4575</v>
      </c>
    </row>
    <row r="29" spans="1:7" s="10" customFormat="1" ht="15">
      <c r="A29" s="71" t="s">
        <v>89</v>
      </c>
      <c r="B29" s="72" t="s">
        <v>9</v>
      </c>
      <c r="C29" s="73"/>
      <c r="D29" s="47"/>
      <c r="E29" s="48"/>
      <c r="F29" s="48"/>
      <c r="G29" s="10">
        <v>4575</v>
      </c>
    </row>
    <row r="30" spans="1:7" s="10" customFormat="1" ht="15">
      <c r="A30" s="71" t="s">
        <v>90</v>
      </c>
      <c r="B30" s="72" t="s">
        <v>91</v>
      </c>
      <c r="C30" s="73"/>
      <c r="D30" s="47"/>
      <c r="E30" s="48"/>
      <c r="F30" s="48"/>
      <c r="G30" s="10">
        <v>4575</v>
      </c>
    </row>
    <row r="31" spans="1:7" s="10" customFormat="1" ht="15">
      <c r="A31" s="71" t="s">
        <v>92</v>
      </c>
      <c r="B31" s="72" t="s">
        <v>93</v>
      </c>
      <c r="C31" s="73"/>
      <c r="D31" s="47"/>
      <c r="E31" s="48"/>
      <c r="F31" s="48"/>
      <c r="G31" s="10">
        <v>4575</v>
      </c>
    </row>
    <row r="32" spans="1:7" s="10" customFormat="1" ht="15">
      <c r="A32" s="71" t="s">
        <v>54</v>
      </c>
      <c r="B32" s="72" t="s">
        <v>9</v>
      </c>
      <c r="C32" s="73"/>
      <c r="D32" s="47"/>
      <c r="E32" s="48"/>
      <c r="F32" s="48"/>
      <c r="G32" s="10">
        <v>4575</v>
      </c>
    </row>
    <row r="33" spans="1:7" s="10" customFormat="1" ht="25.5">
      <c r="A33" s="71" t="s">
        <v>55</v>
      </c>
      <c r="B33" s="72" t="s">
        <v>10</v>
      </c>
      <c r="C33" s="73"/>
      <c r="D33" s="47"/>
      <c r="E33" s="48"/>
      <c r="F33" s="48"/>
      <c r="G33" s="10">
        <v>4575</v>
      </c>
    </row>
    <row r="34" spans="1:7" s="10" customFormat="1" ht="20.25" customHeight="1">
      <c r="A34" s="71" t="s">
        <v>94</v>
      </c>
      <c r="B34" s="72" t="s">
        <v>9</v>
      </c>
      <c r="C34" s="73"/>
      <c r="D34" s="47"/>
      <c r="E34" s="48"/>
      <c r="F34" s="48"/>
      <c r="G34" s="10">
        <v>4575</v>
      </c>
    </row>
    <row r="35" spans="1:7" s="10" customFormat="1" ht="18.75" customHeight="1">
      <c r="A35" s="71" t="s">
        <v>61</v>
      </c>
      <c r="B35" s="72" t="s">
        <v>9</v>
      </c>
      <c r="C35" s="73"/>
      <c r="D35" s="47"/>
      <c r="E35" s="48"/>
      <c r="F35" s="48"/>
      <c r="G35" s="10">
        <v>4575</v>
      </c>
    </row>
    <row r="36" spans="1:7" s="10" customFormat="1" ht="25.5">
      <c r="A36" s="71" t="s">
        <v>95</v>
      </c>
      <c r="B36" s="72" t="s">
        <v>56</v>
      </c>
      <c r="C36" s="73"/>
      <c r="D36" s="47"/>
      <c r="E36" s="48"/>
      <c r="F36" s="48"/>
      <c r="G36" s="10">
        <v>4575</v>
      </c>
    </row>
    <row r="37" spans="1:7" s="10" customFormat="1" ht="27.75" customHeight="1">
      <c r="A37" s="71" t="s">
        <v>96</v>
      </c>
      <c r="B37" s="72" t="s">
        <v>10</v>
      </c>
      <c r="C37" s="73"/>
      <c r="D37" s="47"/>
      <c r="E37" s="48"/>
      <c r="F37" s="48"/>
      <c r="G37" s="10">
        <v>4575</v>
      </c>
    </row>
    <row r="38" spans="1:7" s="10" customFormat="1" ht="30.75" customHeight="1">
      <c r="A38" s="71" t="s">
        <v>97</v>
      </c>
      <c r="B38" s="72" t="s">
        <v>9</v>
      </c>
      <c r="C38" s="73"/>
      <c r="D38" s="47"/>
      <c r="E38" s="48"/>
      <c r="F38" s="48"/>
      <c r="G38" s="10">
        <v>4575</v>
      </c>
    </row>
    <row r="39" spans="1:8" s="28" customFormat="1" ht="24" customHeight="1">
      <c r="A39" s="27" t="s">
        <v>11</v>
      </c>
      <c r="B39" s="25" t="s">
        <v>12</v>
      </c>
      <c r="C39" s="65" t="s">
        <v>147</v>
      </c>
      <c r="D39" s="47">
        <f>E39*G39</f>
        <v>45567</v>
      </c>
      <c r="E39" s="48">
        <f>F39*12</f>
        <v>9.96</v>
      </c>
      <c r="F39" s="48">
        <v>0.83</v>
      </c>
      <c r="G39" s="10">
        <v>4575</v>
      </c>
      <c r="H39" s="10"/>
    </row>
    <row r="40" spans="1:7" s="10" customFormat="1" ht="24" customHeight="1">
      <c r="A40" s="27" t="s">
        <v>13</v>
      </c>
      <c r="B40" s="25" t="s">
        <v>14</v>
      </c>
      <c r="C40" s="65" t="s">
        <v>147</v>
      </c>
      <c r="D40" s="47">
        <f>E40*G40</f>
        <v>148230</v>
      </c>
      <c r="E40" s="48">
        <f>F40*12</f>
        <v>32.4</v>
      </c>
      <c r="F40" s="48">
        <v>2.7</v>
      </c>
      <c r="G40" s="10">
        <v>4575</v>
      </c>
    </row>
    <row r="41" spans="1:7" s="10" customFormat="1" ht="21" customHeight="1">
      <c r="A41" s="57" t="s">
        <v>98</v>
      </c>
      <c r="B41" s="58" t="s">
        <v>9</v>
      </c>
      <c r="C41" s="65" t="s">
        <v>156</v>
      </c>
      <c r="D41" s="47">
        <v>0</v>
      </c>
      <c r="E41" s="48">
        <f>D41/G41</f>
        <v>0</v>
      </c>
      <c r="F41" s="48">
        <f>E41/12</f>
        <v>0</v>
      </c>
      <c r="G41" s="10">
        <v>4575</v>
      </c>
    </row>
    <row r="42" spans="1:7" s="10" customFormat="1" ht="15">
      <c r="A42" s="71" t="s">
        <v>99</v>
      </c>
      <c r="B42" s="72" t="s">
        <v>20</v>
      </c>
      <c r="C42" s="73"/>
      <c r="D42" s="47"/>
      <c r="E42" s="48"/>
      <c r="F42" s="48"/>
      <c r="G42" s="10">
        <v>4575</v>
      </c>
    </row>
    <row r="43" spans="1:7" s="10" customFormat="1" ht="15">
      <c r="A43" s="71" t="s">
        <v>100</v>
      </c>
      <c r="B43" s="72" t="s">
        <v>15</v>
      </c>
      <c r="C43" s="73"/>
      <c r="D43" s="47"/>
      <c r="E43" s="48"/>
      <c r="F43" s="48"/>
      <c r="G43" s="10">
        <v>4575</v>
      </c>
    </row>
    <row r="44" spans="1:7" s="10" customFormat="1" ht="18" customHeight="1">
      <c r="A44" s="71" t="s">
        <v>101</v>
      </c>
      <c r="B44" s="72" t="s">
        <v>102</v>
      </c>
      <c r="C44" s="73"/>
      <c r="D44" s="47"/>
      <c r="E44" s="48"/>
      <c r="F44" s="48"/>
      <c r="G44" s="10">
        <v>4575</v>
      </c>
    </row>
    <row r="45" spans="1:7" s="10" customFormat="1" ht="17.25" customHeight="1">
      <c r="A45" s="71" t="s">
        <v>103</v>
      </c>
      <c r="B45" s="72" t="s">
        <v>104</v>
      </c>
      <c r="C45" s="73"/>
      <c r="D45" s="47"/>
      <c r="E45" s="48"/>
      <c r="F45" s="48"/>
      <c r="G45" s="10">
        <v>4575</v>
      </c>
    </row>
    <row r="46" spans="1:7" s="10" customFormat="1" ht="20.25" customHeight="1">
      <c r="A46" s="71" t="s">
        <v>105</v>
      </c>
      <c r="B46" s="72" t="s">
        <v>102</v>
      </c>
      <c r="C46" s="73"/>
      <c r="D46" s="47"/>
      <c r="E46" s="48"/>
      <c r="F46" s="48"/>
      <c r="G46" s="10">
        <v>4575</v>
      </c>
    </row>
    <row r="47" spans="1:8" s="24" customFormat="1" ht="30.75" customHeight="1">
      <c r="A47" s="57" t="s">
        <v>106</v>
      </c>
      <c r="B47" s="58" t="s">
        <v>7</v>
      </c>
      <c r="C47" s="65" t="s">
        <v>152</v>
      </c>
      <c r="D47" s="47">
        <v>2246.78</v>
      </c>
      <c r="E47" s="48">
        <f>D47/G47</f>
        <v>0.49</v>
      </c>
      <c r="F47" s="48">
        <f>E47/12</f>
        <v>0.04</v>
      </c>
      <c r="G47" s="10">
        <v>4575</v>
      </c>
      <c r="H47" s="10"/>
    </row>
    <row r="48" spans="1:8" s="24" customFormat="1" ht="37.5" customHeight="1">
      <c r="A48" s="57" t="s">
        <v>107</v>
      </c>
      <c r="B48" s="58" t="s">
        <v>7</v>
      </c>
      <c r="C48" s="65" t="s">
        <v>152</v>
      </c>
      <c r="D48" s="47">
        <v>2246.78</v>
      </c>
      <c r="E48" s="48">
        <f>D48/G48</f>
        <v>0.49</v>
      </c>
      <c r="F48" s="48">
        <f>E48/12</f>
        <v>0.04</v>
      </c>
      <c r="G48" s="10">
        <v>4575</v>
      </c>
      <c r="H48" s="10"/>
    </row>
    <row r="49" spans="1:8" s="24" customFormat="1" ht="39" customHeight="1">
      <c r="A49" s="57" t="s">
        <v>108</v>
      </c>
      <c r="B49" s="58" t="s">
        <v>7</v>
      </c>
      <c r="C49" s="65" t="s">
        <v>152</v>
      </c>
      <c r="D49" s="47">
        <v>14185.73</v>
      </c>
      <c r="E49" s="48">
        <f>D49/G49</f>
        <v>3.1</v>
      </c>
      <c r="F49" s="48">
        <f>E49/12</f>
        <v>0.26</v>
      </c>
      <c r="G49" s="10">
        <v>4575</v>
      </c>
      <c r="H49" s="10"/>
    </row>
    <row r="50" spans="1:8" s="24" customFormat="1" ht="30">
      <c r="A50" s="57" t="s">
        <v>21</v>
      </c>
      <c r="B50" s="58"/>
      <c r="C50" s="65" t="s">
        <v>157</v>
      </c>
      <c r="D50" s="47">
        <f>E50*G50</f>
        <v>10980</v>
      </c>
      <c r="E50" s="48">
        <f>F50*12</f>
        <v>2.4</v>
      </c>
      <c r="F50" s="48">
        <v>0.2</v>
      </c>
      <c r="G50" s="10">
        <v>4575</v>
      </c>
      <c r="H50" s="10"/>
    </row>
    <row r="51" spans="1:8" s="24" customFormat="1" ht="25.5">
      <c r="A51" s="75" t="s">
        <v>109</v>
      </c>
      <c r="B51" s="76" t="s">
        <v>66</v>
      </c>
      <c r="C51" s="66"/>
      <c r="D51" s="47"/>
      <c r="E51" s="48"/>
      <c r="F51" s="48"/>
      <c r="G51" s="10">
        <v>4575</v>
      </c>
      <c r="H51" s="10"/>
    </row>
    <row r="52" spans="1:8" s="24" customFormat="1" ht="27.75" customHeight="1">
      <c r="A52" s="75" t="s">
        <v>110</v>
      </c>
      <c r="B52" s="76" t="s">
        <v>66</v>
      </c>
      <c r="C52" s="66"/>
      <c r="D52" s="47"/>
      <c r="E52" s="48"/>
      <c r="F52" s="48"/>
      <c r="G52" s="10">
        <v>4575</v>
      </c>
      <c r="H52" s="10"/>
    </row>
    <row r="53" spans="1:8" s="24" customFormat="1" ht="18" customHeight="1">
      <c r="A53" s="75" t="s">
        <v>111</v>
      </c>
      <c r="B53" s="76" t="s">
        <v>59</v>
      </c>
      <c r="C53" s="66"/>
      <c r="D53" s="47"/>
      <c r="E53" s="48"/>
      <c r="F53" s="48"/>
      <c r="G53" s="10">
        <v>4575</v>
      </c>
      <c r="H53" s="10"/>
    </row>
    <row r="54" spans="1:8" s="24" customFormat="1" ht="21.75" customHeight="1">
      <c r="A54" s="75" t="s">
        <v>112</v>
      </c>
      <c r="B54" s="76" t="s">
        <v>66</v>
      </c>
      <c r="C54" s="66"/>
      <c r="D54" s="47"/>
      <c r="E54" s="48"/>
      <c r="F54" s="48"/>
      <c r="G54" s="10">
        <v>4575</v>
      </c>
      <c r="H54" s="10"/>
    </row>
    <row r="55" spans="1:8" s="24" customFormat="1" ht="25.5">
      <c r="A55" s="75" t="s">
        <v>113</v>
      </c>
      <c r="B55" s="76" t="s">
        <v>66</v>
      </c>
      <c r="C55" s="66"/>
      <c r="D55" s="47"/>
      <c r="E55" s="48"/>
      <c r="F55" s="48"/>
      <c r="G55" s="10">
        <v>4575</v>
      </c>
      <c r="H55" s="10"/>
    </row>
    <row r="56" spans="1:8" s="24" customFormat="1" ht="15">
      <c r="A56" s="75" t="s">
        <v>114</v>
      </c>
      <c r="B56" s="76" t="s">
        <v>66</v>
      </c>
      <c r="C56" s="66"/>
      <c r="D56" s="47"/>
      <c r="E56" s="48"/>
      <c r="F56" s="48"/>
      <c r="G56" s="10">
        <v>4575</v>
      </c>
      <c r="H56" s="10"/>
    </row>
    <row r="57" spans="1:8" s="24" customFormat="1" ht="25.5">
      <c r="A57" s="75" t="s">
        <v>115</v>
      </c>
      <c r="B57" s="76" t="s">
        <v>66</v>
      </c>
      <c r="C57" s="66"/>
      <c r="D57" s="47"/>
      <c r="E57" s="48"/>
      <c r="F57" s="48"/>
      <c r="G57" s="10">
        <v>4575</v>
      </c>
      <c r="H57" s="10"/>
    </row>
    <row r="58" spans="1:8" s="24" customFormat="1" ht="15">
      <c r="A58" s="75" t="s">
        <v>116</v>
      </c>
      <c r="B58" s="76" t="s">
        <v>66</v>
      </c>
      <c r="C58" s="66"/>
      <c r="D58" s="47"/>
      <c r="E58" s="48"/>
      <c r="F58" s="48"/>
      <c r="G58" s="10">
        <v>4575</v>
      </c>
      <c r="H58" s="10"/>
    </row>
    <row r="59" spans="1:8" s="24" customFormat="1" ht="21" customHeight="1">
      <c r="A59" s="75" t="s">
        <v>117</v>
      </c>
      <c r="B59" s="76" t="s">
        <v>66</v>
      </c>
      <c r="C59" s="66"/>
      <c r="D59" s="47"/>
      <c r="E59" s="48"/>
      <c r="F59" s="48"/>
      <c r="G59" s="10">
        <v>4575</v>
      </c>
      <c r="H59" s="10"/>
    </row>
    <row r="60" spans="1:7" s="10" customFormat="1" ht="21" customHeight="1">
      <c r="A60" s="27" t="s">
        <v>23</v>
      </c>
      <c r="B60" s="25" t="s">
        <v>24</v>
      </c>
      <c r="C60" s="25" t="s">
        <v>158</v>
      </c>
      <c r="D60" s="49">
        <f>E60*G60</f>
        <v>3843</v>
      </c>
      <c r="E60" s="49">
        <f>F60*12</f>
        <v>0.84</v>
      </c>
      <c r="F60" s="49">
        <v>0.07</v>
      </c>
      <c r="G60" s="10">
        <v>4575</v>
      </c>
    </row>
    <row r="61" spans="1:7" s="10" customFormat="1" ht="18.75" customHeight="1">
      <c r="A61" s="27" t="s">
        <v>25</v>
      </c>
      <c r="B61" s="25" t="s">
        <v>26</v>
      </c>
      <c r="C61" s="25" t="s">
        <v>158</v>
      </c>
      <c r="D61" s="49">
        <v>2415.6</v>
      </c>
      <c r="E61" s="49">
        <f>D61/G61</f>
        <v>0.53</v>
      </c>
      <c r="F61" s="49">
        <f>E61/12</f>
        <v>0.04</v>
      </c>
      <c r="G61" s="10">
        <v>4575</v>
      </c>
    </row>
    <row r="62" spans="1:8" s="28" customFormat="1" ht="30">
      <c r="A62" s="27" t="s">
        <v>22</v>
      </c>
      <c r="B62" s="25"/>
      <c r="C62" s="25" t="s">
        <v>148</v>
      </c>
      <c r="D62" s="49">
        <v>5698.2</v>
      </c>
      <c r="E62" s="49">
        <f>D62/G62</f>
        <v>1.25</v>
      </c>
      <c r="F62" s="49">
        <f>E62/12</f>
        <v>0.1</v>
      </c>
      <c r="G62" s="10">
        <v>4575</v>
      </c>
      <c r="H62" s="10"/>
    </row>
    <row r="63" spans="1:8" s="28" customFormat="1" ht="15">
      <c r="A63" s="57" t="s">
        <v>30</v>
      </c>
      <c r="B63" s="58"/>
      <c r="C63" s="58" t="s">
        <v>159</v>
      </c>
      <c r="D63" s="49">
        <f>D64+D65+D67+D68+D69+D70+D71+D72+D73+D66+D76+D74+D75</f>
        <v>20901.12</v>
      </c>
      <c r="E63" s="49">
        <f>D63/G63</f>
        <v>4.57</v>
      </c>
      <c r="F63" s="49">
        <f>E63/12</f>
        <v>0.38</v>
      </c>
      <c r="G63" s="10">
        <v>4575</v>
      </c>
      <c r="H63" s="10"/>
    </row>
    <row r="64" spans="1:8" s="24" customFormat="1" ht="25.5" customHeight="1">
      <c r="A64" s="52" t="s">
        <v>74</v>
      </c>
      <c r="B64" s="53" t="s">
        <v>15</v>
      </c>
      <c r="C64" s="68"/>
      <c r="D64" s="40">
        <v>685.01</v>
      </c>
      <c r="E64" s="39"/>
      <c r="F64" s="39"/>
      <c r="G64" s="10">
        <v>4575</v>
      </c>
      <c r="H64" s="10"/>
    </row>
    <row r="65" spans="1:8" s="24" customFormat="1" ht="15">
      <c r="A65" s="52" t="s">
        <v>16</v>
      </c>
      <c r="B65" s="53" t="s">
        <v>20</v>
      </c>
      <c r="C65" s="68"/>
      <c r="D65" s="40">
        <v>505.42</v>
      </c>
      <c r="E65" s="39"/>
      <c r="F65" s="39"/>
      <c r="G65" s="10">
        <v>4575</v>
      </c>
      <c r="H65" s="10"/>
    </row>
    <row r="66" spans="1:8" s="24" customFormat="1" ht="15">
      <c r="A66" s="52" t="s">
        <v>69</v>
      </c>
      <c r="B66" s="59" t="s">
        <v>15</v>
      </c>
      <c r="C66" s="70"/>
      <c r="D66" s="40">
        <v>900.62</v>
      </c>
      <c r="E66" s="39"/>
      <c r="F66" s="39"/>
      <c r="G66" s="10">
        <v>4575</v>
      </c>
      <c r="H66" s="10"/>
    </row>
    <row r="67" spans="1:8" s="24" customFormat="1" ht="15">
      <c r="A67" s="52" t="s">
        <v>45</v>
      </c>
      <c r="B67" s="53" t="s">
        <v>15</v>
      </c>
      <c r="C67" s="68"/>
      <c r="D67" s="40">
        <v>963.17</v>
      </c>
      <c r="E67" s="39"/>
      <c r="F67" s="39"/>
      <c r="G67" s="10">
        <v>4575</v>
      </c>
      <c r="H67" s="10"/>
    </row>
    <row r="68" spans="1:8" s="24" customFormat="1" ht="15">
      <c r="A68" s="52" t="s">
        <v>17</v>
      </c>
      <c r="B68" s="53" t="s">
        <v>15</v>
      </c>
      <c r="C68" s="68"/>
      <c r="D68" s="40">
        <v>4294.09</v>
      </c>
      <c r="E68" s="39"/>
      <c r="F68" s="39"/>
      <c r="G68" s="10">
        <v>4575</v>
      </c>
      <c r="H68" s="10"/>
    </row>
    <row r="69" spans="1:8" s="24" customFormat="1" ht="15">
      <c r="A69" s="52" t="s">
        <v>18</v>
      </c>
      <c r="B69" s="53" t="s">
        <v>15</v>
      </c>
      <c r="C69" s="68"/>
      <c r="D69" s="40">
        <v>1010.85</v>
      </c>
      <c r="E69" s="39"/>
      <c r="F69" s="39"/>
      <c r="G69" s="10">
        <v>4575</v>
      </c>
      <c r="H69" s="10"/>
    </row>
    <row r="70" spans="1:8" s="24" customFormat="1" ht="15">
      <c r="A70" s="52" t="s">
        <v>42</v>
      </c>
      <c r="B70" s="53" t="s">
        <v>15</v>
      </c>
      <c r="C70" s="68"/>
      <c r="D70" s="40">
        <v>481.57</v>
      </c>
      <c r="E70" s="39"/>
      <c r="F70" s="39"/>
      <c r="G70" s="10">
        <v>4575</v>
      </c>
      <c r="H70" s="10"/>
    </row>
    <row r="71" spans="1:8" s="24" customFormat="1" ht="15">
      <c r="A71" s="52" t="s">
        <v>43</v>
      </c>
      <c r="B71" s="53" t="s">
        <v>20</v>
      </c>
      <c r="C71" s="68"/>
      <c r="D71" s="40">
        <v>1926.35</v>
      </c>
      <c r="E71" s="39"/>
      <c r="F71" s="39"/>
      <c r="G71" s="10">
        <v>4575</v>
      </c>
      <c r="H71" s="10"/>
    </row>
    <row r="72" spans="1:8" s="24" customFormat="1" ht="25.5">
      <c r="A72" s="52" t="s">
        <v>19</v>
      </c>
      <c r="B72" s="53" t="s">
        <v>15</v>
      </c>
      <c r="C72" s="68"/>
      <c r="D72" s="40">
        <v>4632.63</v>
      </c>
      <c r="E72" s="39"/>
      <c r="F72" s="39"/>
      <c r="G72" s="10">
        <v>4575</v>
      </c>
      <c r="H72" s="10"/>
    </row>
    <row r="73" spans="1:8" s="24" customFormat="1" ht="25.5">
      <c r="A73" s="52" t="s">
        <v>75</v>
      </c>
      <c r="B73" s="53" t="s">
        <v>15</v>
      </c>
      <c r="C73" s="68"/>
      <c r="D73" s="40">
        <v>3837.45</v>
      </c>
      <c r="E73" s="39"/>
      <c r="F73" s="39"/>
      <c r="G73" s="10">
        <v>4575</v>
      </c>
      <c r="H73" s="10"/>
    </row>
    <row r="74" spans="1:8" s="24" customFormat="1" ht="25.5">
      <c r="A74" s="52" t="s">
        <v>118</v>
      </c>
      <c r="B74" s="59" t="s">
        <v>49</v>
      </c>
      <c r="C74" s="70"/>
      <c r="D74" s="40">
        <v>1663.96</v>
      </c>
      <c r="E74" s="39"/>
      <c r="F74" s="39"/>
      <c r="G74" s="10">
        <v>4575</v>
      </c>
      <c r="H74" s="10"/>
    </row>
    <row r="75" spans="1:8" s="24" customFormat="1" ht="15">
      <c r="A75" s="52" t="s">
        <v>119</v>
      </c>
      <c r="B75" s="76" t="s">
        <v>15</v>
      </c>
      <c r="C75" s="77"/>
      <c r="D75" s="40">
        <f>E75*G75</f>
        <v>0</v>
      </c>
      <c r="E75" s="39"/>
      <c r="F75" s="39"/>
      <c r="G75" s="10">
        <v>4575</v>
      </c>
      <c r="H75" s="10"/>
    </row>
    <row r="76" spans="1:8" s="24" customFormat="1" ht="15">
      <c r="A76" s="52" t="s">
        <v>120</v>
      </c>
      <c r="B76" s="59" t="s">
        <v>49</v>
      </c>
      <c r="C76" s="70"/>
      <c r="D76" s="40">
        <v>0</v>
      </c>
      <c r="E76" s="50"/>
      <c r="F76" s="50"/>
      <c r="G76" s="10">
        <v>4575</v>
      </c>
      <c r="H76" s="10"/>
    </row>
    <row r="77" spans="1:8" s="28" customFormat="1" ht="30">
      <c r="A77" s="27" t="s">
        <v>34</v>
      </c>
      <c r="B77" s="25"/>
      <c r="C77" s="26" t="s">
        <v>160</v>
      </c>
      <c r="D77" s="48">
        <f>D78+D79+D80+D81+D82+D83+D84+D85+D86+D87</f>
        <v>34632.63</v>
      </c>
      <c r="E77" s="48">
        <f>D77/G77</f>
        <v>7.57</v>
      </c>
      <c r="F77" s="48">
        <f>E77/12+0.01</f>
        <v>0.64</v>
      </c>
      <c r="G77" s="10">
        <v>4575</v>
      </c>
      <c r="H77" s="10"/>
    </row>
    <row r="78" spans="1:8" s="24" customFormat="1" ht="15">
      <c r="A78" s="52" t="s">
        <v>31</v>
      </c>
      <c r="B78" s="53" t="s">
        <v>46</v>
      </c>
      <c r="C78" s="68"/>
      <c r="D78" s="40">
        <v>2889.52</v>
      </c>
      <c r="E78" s="39"/>
      <c r="F78" s="39"/>
      <c r="G78" s="10">
        <v>4575</v>
      </c>
      <c r="H78" s="10"/>
    </row>
    <row r="79" spans="1:8" s="24" customFormat="1" ht="25.5">
      <c r="A79" s="52" t="s">
        <v>32</v>
      </c>
      <c r="B79" s="53" t="s">
        <v>38</v>
      </c>
      <c r="C79" s="68"/>
      <c r="D79" s="40">
        <v>1926.35</v>
      </c>
      <c r="E79" s="39"/>
      <c r="F79" s="39"/>
      <c r="G79" s="10">
        <v>4575</v>
      </c>
      <c r="H79" s="10"/>
    </row>
    <row r="80" spans="1:8" s="24" customFormat="1" ht="15">
      <c r="A80" s="52" t="s">
        <v>50</v>
      </c>
      <c r="B80" s="53" t="s">
        <v>49</v>
      </c>
      <c r="C80" s="68"/>
      <c r="D80" s="40">
        <v>2021.63</v>
      </c>
      <c r="E80" s="39"/>
      <c r="F80" s="39"/>
      <c r="G80" s="10">
        <v>4575</v>
      </c>
      <c r="H80" s="10"/>
    </row>
    <row r="81" spans="1:8" s="24" customFormat="1" ht="25.5">
      <c r="A81" s="52" t="s">
        <v>47</v>
      </c>
      <c r="B81" s="53" t="s">
        <v>48</v>
      </c>
      <c r="C81" s="68"/>
      <c r="D81" s="40">
        <v>0</v>
      </c>
      <c r="E81" s="39"/>
      <c r="F81" s="39"/>
      <c r="G81" s="10">
        <v>4575</v>
      </c>
      <c r="H81" s="10"/>
    </row>
    <row r="82" spans="1:8" s="24" customFormat="1" ht="15">
      <c r="A82" s="52" t="s">
        <v>65</v>
      </c>
      <c r="B82" s="59" t="s">
        <v>49</v>
      </c>
      <c r="C82" s="68"/>
      <c r="D82" s="40">
        <v>13424.22</v>
      </c>
      <c r="E82" s="39"/>
      <c r="F82" s="39"/>
      <c r="G82" s="10">
        <v>4575</v>
      </c>
      <c r="H82" s="10"/>
    </row>
    <row r="83" spans="1:8" s="24" customFormat="1" ht="15">
      <c r="A83" s="52" t="s">
        <v>44</v>
      </c>
      <c r="B83" s="53" t="s">
        <v>7</v>
      </c>
      <c r="C83" s="68"/>
      <c r="D83" s="40">
        <v>6851.28</v>
      </c>
      <c r="E83" s="39"/>
      <c r="F83" s="39"/>
      <c r="G83" s="10">
        <v>4575</v>
      </c>
      <c r="H83" s="10"/>
    </row>
    <row r="84" spans="1:8" s="24" customFormat="1" ht="25.5">
      <c r="A84" s="52" t="s">
        <v>121</v>
      </c>
      <c r="B84" s="59" t="s">
        <v>15</v>
      </c>
      <c r="C84" s="70"/>
      <c r="D84" s="40">
        <v>7519.63</v>
      </c>
      <c r="E84" s="39"/>
      <c r="F84" s="39"/>
      <c r="G84" s="10">
        <v>4575</v>
      </c>
      <c r="H84" s="10"/>
    </row>
    <row r="85" spans="1:8" s="24" customFormat="1" ht="25.5">
      <c r="A85" s="52" t="s">
        <v>118</v>
      </c>
      <c r="B85" s="59" t="s">
        <v>122</v>
      </c>
      <c r="C85" s="70"/>
      <c r="D85" s="40">
        <v>0</v>
      </c>
      <c r="E85" s="39"/>
      <c r="F85" s="39"/>
      <c r="G85" s="10">
        <v>4575</v>
      </c>
      <c r="H85" s="10"/>
    </row>
    <row r="86" spans="1:8" s="24" customFormat="1" ht="15">
      <c r="A86" s="75" t="s">
        <v>123</v>
      </c>
      <c r="B86" s="59" t="s">
        <v>49</v>
      </c>
      <c r="C86" s="70"/>
      <c r="D86" s="40">
        <v>0</v>
      </c>
      <c r="E86" s="39"/>
      <c r="F86" s="39"/>
      <c r="G86" s="10">
        <v>4575</v>
      </c>
      <c r="H86" s="10"/>
    </row>
    <row r="87" spans="1:8" s="24" customFormat="1" ht="15.75" customHeight="1">
      <c r="A87" s="52" t="s">
        <v>124</v>
      </c>
      <c r="B87" s="59" t="s">
        <v>15</v>
      </c>
      <c r="C87" s="70"/>
      <c r="D87" s="40">
        <f>E87*G87</f>
        <v>0</v>
      </c>
      <c r="E87" s="39"/>
      <c r="F87" s="39"/>
      <c r="G87" s="10">
        <v>4575</v>
      </c>
      <c r="H87" s="10"/>
    </row>
    <row r="88" spans="1:8" s="24" customFormat="1" ht="30">
      <c r="A88" s="27" t="s">
        <v>35</v>
      </c>
      <c r="B88" s="8"/>
      <c r="C88" s="26" t="s">
        <v>161</v>
      </c>
      <c r="D88" s="48">
        <v>0</v>
      </c>
      <c r="E88" s="48">
        <f>D88/G88</f>
        <v>0</v>
      </c>
      <c r="F88" s="48">
        <f>E88/12</f>
        <v>0</v>
      </c>
      <c r="G88" s="10">
        <v>4575</v>
      </c>
      <c r="H88" s="10"/>
    </row>
    <row r="89" spans="1:8" s="24" customFormat="1" ht="15">
      <c r="A89" s="52" t="s">
        <v>125</v>
      </c>
      <c r="B89" s="53" t="s">
        <v>15</v>
      </c>
      <c r="C89" s="78"/>
      <c r="D89" s="82">
        <v>0</v>
      </c>
      <c r="E89" s="48"/>
      <c r="F89" s="48"/>
      <c r="G89" s="10">
        <v>4575</v>
      </c>
      <c r="H89" s="10"/>
    </row>
    <row r="90" spans="1:8" s="24" customFormat="1" ht="15">
      <c r="A90" s="75" t="s">
        <v>126</v>
      </c>
      <c r="B90" s="59" t="s">
        <v>49</v>
      </c>
      <c r="C90" s="79"/>
      <c r="D90" s="82">
        <v>0</v>
      </c>
      <c r="E90" s="48"/>
      <c r="F90" s="48"/>
      <c r="G90" s="10">
        <v>4575</v>
      </c>
      <c r="H90" s="10"/>
    </row>
    <row r="91" spans="1:8" s="24" customFormat="1" ht="15">
      <c r="A91" s="52" t="s">
        <v>127</v>
      </c>
      <c r="B91" s="59" t="s">
        <v>122</v>
      </c>
      <c r="C91" s="79"/>
      <c r="D91" s="82">
        <v>0</v>
      </c>
      <c r="E91" s="48"/>
      <c r="F91" s="48"/>
      <c r="G91" s="10">
        <v>4575</v>
      </c>
      <c r="H91" s="10"/>
    </row>
    <row r="92" spans="1:8" s="24" customFormat="1" ht="25.5">
      <c r="A92" s="52" t="s">
        <v>128</v>
      </c>
      <c r="B92" s="59" t="s">
        <v>49</v>
      </c>
      <c r="C92" s="70"/>
      <c r="D92" s="40">
        <f>E92*G92</f>
        <v>0</v>
      </c>
      <c r="E92" s="39"/>
      <c r="F92" s="39"/>
      <c r="G92" s="10">
        <v>4575</v>
      </c>
      <c r="H92" s="10"/>
    </row>
    <row r="93" spans="1:8" s="24" customFormat="1" ht="15">
      <c r="A93" s="27" t="s">
        <v>36</v>
      </c>
      <c r="B93" s="8"/>
      <c r="C93" s="26" t="s">
        <v>162</v>
      </c>
      <c r="D93" s="48">
        <f>D94+D95+D96+D97+D98+D99</f>
        <v>34839.18</v>
      </c>
      <c r="E93" s="48">
        <f>D93/G93</f>
        <v>7.62</v>
      </c>
      <c r="F93" s="48">
        <f>E93/12</f>
        <v>0.64</v>
      </c>
      <c r="G93" s="10">
        <v>4575</v>
      </c>
      <c r="H93" s="10"/>
    </row>
    <row r="94" spans="1:8" s="24" customFormat="1" ht="15">
      <c r="A94" s="52" t="s">
        <v>129</v>
      </c>
      <c r="B94" s="53" t="s">
        <v>7</v>
      </c>
      <c r="C94" s="68"/>
      <c r="D94" s="40">
        <v>0</v>
      </c>
      <c r="E94" s="39"/>
      <c r="F94" s="39"/>
      <c r="G94" s="10">
        <v>4575</v>
      </c>
      <c r="H94" s="10"/>
    </row>
    <row r="95" spans="1:8" s="24" customFormat="1" ht="43.5" customHeight="1">
      <c r="A95" s="52" t="s">
        <v>130</v>
      </c>
      <c r="B95" s="53" t="s">
        <v>15</v>
      </c>
      <c r="C95" s="68"/>
      <c r="D95" s="40">
        <v>12752.74</v>
      </c>
      <c r="E95" s="39"/>
      <c r="F95" s="39"/>
      <c r="G95" s="10">
        <v>4575</v>
      </c>
      <c r="H95" s="10"/>
    </row>
    <row r="96" spans="1:8" s="24" customFormat="1" ht="47.25" customHeight="1">
      <c r="A96" s="52" t="s">
        <v>131</v>
      </c>
      <c r="B96" s="53" t="s">
        <v>15</v>
      </c>
      <c r="C96" s="68"/>
      <c r="D96" s="40">
        <v>1006.81</v>
      </c>
      <c r="E96" s="39"/>
      <c r="F96" s="39"/>
      <c r="G96" s="10">
        <v>4575</v>
      </c>
      <c r="H96" s="10"/>
    </row>
    <row r="97" spans="1:8" s="24" customFormat="1" ht="25.5">
      <c r="A97" s="52" t="s">
        <v>52</v>
      </c>
      <c r="B97" s="53" t="s">
        <v>10</v>
      </c>
      <c r="C97" s="68"/>
      <c r="D97" s="40">
        <f>E97*G97</f>
        <v>0</v>
      </c>
      <c r="E97" s="39"/>
      <c r="F97" s="39"/>
      <c r="G97" s="10">
        <v>4575</v>
      </c>
      <c r="H97" s="10"/>
    </row>
    <row r="98" spans="1:8" s="24" customFormat="1" ht="21.75" customHeight="1">
      <c r="A98" s="52" t="s">
        <v>39</v>
      </c>
      <c r="B98" s="59" t="s">
        <v>132</v>
      </c>
      <c r="C98" s="70"/>
      <c r="D98" s="40">
        <f>E98*G98</f>
        <v>0</v>
      </c>
      <c r="E98" s="39"/>
      <c r="F98" s="39"/>
      <c r="G98" s="10">
        <v>4575</v>
      </c>
      <c r="H98" s="10"/>
    </row>
    <row r="99" spans="1:8" s="24" customFormat="1" ht="56.25" customHeight="1">
      <c r="A99" s="52" t="s">
        <v>133</v>
      </c>
      <c r="B99" s="59" t="s">
        <v>66</v>
      </c>
      <c r="C99" s="70"/>
      <c r="D99" s="40">
        <v>21079.63</v>
      </c>
      <c r="E99" s="39"/>
      <c r="F99" s="39"/>
      <c r="G99" s="10">
        <v>4575</v>
      </c>
      <c r="H99" s="10"/>
    </row>
    <row r="100" spans="1:8" s="24" customFormat="1" ht="15">
      <c r="A100" s="27" t="s">
        <v>37</v>
      </c>
      <c r="B100" s="8"/>
      <c r="C100" s="26" t="s">
        <v>163</v>
      </c>
      <c r="D100" s="48">
        <f>D101</f>
        <v>0</v>
      </c>
      <c r="E100" s="48">
        <f>D100/G100</f>
        <v>0</v>
      </c>
      <c r="F100" s="48">
        <f>E100/12</f>
        <v>0</v>
      </c>
      <c r="G100" s="10">
        <v>4575</v>
      </c>
      <c r="H100" s="10"/>
    </row>
    <row r="101" spans="1:8" s="24" customFormat="1" ht="15">
      <c r="A101" s="7" t="s">
        <v>33</v>
      </c>
      <c r="B101" s="8" t="s">
        <v>15</v>
      </c>
      <c r="C101" s="67"/>
      <c r="D101" s="40">
        <v>0</v>
      </c>
      <c r="E101" s="39"/>
      <c r="F101" s="39"/>
      <c r="G101" s="10">
        <v>4575</v>
      </c>
      <c r="H101" s="10"/>
    </row>
    <row r="102" spans="1:7" s="10" customFormat="1" ht="15">
      <c r="A102" s="27" t="s">
        <v>41</v>
      </c>
      <c r="B102" s="25"/>
      <c r="C102" s="26" t="s">
        <v>164</v>
      </c>
      <c r="D102" s="48">
        <f>D103+D104</f>
        <v>24686.64</v>
      </c>
      <c r="E102" s="48">
        <f>D102/G102</f>
        <v>5.4</v>
      </c>
      <c r="F102" s="48">
        <f>E102/12</f>
        <v>0.45</v>
      </c>
      <c r="G102" s="10">
        <v>4575</v>
      </c>
    </row>
    <row r="103" spans="1:8" s="24" customFormat="1" ht="42" customHeight="1">
      <c r="A103" s="75" t="s">
        <v>134</v>
      </c>
      <c r="B103" s="59" t="s">
        <v>20</v>
      </c>
      <c r="C103" s="70"/>
      <c r="D103" s="40">
        <v>24686.64</v>
      </c>
      <c r="E103" s="39"/>
      <c r="F103" s="39"/>
      <c r="G103" s="10">
        <v>4575</v>
      </c>
      <c r="H103" s="10"/>
    </row>
    <row r="104" spans="1:8" s="24" customFormat="1" ht="30.75" customHeight="1">
      <c r="A104" s="75" t="s">
        <v>168</v>
      </c>
      <c r="B104" s="59" t="s">
        <v>66</v>
      </c>
      <c r="C104" s="70"/>
      <c r="D104" s="40">
        <v>0</v>
      </c>
      <c r="E104" s="39"/>
      <c r="F104" s="39"/>
      <c r="G104" s="10">
        <v>4575</v>
      </c>
      <c r="H104" s="10"/>
    </row>
    <row r="105" spans="1:7" s="10" customFormat="1" ht="15">
      <c r="A105" s="27" t="s">
        <v>40</v>
      </c>
      <c r="B105" s="25"/>
      <c r="C105" s="26" t="s">
        <v>165</v>
      </c>
      <c r="D105" s="48">
        <f>D106+D107</f>
        <v>19086.96</v>
      </c>
      <c r="E105" s="48">
        <f>D105/G105</f>
        <v>4.17</v>
      </c>
      <c r="F105" s="48">
        <f>E105/12</f>
        <v>0.35</v>
      </c>
      <c r="G105" s="10">
        <v>4575</v>
      </c>
    </row>
    <row r="106" spans="1:8" s="24" customFormat="1" ht="15">
      <c r="A106" s="7" t="s">
        <v>51</v>
      </c>
      <c r="B106" s="8" t="s">
        <v>46</v>
      </c>
      <c r="C106" s="67"/>
      <c r="D106" s="40">
        <v>19086.96</v>
      </c>
      <c r="E106" s="39"/>
      <c r="F106" s="39"/>
      <c r="G106" s="10">
        <v>4575</v>
      </c>
      <c r="H106" s="10"/>
    </row>
    <row r="107" spans="1:8" s="24" customFormat="1" ht="15">
      <c r="A107" s="7" t="s">
        <v>57</v>
      </c>
      <c r="B107" s="8" t="s">
        <v>46</v>
      </c>
      <c r="C107" s="67"/>
      <c r="D107" s="40">
        <v>0</v>
      </c>
      <c r="E107" s="39"/>
      <c r="F107" s="39"/>
      <c r="G107" s="10">
        <v>4575</v>
      </c>
      <c r="H107" s="10"/>
    </row>
    <row r="108" spans="1:7" s="10" customFormat="1" ht="176.25" thickBot="1">
      <c r="A108" s="64" t="s">
        <v>169</v>
      </c>
      <c r="B108" s="58" t="s">
        <v>10</v>
      </c>
      <c r="C108" s="58"/>
      <c r="D108" s="51">
        <f>50000+6588</f>
        <v>56588</v>
      </c>
      <c r="E108" s="51">
        <f>D108/G108</f>
        <v>12.37</v>
      </c>
      <c r="F108" s="51">
        <f>E108/12</f>
        <v>1.03</v>
      </c>
      <c r="G108" s="10">
        <v>4575</v>
      </c>
    </row>
    <row r="109" spans="1:7" s="10" customFormat="1" ht="18.75">
      <c r="A109" s="43" t="s">
        <v>67</v>
      </c>
      <c r="B109" s="44" t="s">
        <v>9</v>
      </c>
      <c r="C109" s="80"/>
      <c r="D109" s="51">
        <f>E109*G109</f>
        <v>104310</v>
      </c>
      <c r="E109" s="51">
        <f>F109*12</f>
        <v>22.8</v>
      </c>
      <c r="F109" s="51">
        <v>1.9</v>
      </c>
      <c r="G109" s="10">
        <v>4575</v>
      </c>
    </row>
    <row r="110" spans="1:7" s="10" customFormat="1" ht="25.5" customHeight="1">
      <c r="A110" s="45" t="s">
        <v>62</v>
      </c>
      <c r="B110" s="25"/>
      <c r="C110" s="25"/>
      <c r="D110" s="9">
        <f>D109+D108+D105+D102+D100+D93+D88+D77+D63+D62+D61+D60+D50+D49+D48+D47+D41+D40+D39+D28+D15</f>
        <v>861504.62</v>
      </c>
      <c r="E110" s="9">
        <f>E109+E108+E105+E102+E100+E93+E88+E77+E63+E62+E61+E60+E50+E49+E48+E47+E41+E40+E39+E28+E15</f>
        <v>188.32</v>
      </c>
      <c r="F110" s="9">
        <f>F109+F108+F105+F102+F100+F93+F88+F77+F63+F62+F61+F60+F50+F49+F48+F47+F41+F40+F39+F28+F15</f>
        <v>15.7</v>
      </c>
      <c r="G110" s="10">
        <v>4575</v>
      </c>
    </row>
    <row r="111" spans="1:7" s="10" customFormat="1" ht="18.75">
      <c r="A111" s="42"/>
      <c r="B111" s="36"/>
      <c r="C111" s="36"/>
      <c r="D111" s="12"/>
      <c r="E111" s="12"/>
      <c r="F111" s="12"/>
      <c r="G111" s="10">
        <v>4575</v>
      </c>
    </row>
    <row r="112" spans="1:7" s="10" customFormat="1" ht="18.75">
      <c r="A112" s="42"/>
      <c r="B112" s="36"/>
      <c r="C112" s="36"/>
      <c r="D112" s="12"/>
      <c r="E112" s="12"/>
      <c r="F112" s="12"/>
      <c r="G112" s="10">
        <v>4575</v>
      </c>
    </row>
    <row r="113" spans="1:7" s="10" customFormat="1" ht="18.75">
      <c r="A113" s="46" t="s">
        <v>64</v>
      </c>
      <c r="B113" s="25"/>
      <c r="C113" s="25"/>
      <c r="D113" s="9">
        <f>D114+D115+D116+D117</f>
        <v>272315.39</v>
      </c>
      <c r="E113" s="9">
        <f>E114+E115+E116+E117</f>
        <v>59.52</v>
      </c>
      <c r="F113" s="9">
        <f>F114+F115+F116+F117</f>
        <v>4.96</v>
      </c>
      <c r="G113" s="10">
        <v>4575</v>
      </c>
    </row>
    <row r="114" spans="1:7" s="54" customFormat="1" ht="21" customHeight="1">
      <c r="A114" s="52" t="s">
        <v>170</v>
      </c>
      <c r="B114" s="53"/>
      <c r="C114" s="68"/>
      <c r="D114" s="40">
        <v>45315.89</v>
      </c>
      <c r="E114" s="39">
        <f>D114/G114</f>
        <v>9.91</v>
      </c>
      <c r="F114" s="39">
        <f>E114/12</f>
        <v>0.83</v>
      </c>
      <c r="G114" s="10">
        <v>4575</v>
      </c>
    </row>
    <row r="115" spans="1:7" s="54" customFormat="1" ht="21" customHeight="1">
      <c r="A115" s="52" t="s">
        <v>135</v>
      </c>
      <c r="B115" s="53"/>
      <c r="C115" s="68"/>
      <c r="D115" s="40">
        <v>174086.65</v>
      </c>
      <c r="E115" s="39">
        <f>D115/G115</f>
        <v>38.05</v>
      </c>
      <c r="F115" s="39">
        <f>E115/12</f>
        <v>3.17</v>
      </c>
      <c r="G115" s="10">
        <v>4575</v>
      </c>
    </row>
    <row r="116" spans="1:7" s="54" customFormat="1" ht="18.75" customHeight="1">
      <c r="A116" s="52" t="s">
        <v>138</v>
      </c>
      <c r="B116" s="53"/>
      <c r="C116" s="68"/>
      <c r="D116" s="40">
        <v>24897.86</v>
      </c>
      <c r="E116" s="39">
        <f>D116/G116</f>
        <v>5.44</v>
      </c>
      <c r="F116" s="39">
        <f>E116/12</f>
        <v>0.45</v>
      </c>
      <c r="G116" s="10">
        <v>4575</v>
      </c>
    </row>
    <row r="117" spans="1:7" s="54" customFormat="1" ht="21" customHeight="1">
      <c r="A117" s="52" t="s">
        <v>171</v>
      </c>
      <c r="B117" s="53"/>
      <c r="C117" s="68"/>
      <c r="D117" s="40">
        <v>28014.99</v>
      </c>
      <c r="E117" s="39">
        <f>D117/G117</f>
        <v>6.12</v>
      </c>
      <c r="F117" s="39">
        <f>E117/12</f>
        <v>0.51</v>
      </c>
      <c r="G117" s="10">
        <v>4575</v>
      </c>
    </row>
    <row r="118" s="3" customFormat="1" ht="12.75">
      <c r="A118" s="30"/>
    </row>
    <row r="119" spans="1:6" s="33" customFormat="1" ht="19.5" thickBot="1">
      <c r="A119" s="31"/>
      <c r="B119" s="32"/>
      <c r="C119" s="32"/>
      <c r="D119" s="4"/>
      <c r="E119" s="4"/>
      <c r="F119" s="4"/>
    </row>
    <row r="120" spans="1:6" s="10" customFormat="1" ht="19.5" thickBot="1">
      <c r="A120" s="89" t="s">
        <v>172</v>
      </c>
      <c r="B120" s="18"/>
      <c r="C120" s="69"/>
      <c r="D120" s="11">
        <f>D110+D113</f>
        <v>1133820.01</v>
      </c>
      <c r="E120" s="11">
        <f>E110+E113</f>
        <v>247.84</v>
      </c>
      <c r="F120" s="11">
        <f>F110+F113</f>
        <v>20.66</v>
      </c>
    </row>
    <row r="121" spans="1:6" s="10" customFormat="1" ht="18.75">
      <c r="A121" s="35"/>
      <c r="B121" s="36"/>
      <c r="C121" s="36"/>
      <c r="D121" s="12"/>
      <c r="E121" s="12"/>
      <c r="F121" s="12"/>
    </row>
    <row r="122" spans="1:6" s="10" customFormat="1" ht="18.75">
      <c r="A122" s="35"/>
      <c r="B122" s="36"/>
      <c r="C122" s="36"/>
      <c r="D122" s="12"/>
      <c r="E122" s="12"/>
      <c r="F122" s="12"/>
    </row>
    <row r="123" spans="1:6" s="10" customFormat="1" ht="18.75">
      <c r="A123" s="35"/>
      <c r="B123" s="36"/>
      <c r="C123" s="36"/>
      <c r="D123" s="12"/>
      <c r="E123" s="12"/>
      <c r="F123" s="12"/>
    </row>
    <row r="124" spans="1:6" s="10" customFormat="1" ht="37.5">
      <c r="A124" s="46" t="s">
        <v>166</v>
      </c>
      <c r="B124" s="80" t="s">
        <v>7</v>
      </c>
      <c r="C124" s="83" t="s">
        <v>167</v>
      </c>
      <c r="D124" s="80"/>
      <c r="E124" s="84"/>
      <c r="F124" s="85">
        <v>50</v>
      </c>
    </row>
    <row r="125" spans="1:6" s="10" customFormat="1" ht="19.5">
      <c r="A125" s="42"/>
      <c r="B125" s="90"/>
      <c r="C125" s="91"/>
      <c r="D125" s="90"/>
      <c r="E125" s="92"/>
      <c r="F125" s="93"/>
    </row>
    <row r="126" spans="1:6" s="10" customFormat="1" ht="19.5">
      <c r="A126" s="42"/>
      <c r="B126" s="90"/>
      <c r="C126" s="91"/>
      <c r="D126" s="90"/>
      <c r="E126" s="92"/>
      <c r="F126" s="93"/>
    </row>
    <row r="127" spans="1:6" s="29" customFormat="1" ht="19.5">
      <c r="A127" s="37"/>
      <c r="B127" s="38"/>
      <c r="C127" s="38"/>
      <c r="D127" s="5"/>
      <c r="E127" s="5"/>
      <c r="F127" s="5"/>
    </row>
    <row r="128" spans="1:4" s="3" customFormat="1" ht="14.25">
      <c r="A128" s="104" t="s">
        <v>27</v>
      </c>
      <c r="B128" s="104"/>
      <c r="C128" s="104"/>
      <c r="D128" s="104"/>
    </row>
    <row r="129" s="3" customFormat="1" ht="12.75"/>
    <row r="130" s="3" customFormat="1" ht="12.75">
      <c r="A130" s="30" t="s">
        <v>28</v>
      </c>
    </row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</sheetData>
  <sheetProtection/>
  <mergeCells count="12">
    <mergeCell ref="A1:F1"/>
    <mergeCell ref="B2:F2"/>
    <mergeCell ref="B3:F3"/>
    <mergeCell ref="B4:F4"/>
    <mergeCell ref="A6:F6"/>
    <mergeCell ref="A7:F7"/>
    <mergeCell ref="A8:F8"/>
    <mergeCell ref="A9:F9"/>
    <mergeCell ref="A10:F10"/>
    <mergeCell ref="A11:F11"/>
    <mergeCell ref="A14:F14"/>
    <mergeCell ref="A128:D128"/>
  </mergeCells>
  <printOptions horizontalCentered="1"/>
  <pageMargins left="0.2" right="0.2" top="0.1968503937007874" bottom="0.2" header="0.2" footer="0.2"/>
  <pageSetup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2016-04-19T06:17:14Z</cp:lastPrinted>
  <dcterms:created xsi:type="dcterms:W3CDTF">2010-04-02T14:46:04Z</dcterms:created>
  <dcterms:modified xsi:type="dcterms:W3CDTF">2016-04-19T06:19:38Z</dcterms:modified>
  <cp:category/>
  <cp:version/>
  <cp:contentType/>
  <cp:contentStatus/>
</cp:coreProperties>
</file>