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14955" windowHeight="7905" activeTab="2"/>
  </bookViews>
  <sheets>
    <sheet name="проект 290 Пост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голосованию'!$A$1:$F$131</definedName>
    <definedName name="_xlnm.Print_Area" localSheetId="1">'по заявлению'!$A$1:$F$133</definedName>
    <definedName name="_xlnm.Print_Area" localSheetId="0">'проект 290 Пост '!$A$1:$F$136</definedName>
  </definedNames>
  <calcPr fullCalcOnLoad="1" fullPrecision="0"/>
</workbook>
</file>

<file path=xl/sharedStrings.xml><?xml version="1.0" encoding="utf-8"?>
<sst xmlns="http://schemas.openxmlformats.org/spreadsheetml/2006/main" count="704" uniqueCount="169">
  <si>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</si>
  <si>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</si>
  <si>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</si>
  <si>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</si>
  <si>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</si>
  <si>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</si>
  <si>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</si>
  <si>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</si>
  <si>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</si>
  <si>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</si>
  <si>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</si>
  <si>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</si>
  <si>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</si>
  <si>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</si>
  <si>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</si>
  <si>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</si>
  <si>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</si>
  <si>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</si>
  <si>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</si>
  <si>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</si>
  <si>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</si>
  <si>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</si>
  <si>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</si>
  <si>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</si>
  <si>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</si>
  <si>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</si>
  <si>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</si>
  <si>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</si>
  <si>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</si>
  <si>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</si>
  <si>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</si>
  <si>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</si>
  <si>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</si>
  <si>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</si>
  <si>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</si>
  <si>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</si>
  <si>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</si>
  <si>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</si>
  <si>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</si>
  <si>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</si>
  <si>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</si>
  <si>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</si>
  <si>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</si>
  <si>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</si>
  <si>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</si>
  <si>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</si>
  <si>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</si>
  <si>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</si>
  <si>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</si>
  <si>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</si>
  <si>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</si>
  <si>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</si>
  <si>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</si>
  <si>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</si>
  <si>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(многоквартирный дом с газовыми плитами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</si>
  <si>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</si>
  <si>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</si>
  <si>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</si>
  <si>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козырьков подъездов</t>
  </si>
  <si>
    <t>Всего:</t>
  </si>
  <si>
    <t>Итого:</t>
  </si>
  <si>
    <t>постоянно</t>
  </si>
  <si>
    <t>ведение технической документации</t>
  </si>
  <si>
    <t>очистка урн от мусора</t>
  </si>
  <si>
    <t>1 раз в 3 года</t>
  </si>
  <si>
    <t>Сбор, вывоз и утилизация ТБО, руб/м2</t>
  </si>
  <si>
    <t>учет работ по капремонту</t>
  </si>
  <si>
    <t>Управление многоквартирным домом, всего в т.ч.</t>
  </si>
  <si>
    <t>гидравлическое испытание элеваторных узлов и запорной арматуры</t>
  </si>
  <si>
    <t>отключение системы отопления с переводом системы ГВС на летнюю схему</t>
  </si>
  <si>
    <t>подключение системы отопления c регулировкой и переводом системы ГВС на зимнюю схему</t>
  </si>
  <si>
    <t>по адресу: ул. Набережная, д.22 ( S жилые + нежилые = 4524,3 м2, S придом.тер. - 3910,83 м 2)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</si>
  <si>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</si>
  <si>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</si>
  <si>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</si>
  <si>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</si>
  <si>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</si>
  <si>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</si>
  <si>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</si>
  <si>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</si>
  <si>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</si>
  <si>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</si>
  <si>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</si>
  <si>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</si>
  <si>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</si>
  <si>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</si>
  <si>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</si>
  <si>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</si>
  <si>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объем работ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</si>
  <si>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</si>
  <si>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</si>
  <si>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</si>
  <si>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</si>
  <si>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</si>
  <si>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</si>
  <si>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</si>
  <si>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</si>
  <si>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</si>
  <si>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</si>
  <si>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</si>
  <si>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</si>
  <si>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</si>
  <si>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</si>
  <si>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</si>
  <si>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</si>
  <si>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</si>
  <si>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</si>
  <si>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</si>
  <si>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</si>
  <si>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</si>
  <si>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</si>
  <si>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</si>
  <si>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</si>
  <si>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</si>
  <si>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>замена насоса гвс / резерв /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</si>
  <si>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</si>
  <si>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</si>
  <si>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</si>
  <si>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</si>
  <si>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</si>
  <si>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</si>
  <si>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восстановление общедомового уличного освещения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</si>
  <si>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</si>
  <si>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</si>
  <si>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</si>
  <si>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</si>
  <si>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4524,3 м2</t>
  </si>
  <si>
    <t>3910,83 м2</t>
  </si>
  <si>
    <t>1 шт</t>
  </si>
  <si>
    <t>4 пробы</t>
  </si>
  <si>
    <t>Приложение № 3</t>
  </si>
  <si>
    <t xml:space="preserve">от _____________ 2016 г </t>
  </si>
  <si>
    <t>400 м2</t>
  </si>
  <si>
    <t>397 м</t>
  </si>
  <si>
    <t>1267,2 м2</t>
  </si>
  <si>
    <t>1950 м</t>
  </si>
  <si>
    <t>535 м</t>
  </si>
  <si>
    <t>455 м</t>
  </si>
  <si>
    <t>560 м</t>
  </si>
  <si>
    <t>414 м</t>
  </si>
  <si>
    <t>250 каналов</t>
  </si>
  <si>
    <t>1384 м2</t>
  </si>
  <si>
    <t>Предлагаемый перечень работ по текущему ремонту                                       (на выбор собственников)</t>
  </si>
  <si>
    <t>Разработка проектно - сметной документации на перевод полотенцесушителей с системы отопления на систему горячего водоснабжения</t>
  </si>
  <si>
    <t>Погодное регулирование системы отопления (ориентировочная стоимость)</t>
  </si>
  <si>
    <t>Замена оборудования на эл. регуляторах температуры (клапана)</t>
  </si>
  <si>
    <t>Ремонт отмостки - 82 м2</t>
  </si>
  <si>
    <t>Ремонт кровли - 100 м2</t>
  </si>
  <si>
    <t>Замена окон в подъездах на пластиковые - 24 шт.</t>
  </si>
  <si>
    <t>Ремонт подвальных входов - 3 шт.</t>
  </si>
  <si>
    <t>Установка обратного клапана на ввод ХВС  диам.80 мм - 1 шт.</t>
  </si>
  <si>
    <t xml:space="preserve">Изоляция трубопроводов СТС составом "Корунд" Ду 76 мм - 36 мп </t>
  </si>
  <si>
    <t>Изоляция трубопроводов ГВС составом "Корунд" Ду 32 мм - 8 мп; Ду 57 мм - 8 мп</t>
  </si>
  <si>
    <t>2017 -2018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</si>
  <si>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</si>
  <si>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</si>
  <si>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</si>
  <si>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</si>
  <si>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</si>
  <si>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 xml:space="preserve"> 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</si>
  <si>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</si>
  <si>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</si>
  <si>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</si>
  <si>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</si>
  <si>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</si>
  <si>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</si>
  <si>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>ВСЕГО ( с содержанием  лестничных клеток)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</si>
  <si>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очистка от снега и наледи подъездных козырьков, дезинфекция вентканалов)</t>
    </r>
  </si>
  <si>
    <t>Проект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</si>
</sst>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0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2" fontId="18" fillId="26" borderId="0" xfId="0" applyNumberFormat="1" applyFont="1" applyFill="1" applyBorder="1" applyAlignment="1">
      <alignment horizontal="center" vertical="center" wrapText="1"/>
    </xf>
    <xf numFmtId="2" fontId="24" fillId="26" borderId="21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2" fontId="24" fillId="26" borderId="18" xfId="0" applyNumberFormat="1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left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left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left" vertical="center" wrapText="1"/>
    </xf>
    <xf numFmtId="0" fontId="24" fillId="26" borderId="25" xfId="0" applyFont="1" applyFill="1" applyBorder="1" applyAlignment="1">
      <alignment horizontal="left" vertical="center" wrapText="1"/>
    </xf>
    <xf numFmtId="0" fontId="24" fillId="26" borderId="21" xfId="0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24" fillId="26" borderId="0" xfId="0" applyFont="1" applyFill="1" applyAlignment="1">
      <alignment horizontal="center" vertical="center" wrapText="1"/>
    </xf>
    <xf numFmtId="2" fontId="24" fillId="26" borderId="0" xfId="0" applyNumberFormat="1" applyFont="1" applyFill="1" applyAlignment="1">
      <alignment horizontal="center" vertical="center" wrapText="1"/>
    </xf>
    <xf numFmtId="0" fontId="23" fillId="26" borderId="0" xfId="0" applyFont="1" applyFill="1" applyAlignment="1">
      <alignment horizontal="center" vertical="center"/>
    </xf>
    <xf numFmtId="2" fontId="23" fillId="26" borderId="0" xfId="0" applyNumberFormat="1" applyFont="1" applyFill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left" vertical="center" wrapText="1"/>
    </xf>
    <xf numFmtId="0" fontId="18" fillId="26" borderId="0" xfId="0" applyFont="1" applyFill="1" applyBorder="1" applyAlignment="1">
      <alignment horizontal="center" vertical="center"/>
    </xf>
    <xf numFmtId="0" fontId="24" fillId="26" borderId="18" xfId="0" applyFont="1" applyFill="1" applyBorder="1" applyAlignment="1">
      <alignment horizontal="center" vertical="center" wrapText="1"/>
    </xf>
    <xf numFmtId="0" fontId="19" fillId="26" borderId="25" xfId="0" applyFont="1" applyFill="1" applyBorder="1" applyAlignment="1">
      <alignment horizontal="left" vertical="center" wrapText="1"/>
    </xf>
    <xf numFmtId="4" fontId="24" fillId="26" borderId="19" xfId="0" applyNumberFormat="1" applyFont="1" applyFill="1" applyBorder="1" applyAlignment="1">
      <alignment horizontal="left" vertical="center" wrapText="1"/>
    </xf>
    <xf numFmtId="4" fontId="24" fillId="26" borderId="18" xfId="0" applyNumberFormat="1" applyFont="1" applyFill="1" applyBorder="1" applyAlignment="1">
      <alignment horizontal="center" vertical="center" wrapText="1"/>
    </xf>
    <xf numFmtId="0" fontId="24" fillId="26" borderId="19" xfId="0" applyFont="1" applyFill="1" applyBorder="1" applyAlignment="1">
      <alignment horizontal="left" vertical="center" wrapText="1"/>
    </xf>
    <xf numFmtId="2" fontId="24" fillId="26" borderId="2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4" fontId="24" fillId="26" borderId="21" xfId="0" applyNumberFormat="1" applyFont="1" applyFill="1" applyBorder="1" applyAlignment="1">
      <alignment horizontal="center" vertical="center" wrapText="1"/>
    </xf>
    <xf numFmtId="4" fontId="24" fillId="26" borderId="26" xfId="0" applyNumberFormat="1" applyFont="1" applyFill="1" applyBorder="1" applyAlignment="1">
      <alignment horizontal="center" vertical="center" wrapText="1"/>
    </xf>
    <xf numFmtId="4" fontId="24" fillId="26" borderId="21" xfId="0" applyNumberFormat="1" applyFont="1" applyFill="1" applyBorder="1" applyAlignment="1">
      <alignment horizontal="center" vertical="center"/>
    </xf>
    <xf numFmtId="4" fontId="18" fillId="26" borderId="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8" fillId="26" borderId="0" xfId="0" applyFont="1" applyFill="1" applyAlignment="1">
      <alignment horizontal="center" vertical="center"/>
    </xf>
    <xf numFmtId="2" fontId="18" fillId="26" borderId="0" xfId="0" applyNumberFormat="1" applyFont="1" applyFill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4" fillId="26" borderId="27" xfId="0" applyFont="1" applyFill="1" applyBorder="1" applyAlignment="1">
      <alignment horizontal="left" vertical="center" wrapText="1"/>
    </xf>
    <xf numFmtId="0" fontId="24" fillId="26" borderId="23" xfId="0" applyFont="1" applyFill="1" applyBorder="1" applyAlignment="1">
      <alignment horizontal="center" vertical="center"/>
    </xf>
    <xf numFmtId="4" fontId="24" fillId="26" borderId="23" xfId="0" applyNumberFormat="1" applyFont="1" applyFill="1" applyBorder="1" applyAlignment="1">
      <alignment horizontal="center" vertical="center"/>
    </xf>
    <xf numFmtId="4" fontId="24" fillId="26" borderId="23" xfId="0" applyNumberFormat="1" applyFont="1" applyFill="1" applyBorder="1" applyAlignment="1">
      <alignment horizontal="center" vertical="center" wrapText="1"/>
    </xf>
    <xf numFmtId="4" fontId="24" fillId="26" borderId="28" xfId="0" applyNumberFormat="1" applyFont="1" applyFill="1" applyBorder="1" applyAlignment="1">
      <alignment horizontal="center" vertical="center" wrapText="1"/>
    </xf>
    <xf numFmtId="0" fontId="19" fillId="26" borderId="29" xfId="0" applyFont="1" applyFill="1" applyBorder="1" applyAlignment="1">
      <alignment horizontal="left" vertical="center" wrapText="1"/>
    </xf>
    <xf numFmtId="0" fontId="18" fillId="26" borderId="30" xfId="0" applyFont="1" applyFill="1" applyBorder="1" applyAlignment="1">
      <alignment horizontal="center" vertical="center"/>
    </xf>
    <xf numFmtId="0" fontId="19" fillId="26" borderId="21" xfId="0" applyFont="1" applyFill="1" applyBorder="1" applyAlignment="1">
      <alignment horizontal="left" vertical="center" wrapText="1"/>
    </xf>
    <xf numFmtId="4" fontId="18" fillId="26" borderId="23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8" fillId="26" borderId="21" xfId="0" applyFont="1" applyFill="1" applyBorder="1" applyAlignment="1">
      <alignment horizontal="left" vertical="center" wrapText="1"/>
    </xf>
    <xf numFmtId="0" fontId="0" fillId="24" borderId="21" xfId="0" applyFill="1" applyBorder="1" applyAlignment="1">
      <alignment horizontal="center" vertical="center"/>
    </xf>
    <xf numFmtId="4" fontId="18" fillId="24" borderId="21" xfId="0" applyNumberFormat="1" applyFont="1" applyFill="1" applyBorder="1" applyAlignment="1">
      <alignment horizontal="center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1" xfId="0" applyNumberFormat="1" applyFont="1" applyFill="1" applyBorder="1" applyAlignment="1">
      <alignment horizontal="center" vertical="center" wrapText="1"/>
    </xf>
    <xf numFmtId="0" fontId="0" fillId="26" borderId="31" xfId="0" applyFill="1" applyBorder="1" applyAlignment="1">
      <alignment horizontal="center" vertical="center" wrapText="1"/>
    </xf>
    <xf numFmtId="0" fontId="19" fillId="26" borderId="32" xfId="0" applyFont="1" applyFill="1" applyBorder="1" applyAlignment="1">
      <alignment horizontal="center" vertical="center" wrapText="1"/>
    </xf>
    <xf numFmtId="0" fontId="19" fillId="26" borderId="33" xfId="0" applyFont="1" applyFill="1" applyBorder="1" applyAlignment="1">
      <alignment horizontal="center" vertical="center" wrapText="1"/>
    </xf>
    <xf numFmtId="0" fontId="0" fillId="26" borderId="33" xfId="0" applyFill="1" applyBorder="1" applyAlignment="1">
      <alignment horizontal="center" vertical="center" wrapText="1"/>
    </xf>
    <xf numFmtId="0" fontId="0" fillId="26" borderId="34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2"/>
  <sheetViews>
    <sheetView zoomScalePageLayoutView="0" workbookViewId="0" topLeftCell="A106">
      <selection activeCell="D116" sqref="D116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20.00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28" hidden="1" customWidth="1"/>
    <col min="10" max="12" width="15.375" style="5" customWidth="1"/>
    <col min="13" max="16384" width="9.125" style="5" customWidth="1"/>
  </cols>
  <sheetData>
    <row r="1" spans="1:6" ht="16.5" customHeight="1">
      <c r="A1" s="107" t="s">
        <v>130</v>
      </c>
      <c r="B1" s="108"/>
      <c r="C1" s="108"/>
      <c r="D1" s="108"/>
      <c r="E1" s="108"/>
      <c r="F1" s="108"/>
    </row>
    <row r="2" spans="1:6" ht="18" customHeight="1">
      <c r="A2" s="36" t="s">
        <v>153</v>
      </c>
      <c r="B2" s="109"/>
      <c r="C2" s="109"/>
      <c r="D2" s="109"/>
      <c r="E2" s="108"/>
      <c r="F2" s="108"/>
    </row>
    <row r="3" spans="2:6" ht="14.25" customHeight="1">
      <c r="B3" s="109" t="s">
        <v>0</v>
      </c>
      <c r="C3" s="109"/>
      <c r="D3" s="109"/>
      <c r="E3" s="108"/>
      <c r="F3" s="108"/>
    </row>
    <row r="4" spans="2:6" ht="14.25" customHeight="1">
      <c r="B4" s="109" t="s">
        <v>131</v>
      </c>
      <c r="C4" s="109"/>
      <c r="D4" s="109"/>
      <c r="E4" s="108"/>
      <c r="F4" s="108"/>
    </row>
    <row r="5" spans="1:6" s="1" customFormat="1" ht="39.75" customHeight="1">
      <c r="A5" s="110" t="s">
        <v>168</v>
      </c>
      <c r="B5" s="111"/>
      <c r="C5" s="111"/>
      <c r="D5" s="111"/>
      <c r="E5" s="111"/>
      <c r="F5" s="111"/>
    </row>
    <row r="6" spans="1:6" s="1" customFormat="1" ht="21.75" customHeight="1">
      <c r="A6" s="112" t="s">
        <v>154</v>
      </c>
      <c r="B6" s="112"/>
      <c r="C6" s="112"/>
      <c r="D6" s="112"/>
      <c r="E6" s="112"/>
      <c r="F6" s="112"/>
    </row>
    <row r="7" spans="1:9" s="7" customFormat="1" ht="22.5" customHeight="1">
      <c r="A7" s="113" t="s">
        <v>1</v>
      </c>
      <c r="B7" s="113"/>
      <c r="C7" s="113"/>
      <c r="D7" s="113"/>
      <c r="E7" s="114"/>
      <c r="F7" s="114"/>
      <c r="I7" s="29"/>
    </row>
    <row r="8" spans="1:6" s="8" customFormat="1" ht="18.75" customHeight="1">
      <c r="A8" s="113" t="s">
        <v>71</v>
      </c>
      <c r="B8" s="113"/>
      <c r="C8" s="113"/>
      <c r="D8" s="113"/>
      <c r="E8" s="114"/>
      <c r="F8" s="114"/>
    </row>
    <row r="9" spans="1:6" s="9" customFormat="1" ht="17.25" customHeight="1">
      <c r="A9" s="115" t="s">
        <v>54</v>
      </c>
      <c r="B9" s="115"/>
      <c r="C9" s="115"/>
      <c r="D9" s="115"/>
      <c r="E9" s="116"/>
      <c r="F9" s="116"/>
    </row>
    <row r="10" spans="1:6" s="8" customFormat="1" ht="30" customHeight="1" thickBot="1">
      <c r="A10" s="117" t="s">
        <v>2</v>
      </c>
      <c r="B10" s="117"/>
      <c r="C10" s="117"/>
      <c r="D10" s="117"/>
      <c r="E10" s="118"/>
      <c r="F10" s="118"/>
    </row>
    <row r="11" spans="1:9" s="13" customFormat="1" ht="139.5" customHeight="1" thickBot="1">
      <c r="A11" s="10" t="s">
        <v>3</v>
      </c>
      <c r="B11" s="11" t="s">
        <v>4</v>
      </c>
      <c r="C11" s="12" t="s">
        <v>88</v>
      </c>
      <c r="D11" s="12" t="s">
        <v>30</v>
      </c>
      <c r="E11" s="12" t="s">
        <v>5</v>
      </c>
      <c r="F11" s="2" t="s">
        <v>6</v>
      </c>
      <c r="I11" s="30"/>
    </row>
    <row r="12" spans="1:9" s="19" customFormat="1" ht="12.75">
      <c r="A12" s="14">
        <v>1</v>
      </c>
      <c r="B12" s="15">
        <v>2</v>
      </c>
      <c r="C12" s="15">
        <v>3</v>
      </c>
      <c r="D12" s="16"/>
      <c r="E12" s="17">
        <v>3</v>
      </c>
      <c r="F12" s="18">
        <v>4</v>
      </c>
      <c r="I12" s="31"/>
    </row>
    <row r="13" spans="1:9" s="19" customFormat="1" ht="49.5" customHeight="1">
      <c r="A13" s="119" t="s">
        <v>7</v>
      </c>
      <c r="B13" s="120"/>
      <c r="C13" s="120"/>
      <c r="D13" s="120"/>
      <c r="E13" s="121"/>
      <c r="F13" s="122"/>
      <c r="I13" s="31"/>
    </row>
    <row r="14" spans="1:9" s="13" customFormat="1" ht="23.25" customHeight="1">
      <c r="A14" s="51" t="s">
        <v>67</v>
      </c>
      <c r="B14" s="54" t="s">
        <v>8</v>
      </c>
      <c r="C14" s="20" t="s">
        <v>126</v>
      </c>
      <c r="D14" s="37">
        <f>E14*G14</f>
        <v>203050.58</v>
      </c>
      <c r="E14" s="38">
        <f>F14*12</f>
        <v>44.88</v>
      </c>
      <c r="F14" s="38">
        <f>F25+F27</f>
        <v>3.74</v>
      </c>
      <c r="G14" s="13">
        <v>4524.3</v>
      </c>
      <c r="H14" s="13">
        <v>1.07</v>
      </c>
      <c r="I14" s="30">
        <v>2.24</v>
      </c>
    </row>
    <row r="15" spans="1:9" s="13" customFormat="1" ht="27" customHeight="1">
      <c r="A15" s="69" t="s">
        <v>72</v>
      </c>
      <c r="B15" s="70" t="s">
        <v>61</v>
      </c>
      <c r="C15" s="20"/>
      <c r="D15" s="37"/>
      <c r="E15" s="38"/>
      <c r="F15" s="38"/>
      <c r="G15" s="13">
        <v>4524.3</v>
      </c>
      <c r="I15" s="30"/>
    </row>
    <row r="16" spans="1:9" s="13" customFormat="1" ht="27" customHeight="1">
      <c r="A16" s="69" t="s">
        <v>62</v>
      </c>
      <c r="B16" s="70" t="s">
        <v>61</v>
      </c>
      <c r="C16" s="20"/>
      <c r="D16" s="37"/>
      <c r="E16" s="38"/>
      <c r="F16" s="38"/>
      <c r="I16" s="30"/>
    </row>
    <row r="17" spans="1:9" s="13" customFormat="1" ht="118.5" customHeight="1">
      <c r="A17" s="69" t="s">
        <v>73</v>
      </c>
      <c r="B17" s="70" t="s">
        <v>21</v>
      </c>
      <c r="C17" s="20"/>
      <c r="D17" s="37"/>
      <c r="E17" s="38"/>
      <c r="F17" s="38"/>
      <c r="I17" s="30"/>
    </row>
    <row r="18" spans="1:9" s="13" customFormat="1" ht="27" customHeight="1">
      <c r="A18" s="69" t="s">
        <v>74</v>
      </c>
      <c r="B18" s="70" t="s">
        <v>61</v>
      </c>
      <c r="C18" s="20"/>
      <c r="D18" s="37"/>
      <c r="E18" s="38"/>
      <c r="F18" s="38"/>
      <c r="I18" s="30"/>
    </row>
    <row r="19" spans="1:9" s="13" customFormat="1" ht="20.25" customHeight="1">
      <c r="A19" s="69" t="s">
        <v>75</v>
      </c>
      <c r="B19" s="70" t="s">
        <v>61</v>
      </c>
      <c r="C19" s="38"/>
      <c r="D19" s="37"/>
      <c r="E19" s="38"/>
      <c r="F19" s="38"/>
      <c r="G19" s="13">
        <v>4524.3</v>
      </c>
      <c r="I19" s="30"/>
    </row>
    <row r="20" spans="1:9" s="13" customFormat="1" ht="27" customHeight="1">
      <c r="A20" s="69" t="s">
        <v>76</v>
      </c>
      <c r="B20" s="70" t="s">
        <v>11</v>
      </c>
      <c r="C20" s="38"/>
      <c r="D20" s="37"/>
      <c r="E20" s="38"/>
      <c r="F20" s="38"/>
      <c r="G20" s="13">
        <v>4524.3</v>
      </c>
      <c r="I20" s="30"/>
    </row>
    <row r="21" spans="1:9" s="13" customFormat="1" ht="21.75" customHeight="1">
      <c r="A21" s="69" t="s">
        <v>77</v>
      </c>
      <c r="B21" s="70" t="s">
        <v>13</v>
      </c>
      <c r="C21" s="38"/>
      <c r="D21" s="37"/>
      <c r="E21" s="38"/>
      <c r="F21" s="38"/>
      <c r="G21" s="13">
        <v>4524.3</v>
      </c>
      <c r="I21" s="30"/>
    </row>
    <row r="22" spans="1:9" s="13" customFormat="1" ht="21.75" customHeight="1">
      <c r="A22" s="69" t="s">
        <v>155</v>
      </c>
      <c r="B22" s="70" t="s">
        <v>61</v>
      </c>
      <c r="C22" s="38"/>
      <c r="D22" s="37"/>
      <c r="E22" s="38"/>
      <c r="F22" s="38"/>
      <c r="G22" s="13">
        <v>4524.3</v>
      </c>
      <c r="I22" s="30"/>
    </row>
    <row r="23" spans="1:9" s="13" customFormat="1" ht="21.75" customHeight="1">
      <c r="A23" s="69" t="s">
        <v>156</v>
      </c>
      <c r="B23" s="70" t="s">
        <v>61</v>
      </c>
      <c r="C23" s="38"/>
      <c r="D23" s="37"/>
      <c r="E23" s="38"/>
      <c r="F23" s="38"/>
      <c r="I23" s="30"/>
    </row>
    <row r="24" spans="1:9" s="13" customFormat="1" ht="21.75" customHeight="1">
      <c r="A24" s="69" t="s">
        <v>78</v>
      </c>
      <c r="B24" s="70" t="s">
        <v>16</v>
      </c>
      <c r="C24" s="38"/>
      <c r="D24" s="37"/>
      <c r="E24" s="38"/>
      <c r="F24" s="48"/>
      <c r="G24" s="13">
        <v>4524.3</v>
      </c>
      <c r="I24" s="30"/>
    </row>
    <row r="25" spans="1:9" s="13" customFormat="1" ht="21.75" customHeight="1">
      <c r="A25" s="51" t="s">
        <v>60</v>
      </c>
      <c r="B25" s="67"/>
      <c r="C25" s="38"/>
      <c r="D25" s="37"/>
      <c r="E25" s="38"/>
      <c r="F25" s="38">
        <v>3.61</v>
      </c>
      <c r="G25" s="13">
        <v>4524.3</v>
      </c>
      <c r="I25" s="30"/>
    </row>
    <row r="26" spans="1:9" s="13" customFormat="1" ht="21.75" customHeight="1">
      <c r="A26" s="71" t="s">
        <v>66</v>
      </c>
      <c r="B26" s="67" t="s">
        <v>61</v>
      </c>
      <c r="C26" s="38"/>
      <c r="D26" s="37"/>
      <c r="E26" s="38"/>
      <c r="F26" s="48">
        <v>0.13</v>
      </c>
      <c r="G26" s="13">
        <v>4524.3</v>
      </c>
      <c r="I26" s="30"/>
    </row>
    <row r="27" spans="1:9" s="13" customFormat="1" ht="21.75" customHeight="1">
      <c r="A27" s="51" t="s">
        <v>60</v>
      </c>
      <c r="B27" s="67"/>
      <c r="C27" s="38"/>
      <c r="D27" s="37"/>
      <c r="E27" s="38"/>
      <c r="F27" s="38">
        <f>F26</f>
        <v>0.13</v>
      </c>
      <c r="G27" s="13">
        <v>4524.3</v>
      </c>
      <c r="I27" s="30"/>
    </row>
    <row r="28" spans="1:9" s="13" customFormat="1" ht="30">
      <c r="A28" s="51" t="s">
        <v>9</v>
      </c>
      <c r="B28" s="52" t="s">
        <v>10</v>
      </c>
      <c r="C28" s="38" t="s">
        <v>127</v>
      </c>
      <c r="D28" s="37">
        <f>E28*G28</f>
        <v>205222.25</v>
      </c>
      <c r="E28" s="38">
        <f>F28*12</f>
        <v>45.36</v>
      </c>
      <c r="F28" s="38">
        <v>3.78</v>
      </c>
      <c r="G28" s="13">
        <v>4524.3</v>
      </c>
      <c r="H28" s="13">
        <v>1.07</v>
      </c>
      <c r="I28" s="30">
        <v>2.49</v>
      </c>
    </row>
    <row r="29" spans="1:9" s="13" customFormat="1" ht="15">
      <c r="A29" s="69" t="s">
        <v>79</v>
      </c>
      <c r="B29" s="70" t="s">
        <v>10</v>
      </c>
      <c r="C29" s="38"/>
      <c r="D29" s="37"/>
      <c r="E29" s="38"/>
      <c r="F29" s="38"/>
      <c r="I29" s="30"/>
    </row>
    <row r="30" spans="1:9" s="13" customFormat="1" ht="15">
      <c r="A30" s="69" t="s">
        <v>80</v>
      </c>
      <c r="B30" s="70" t="s">
        <v>81</v>
      </c>
      <c r="C30" s="38"/>
      <c r="D30" s="37"/>
      <c r="E30" s="38"/>
      <c r="F30" s="38"/>
      <c r="I30" s="30"/>
    </row>
    <row r="31" spans="1:9" s="13" customFormat="1" ht="15">
      <c r="A31" s="69" t="s">
        <v>82</v>
      </c>
      <c r="B31" s="70" t="s">
        <v>83</v>
      </c>
      <c r="C31" s="38"/>
      <c r="D31" s="37"/>
      <c r="E31" s="38"/>
      <c r="F31" s="38"/>
      <c r="G31" s="13">
        <v>4524.3</v>
      </c>
      <c r="I31" s="30"/>
    </row>
    <row r="32" spans="1:9" s="13" customFormat="1" ht="15">
      <c r="A32" s="69" t="s">
        <v>55</v>
      </c>
      <c r="B32" s="70" t="s">
        <v>10</v>
      </c>
      <c r="C32" s="38"/>
      <c r="D32" s="37"/>
      <c r="E32" s="38"/>
      <c r="F32" s="38"/>
      <c r="G32" s="13">
        <v>4524.3</v>
      </c>
      <c r="I32" s="30"/>
    </row>
    <row r="33" spans="1:9" s="13" customFormat="1" ht="25.5">
      <c r="A33" s="69" t="s">
        <v>56</v>
      </c>
      <c r="B33" s="70" t="s">
        <v>11</v>
      </c>
      <c r="C33" s="38"/>
      <c r="D33" s="37"/>
      <c r="E33" s="38"/>
      <c r="F33" s="38"/>
      <c r="I33" s="30"/>
    </row>
    <row r="34" spans="1:9" s="13" customFormat="1" ht="15">
      <c r="A34" s="69" t="s">
        <v>84</v>
      </c>
      <c r="B34" s="70" t="s">
        <v>10</v>
      </c>
      <c r="C34" s="38"/>
      <c r="D34" s="37"/>
      <c r="E34" s="38"/>
      <c r="F34" s="38"/>
      <c r="G34" s="13">
        <v>4524.3</v>
      </c>
      <c r="I34" s="30"/>
    </row>
    <row r="35" spans="1:9" s="13" customFormat="1" ht="15">
      <c r="A35" s="69" t="s">
        <v>63</v>
      </c>
      <c r="B35" s="70" t="s">
        <v>10</v>
      </c>
      <c r="C35" s="38"/>
      <c r="D35" s="37"/>
      <c r="E35" s="38"/>
      <c r="F35" s="38"/>
      <c r="G35" s="13">
        <v>4524.3</v>
      </c>
      <c r="I35" s="30"/>
    </row>
    <row r="36" spans="1:9" s="13" customFormat="1" ht="25.5">
      <c r="A36" s="69" t="s">
        <v>85</v>
      </c>
      <c r="B36" s="70" t="s">
        <v>57</v>
      </c>
      <c r="C36" s="38"/>
      <c r="D36" s="37"/>
      <c r="E36" s="38"/>
      <c r="F36" s="38"/>
      <c r="G36" s="13">
        <v>4524.3</v>
      </c>
      <c r="I36" s="30"/>
    </row>
    <row r="37" spans="1:9" s="13" customFormat="1" ht="25.5">
      <c r="A37" s="69" t="s">
        <v>86</v>
      </c>
      <c r="B37" s="70" t="s">
        <v>11</v>
      </c>
      <c r="C37" s="38"/>
      <c r="D37" s="37"/>
      <c r="E37" s="38"/>
      <c r="F37" s="38"/>
      <c r="G37" s="13">
        <v>4524.3</v>
      </c>
      <c r="I37" s="30"/>
    </row>
    <row r="38" spans="1:9" s="13" customFormat="1" ht="25.5">
      <c r="A38" s="69" t="s">
        <v>87</v>
      </c>
      <c r="B38" s="70" t="s">
        <v>10</v>
      </c>
      <c r="C38" s="38"/>
      <c r="D38" s="37"/>
      <c r="E38" s="38"/>
      <c r="F38" s="38"/>
      <c r="G38" s="13">
        <v>4524.3</v>
      </c>
      <c r="I38" s="30"/>
    </row>
    <row r="39" spans="1:9" s="22" customFormat="1" ht="20.25" customHeight="1">
      <c r="A39" s="53" t="s">
        <v>12</v>
      </c>
      <c r="B39" s="54" t="s">
        <v>13</v>
      </c>
      <c r="C39" s="38" t="s">
        <v>126</v>
      </c>
      <c r="D39" s="37">
        <f>E39*G39</f>
        <v>48862.44</v>
      </c>
      <c r="E39" s="38">
        <f>F39*12</f>
        <v>10.8</v>
      </c>
      <c r="F39" s="38">
        <v>0.9</v>
      </c>
      <c r="G39" s="13">
        <v>4524.3</v>
      </c>
      <c r="H39" s="13">
        <v>1.07</v>
      </c>
      <c r="I39" s="30">
        <v>0.6</v>
      </c>
    </row>
    <row r="40" spans="1:9" s="13" customFormat="1" ht="20.25" customHeight="1">
      <c r="A40" s="53" t="s">
        <v>14</v>
      </c>
      <c r="B40" s="54" t="s">
        <v>15</v>
      </c>
      <c r="C40" s="38" t="s">
        <v>126</v>
      </c>
      <c r="D40" s="37">
        <f>E40*G40</f>
        <v>159074.39</v>
      </c>
      <c r="E40" s="38">
        <f>F40*12</f>
        <v>35.16</v>
      </c>
      <c r="F40" s="38">
        <v>2.93</v>
      </c>
      <c r="G40" s="13">
        <v>4524.3</v>
      </c>
      <c r="H40" s="13">
        <v>1.07</v>
      </c>
      <c r="I40" s="30">
        <v>1.94</v>
      </c>
    </row>
    <row r="41" spans="1:9" s="13" customFormat="1" ht="20.25" customHeight="1">
      <c r="A41" s="53" t="s">
        <v>89</v>
      </c>
      <c r="B41" s="54" t="s">
        <v>10</v>
      </c>
      <c r="C41" s="38" t="s">
        <v>132</v>
      </c>
      <c r="D41" s="37">
        <f>161295.08*1.086</f>
        <v>175166.46</v>
      </c>
      <c r="E41" s="38">
        <f>D41/G41</f>
        <v>38.72</v>
      </c>
      <c r="F41" s="38">
        <f>E41/12</f>
        <v>3.23</v>
      </c>
      <c r="G41" s="13">
        <v>4524.3</v>
      </c>
      <c r="I41" s="30"/>
    </row>
    <row r="42" spans="1:9" s="13" customFormat="1" ht="29.25" customHeight="1">
      <c r="A42" s="69" t="s">
        <v>90</v>
      </c>
      <c r="B42" s="70" t="s">
        <v>21</v>
      </c>
      <c r="C42" s="38"/>
      <c r="D42" s="37"/>
      <c r="E42" s="38"/>
      <c r="F42" s="38"/>
      <c r="I42" s="30"/>
    </row>
    <row r="43" spans="1:9" s="13" customFormat="1" ht="20.25" customHeight="1">
      <c r="A43" s="69" t="s">
        <v>91</v>
      </c>
      <c r="B43" s="70" t="s">
        <v>16</v>
      </c>
      <c r="C43" s="38"/>
      <c r="D43" s="37"/>
      <c r="E43" s="38"/>
      <c r="F43" s="38"/>
      <c r="I43" s="30"/>
    </row>
    <row r="44" spans="1:9" s="13" customFormat="1" ht="20.25" customHeight="1">
      <c r="A44" s="69" t="s">
        <v>92</v>
      </c>
      <c r="B44" s="70" t="s">
        <v>93</v>
      </c>
      <c r="C44" s="38"/>
      <c r="D44" s="37"/>
      <c r="E44" s="38"/>
      <c r="F44" s="38"/>
      <c r="I44" s="30"/>
    </row>
    <row r="45" spans="1:9" s="13" customFormat="1" ht="20.25" customHeight="1">
      <c r="A45" s="69" t="s">
        <v>94</v>
      </c>
      <c r="B45" s="70" t="s">
        <v>95</v>
      </c>
      <c r="C45" s="38"/>
      <c r="D45" s="37"/>
      <c r="E45" s="38"/>
      <c r="F45" s="38"/>
      <c r="I45" s="30"/>
    </row>
    <row r="46" spans="1:9" s="13" customFormat="1" ht="20.25" customHeight="1">
      <c r="A46" s="69" t="s">
        <v>96</v>
      </c>
      <c r="B46" s="70" t="s">
        <v>93</v>
      </c>
      <c r="C46" s="38"/>
      <c r="D46" s="37"/>
      <c r="E46" s="38"/>
      <c r="F46" s="38"/>
      <c r="I46" s="30"/>
    </row>
    <row r="47" spans="1:9" s="19" customFormat="1" ht="40.5" customHeight="1">
      <c r="A47" s="53" t="s">
        <v>97</v>
      </c>
      <c r="B47" s="54" t="s">
        <v>8</v>
      </c>
      <c r="C47" s="39" t="s">
        <v>128</v>
      </c>
      <c r="D47" s="37">
        <v>2439.99</v>
      </c>
      <c r="E47" s="38">
        <f>D47/G47</f>
        <v>0.54</v>
      </c>
      <c r="F47" s="38">
        <f>E47/12</f>
        <v>0.05</v>
      </c>
      <c r="G47" s="13">
        <v>4524.3</v>
      </c>
      <c r="H47" s="13">
        <v>1.07</v>
      </c>
      <c r="I47" s="30">
        <v>0.03</v>
      </c>
    </row>
    <row r="48" spans="1:9" s="19" customFormat="1" ht="34.5" customHeight="1">
      <c r="A48" s="53" t="s">
        <v>98</v>
      </c>
      <c r="B48" s="54" t="s">
        <v>8</v>
      </c>
      <c r="C48" s="39" t="s">
        <v>128</v>
      </c>
      <c r="D48" s="37">
        <v>15405.72</v>
      </c>
      <c r="E48" s="38">
        <f>D48/G48</f>
        <v>3.41</v>
      </c>
      <c r="F48" s="38">
        <f>E48/12</f>
        <v>0.28</v>
      </c>
      <c r="G48" s="13">
        <v>4524.3</v>
      </c>
      <c r="H48" s="13">
        <v>1.07</v>
      </c>
      <c r="I48" s="30">
        <v>0.19</v>
      </c>
    </row>
    <row r="49" spans="1:9" s="19" customFormat="1" ht="30">
      <c r="A49" s="53" t="s">
        <v>22</v>
      </c>
      <c r="B49" s="54"/>
      <c r="C49" s="39" t="s">
        <v>133</v>
      </c>
      <c r="D49" s="37">
        <f>E49*G49</f>
        <v>11944.15</v>
      </c>
      <c r="E49" s="38">
        <f>F49*12</f>
        <v>2.64</v>
      </c>
      <c r="F49" s="38">
        <v>0.22</v>
      </c>
      <c r="G49" s="13">
        <v>4524.3</v>
      </c>
      <c r="H49" s="13">
        <v>1.07</v>
      </c>
      <c r="I49" s="30">
        <v>0.14</v>
      </c>
    </row>
    <row r="50" spans="1:9" s="19" customFormat="1" ht="25.5">
      <c r="A50" s="56" t="s">
        <v>99</v>
      </c>
      <c r="B50" s="57" t="s">
        <v>64</v>
      </c>
      <c r="C50" s="39"/>
      <c r="D50" s="37"/>
      <c r="E50" s="38"/>
      <c r="F50" s="38"/>
      <c r="G50" s="13"/>
      <c r="H50" s="13"/>
      <c r="I50" s="30"/>
    </row>
    <row r="51" spans="1:9" s="19" customFormat="1" ht="25.5" customHeight="1">
      <c r="A51" s="56" t="s">
        <v>100</v>
      </c>
      <c r="B51" s="57" t="s">
        <v>64</v>
      </c>
      <c r="C51" s="39"/>
      <c r="D51" s="37"/>
      <c r="E51" s="38"/>
      <c r="F51" s="38"/>
      <c r="G51" s="13"/>
      <c r="H51" s="13"/>
      <c r="I51" s="30"/>
    </row>
    <row r="52" spans="1:9" s="19" customFormat="1" ht="24" customHeight="1">
      <c r="A52" s="56" t="s">
        <v>101</v>
      </c>
      <c r="B52" s="57" t="s">
        <v>61</v>
      </c>
      <c r="C52" s="39"/>
      <c r="D52" s="37"/>
      <c r="E52" s="38"/>
      <c r="F52" s="38"/>
      <c r="G52" s="13"/>
      <c r="H52" s="13"/>
      <c r="I52" s="30"/>
    </row>
    <row r="53" spans="1:9" s="19" customFormat="1" ht="27" customHeight="1">
      <c r="A53" s="56" t="s">
        <v>102</v>
      </c>
      <c r="B53" s="57" t="s">
        <v>64</v>
      </c>
      <c r="C53" s="39"/>
      <c r="D53" s="37"/>
      <c r="E53" s="38"/>
      <c r="F53" s="38"/>
      <c r="G53" s="13"/>
      <c r="H53" s="13"/>
      <c r="I53" s="30"/>
    </row>
    <row r="54" spans="1:9" s="19" customFormat="1" ht="25.5">
      <c r="A54" s="56" t="s">
        <v>103</v>
      </c>
      <c r="B54" s="57" t="s">
        <v>64</v>
      </c>
      <c r="C54" s="39"/>
      <c r="D54" s="37"/>
      <c r="E54" s="38"/>
      <c r="F54" s="38"/>
      <c r="G54" s="13"/>
      <c r="H54" s="13"/>
      <c r="I54" s="30"/>
    </row>
    <row r="55" spans="1:9" s="19" customFormat="1" ht="17.25" customHeight="1">
      <c r="A55" s="56" t="s">
        <v>104</v>
      </c>
      <c r="B55" s="57" t="s">
        <v>64</v>
      </c>
      <c r="C55" s="39"/>
      <c r="D55" s="37"/>
      <c r="E55" s="38"/>
      <c r="F55" s="38"/>
      <c r="G55" s="13"/>
      <c r="H55" s="13"/>
      <c r="I55" s="30"/>
    </row>
    <row r="56" spans="1:9" s="19" customFormat="1" ht="25.5">
      <c r="A56" s="56" t="s">
        <v>105</v>
      </c>
      <c r="B56" s="57" t="s">
        <v>64</v>
      </c>
      <c r="C56" s="39"/>
      <c r="D56" s="37"/>
      <c r="E56" s="38"/>
      <c r="F56" s="38"/>
      <c r="G56" s="13"/>
      <c r="H56" s="13"/>
      <c r="I56" s="30"/>
    </row>
    <row r="57" spans="1:9" s="19" customFormat="1" ht="20.25" customHeight="1">
      <c r="A57" s="56" t="s">
        <v>106</v>
      </c>
      <c r="B57" s="57" t="s">
        <v>64</v>
      </c>
      <c r="C57" s="39"/>
      <c r="D57" s="37"/>
      <c r="E57" s="38"/>
      <c r="F57" s="38"/>
      <c r="G57" s="13"/>
      <c r="H57" s="13"/>
      <c r="I57" s="30"/>
    </row>
    <row r="58" spans="1:9" s="19" customFormat="1" ht="18" customHeight="1">
      <c r="A58" s="56" t="s">
        <v>107</v>
      </c>
      <c r="B58" s="57" t="s">
        <v>64</v>
      </c>
      <c r="C58" s="39"/>
      <c r="D58" s="37"/>
      <c r="E58" s="38"/>
      <c r="F58" s="38"/>
      <c r="G58" s="13"/>
      <c r="H58" s="13"/>
      <c r="I58" s="30"/>
    </row>
    <row r="59" spans="1:9" s="19" customFormat="1" ht="30" customHeight="1">
      <c r="A59" s="53" t="s">
        <v>157</v>
      </c>
      <c r="B59" s="57"/>
      <c r="C59" s="39"/>
      <c r="D59" s="37">
        <v>68800</v>
      </c>
      <c r="E59" s="38">
        <f>D59/G59</f>
        <v>15.21</v>
      </c>
      <c r="F59" s="38">
        <f>E59/12</f>
        <v>1.27</v>
      </c>
      <c r="G59" s="13">
        <v>4524.3</v>
      </c>
      <c r="H59" s="13"/>
      <c r="I59" s="30"/>
    </row>
    <row r="60" spans="1:9" s="13" customFormat="1" ht="21" customHeight="1">
      <c r="A60" s="53" t="s">
        <v>24</v>
      </c>
      <c r="B60" s="54" t="s">
        <v>25</v>
      </c>
      <c r="C60" s="39" t="s">
        <v>134</v>
      </c>
      <c r="D60" s="37">
        <f>E60*G60</f>
        <v>4343.33</v>
      </c>
      <c r="E60" s="38">
        <f>F60*12</f>
        <v>0.96</v>
      </c>
      <c r="F60" s="38">
        <v>0.08</v>
      </c>
      <c r="G60" s="13">
        <v>4524.3</v>
      </c>
      <c r="H60" s="13">
        <v>1.07</v>
      </c>
      <c r="I60" s="30">
        <v>0.03</v>
      </c>
    </row>
    <row r="61" spans="1:9" s="13" customFormat="1" ht="21" customHeight="1">
      <c r="A61" s="53" t="s">
        <v>26</v>
      </c>
      <c r="B61" s="54" t="s">
        <v>27</v>
      </c>
      <c r="C61" s="39" t="s">
        <v>134</v>
      </c>
      <c r="D61" s="39">
        <f>E61*G61</f>
        <v>2714.58</v>
      </c>
      <c r="E61" s="39">
        <f>12*F61</f>
        <v>0.6</v>
      </c>
      <c r="F61" s="39">
        <v>0.05</v>
      </c>
      <c r="G61" s="13">
        <v>4524.3</v>
      </c>
      <c r="H61" s="13">
        <v>1.07</v>
      </c>
      <c r="I61" s="30">
        <v>0.02</v>
      </c>
    </row>
    <row r="62" spans="1:9" s="22" customFormat="1" ht="30">
      <c r="A62" s="53" t="s">
        <v>23</v>
      </c>
      <c r="B62" s="54"/>
      <c r="C62" s="39" t="s">
        <v>129</v>
      </c>
      <c r="D62" s="39">
        <v>7070</v>
      </c>
      <c r="E62" s="39">
        <f>D62/G62</f>
        <v>1.56</v>
      </c>
      <c r="F62" s="39">
        <f>E62/12</f>
        <v>0.13</v>
      </c>
      <c r="G62" s="13">
        <v>4524.3</v>
      </c>
      <c r="H62" s="13">
        <v>1.07</v>
      </c>
      <c r="I62" s="30">
        <v>0.03</v>
      </c>
    </row>
    <row r="63" spans="1:9" s="22" customFormat="1" ht="18" customHeight="1">
      <c r="A63" s="53" t="s">
        <v>31</v>
      </c>
      <c r="B63" s="54"/>
      <c r="C63" s="39" t="s">
        <v>135</v>
      </c>
      <c r="D63" s="39">
        <f>D64+D65+D66+D67+D68+D69+D70+D71+D72+D74+D75+D76+D77+D73</f>
        <v>20664.33</v>
      </c>
      <c r="E63" s="39">
        <f>D63/G63</f>
        <v>4.57</v>
      </c>
      <c r="F63" s="39">
        <f>E63/12</f>
        <v>0.38</v>
      </c>
      <c r="G63" s="13">
        <v>4524.3</v>
      </c>
      <c r="H63" s="13">
        <v>1.07</v>
      </c>
      <c r="I63" s="30">
        <v>0.44</v>
      </c>
    </row>
    <row r="64" spans="1:9" s="19" customFormat="1" ht="26.25" customHeight="1">
      <c r="A64" s="55" t="s">
        <v>69</v>
      </c>
      <c r="B64" s="49" t="s">
        <v>16</v>
      </c>
      <c r="C64" s="40"/>
      <c r="D64" s="40">
        <v>743.92</v>
      </c>
      <c r="E64" s="40"/>
      <c r="F64" s="40"/>
      <c r="G64" s="13">
        <v>4524.3</v>
      </c>
      <c r="H64" s="13">
        <v>1.07</v>
      </c>
      <c r="I64" s="30">
        <v>0.01</v>
      </c>
    </row>
    <row r="65" spans="1:9" s="19" customFormat="1" ht="18.75" customHeight="1">
      <c r="A65" s="55" t="s">
        <v>17</v>
      </c>
      <c r="B65" s="49" t="s">
        <v>21</v>
      </c>
      <c r="C65" s="40"/>
      <c r="D65" s="40">
        <v>548.89</v>
      </c>
      <c r="E65" s="40"/>
      <c r="F65" s="40"/>
      <c r="G65" s="13">
        <v>4524.3</v>
      </c>
      <c r="H65" s="13">
        <v>1.07</v>
      </c>
      <c r="I65" s="30">
        <v>0.01</v>
      </c>
    </row>
    <row r="66" spans="1:9" s="19" customFormat="1" ht="15">
      <c r="A66" s="55" t="s">
        <v>68</v>
      </c>
      <c r="B66" s="50" t="s">
        <v>16</v>
      </c>
      <c r="C66" s="40"/>
      <c r="D66" s="40">
        <v>978.07</v>
      </c>
      <c r="E66" s="40"/>
      <c r="F66" s="40"/>
      <c r="G66" s="13">
        <v>4524.3</v>
      </c>
      <c r="H66" s="13"/>
      <c r="I66" s="30"/>
    </row>
    <row r="67" spans="1:9" s="19" customFormat="1" ht="15">
      <c r="A67" s="55" t="s">
        <v>46</v>
      </c>
      <c r="B67" s="49" t="s">
        <v>16</v>
      </c>
      <c r="C67" s="40"/>
      <c r="D67" s="41">
        <v>1046</v>
      </c>
      <c r="E67" s="40"/>
      <c r="F67" s="40"/>
      <c r="G67" s="13">
        <v>4524.3</v>
      </c>
      <c r="H67" s="13">
        <v>1.07</v>
      </c>
      <c r="I67" s="30">
        <v>0.01</v>
      </c>
    </row>
    <row r="68" spans="1:9" s="19" customFormat="1" ht="15">
      <c r="A68" s="55" t="s">
        <v>18</v>
      </c>
      <c r="B68" s="49" t="s">
        <v>16</v>
      </c>
      <c r="C68" s="40"/>
      <c r="D68" s="41">
        <v>4663.38</v>
      </c>
      <c r="E68" s="40"/>
      <c r="F68" s="40"/>
      <c r="G68" s="13">
        <v>4524.3</v>
      </c>
      <c r="H68" s="13">
        <v>1.07</v>
      </c>
      <c r="I68" s="30">
        <v>0.05</v>
      </c>
    </row>
    <row r="69" spans="1:9" s="19" customFormat="1" ht="15">
      <c r="A69" s="55" t="s">
        <v>19</v>
      </c>
      <c r="B69" s="49" t="s">
        <v>16</v>
      </c>
      <c r="C69" s="40"/>
      <c r="D69" s="41">
        <v>1097.78</v>
      </c>
      <c r="E69" s="40"/>
      <c r="F69" s="40"/>
      <c r="G69" s="13">
        <v>4524.3</v>
      </c>
      <c r="H69" s="13">
        <v>1.07</v>
      </c>
      <c r="I69" s="30">
        <v>0.01</v>
      </c>
    </row>
    <row r="70" spans="1:9" s="19" customFormat="1" ht="15">
      <c r="A70" s="55" t="s">
        <v>43</v>
      </c>
      <c r="B70" s="49" t="s">
        <v>16</v>
      </c>
      <c r="C70" s="40"/>
      <c r="D70" s="41">
        <v>522.99</v>
      </c>
      <c r="E70" s="40"/>
      <c r="F70" s="40"/>
      <c r="G70" s="13">
        <v>4524.3</v>
      </c>
      <c r="H70" s="13">
        <v>1.07</v>
      </c>
      <c r="I70" s="30">
        <v>0.01</v>
      </c>
    </row>
    <row r="71" spans="1:9" s="19" customFormat="1" ht="15">
      <c r="A71" s="55" t="s">
        <v>44</v>
      </c>
      <c r="B71" s="49" t="s">
        <v>21</v>
      </c>
      <c r="C71" s="40"/>
      <c r="D71" s="41">
        <v>0</v>
      </c>
      <c r="E71" s="40"/>
      <c r="F71" s="40"/>
      <c r="G71" s="13">
        <v>4524.3</v>
      </c>
      <c r="H71" s="13">
        <v>1.07</v>
      </c>
      <c r="I71" s="30">
        <v>0.02</v>
      </c>
    </row>
    <row r="72" spans="1:9" s="19" customFormat="1" ht="25.5">
      <c r="A72" s="55" t="s">
        <v>20</v>
      </c>
      <c r="B72" s="49" t="s">
        <v>16</v>
      </c>
      <c r="C72" s="40"/>
      <c r="D72" s="41">
        <v>5847.83</v>
      </c>
      <c r="E72" s="40"/>
      <c r="F72" s="40"/>
      <c r="G72" s="13">
        <v>4524.3</v>
      </c>
      <c r="H72" s="13">
        <v>1.07</v>
      </c>
      <c r="I72" s="30">
        <v>0.07</v>
      </c>
    </row>
    <row r="73" spans="1:9" s="19" customFormat="1" ht="19.5" customHeight="1">
      <c r="A73" s="55" t="s">
        <v>158</v>
      </c>
      <c r="B73" s="50" t="s">
        <v>16</v>
      </c>
      <c r="C73" s="40"/>
      <c r="D73" s="41">
        <v>1048.01</v>
      </c>
      <c r="E73" s="40"/>
      <c r="F73" s="40"/>
      <c r="G73" s="13"/>
      <c r="H73" s="13"/>
      <c r="I73" s="30"/>
    </row>
    <row r="74" spans="1:9" s="19" customFormat="1" ht="25.5">
      <c r="A74" s="55" t="s">
        <v>70</v>
      </c>
      <c r="B74" s="49" t="s">
        <v>16</v>
      </c>
      <c r="C74" s="40"/>
      <c r="D74" s="41">
        <v>4167.46</v>
      </c>
      <c r="E74" s="40"/>
      <c r="F74" s="40"/>
      <c r="G74" s="13">
        <v>4524.3</v>
      </c>
      <c r="H74" s="13">
        <v>1.07</v>
      </c>
      <c r="I74" s="30">
        <v>0.01</v>
      </c>
    </row>
    <row r="75" spans="1:9" s="19" customFormat="1" ht="27.75" customHeight="1">
      <c r="A75" s="55" t="s">
        <v>108</v>
      </c>
      <c r="B75" s="50" t="s">
        <v>51</v>
      </c>
      <c r="C75" s="42"/>
      <c r="D75" s="41">
        <v>0</v>
      </c>
      <c r="E75" s="40"/>
      <c r="F75" s="40"/>
      <c r="G75" s="13">
        <v>4524.3</v>
      </c>
      <c r="H75" s="13"/>
      <c r="I75" s="30"/>
    </row>
    <row r="76" spans="1:9" s="19" customFormat="1" ht="18.75" customHeight="1">
      <c r="A76" s="55" t="s">
        <v>109</v>
      </c>
      <c r="B76" s="57" t="s">
        <v>16</v>
      </c>
      <c r="C76" s="42"/>
      <c r="D76" s="41">
        <v>0</v>
      </c>
      <c r="E76" s="40"/>
      <c r="F76" s="40"/>
      <c r="G76" s="13">
        <v>4524.3</v>
      </c>
      <c r="H76" s="13"/>
      <c r="I76" s="30"/>
    </row>
    <row r="77" spans="1:9" s="19" customFormat="1" ht="21" customHeight="1">
      <c r="A77" s="55" t="s">
        <v>110</v>
      </c>
      <c r="B77" s="50" t="s">
        <v>51</v>
      </c>
      <c r="C77" s="40"/>
      <c r="D77" s="41">
        <v>0</v>
      </c>
      <c r="E77" s="40"/>
      <c r="F77" s="40"/>
      <c r="G77" s="13">
        <v>4524.3</v>
      </c>
      <c r="H77" s="13"/>
      <c r="I77" s="30"/>
    </row>
    <row r="78" spans="1:9" s="22" customFormat="1" ht="30">
      <c r="A78" s="53" t="s">
        <v>36</v>
      </c>
      <c r="B78" s="54"/>
      <c r="C78" s="38" t="s">
        <v>136</v>
      </c>
      <c r="D78" s="38">
        <f>D79+D80+D81+D83+D84+D85+D86+D87+D88</f>
        <v>23060.88</v>
      </c>
      <c r="E78" s="38">
        <f>D78/G78</f>
        <v>5.1</v>
      </c>
      <c r="F78" s="38">
        <f>E78/12</f>
        <v>0.43</v>
      </c>
      <c r="G78" s="13">
        <v>4524.3</v>
      </c>
      <c r="H78" s="13">
        <v>1.07</v>
      </c>
      <c r="I78" s="30">
        <v>0.48</v>
      </c>
    </row>
    <row r="79" spans="1:9" s="19" customFormat="1" ht="15">
      <c r="A79" s="55" t="s">
        <v>32</v>
      </c>
      <c r="B79" s="49" t="s">
        <v>47</v>
      </c>
      <c r="C79" s="40"/>
      <c r="D79" s="41">
        <v>3137.99</v>
      </c>
      <c r="E79" s="40"/>
      <c r="F79" s="40"/>
      <c r="G79" s="13">
        <v>4524.3</v>
      </c>
      <c r="H79" s="13">
        <v>1.07</v>
      </c>
      <c r="I79" s="30">
        <v>0.04</v>
      </c>
    </row>
    <row r="80" spans="1:9" s="19" customFormat="1" ht="25.5">
      <c r="A80" s="55" t="s">
        <v>33</v>
      </c>
      <c r="B80" s="49" t="s">
        <v>40</v>
      </c>
      <c r="C80" s="40"/>
      <c r="D80" s="41">
        <v>2092.02</v>
      </c>
      <c r="E80" s="40"/>
      <c r="F80" s="40"/>
      <c r="G80" s="13">
        <v>4524.3</v>
      </c>
      <c r="H80" s="13">
        <v>1.07</v>
      </c>
      <c r="I80" s="30">
        <v>0.02</v>
      </c>
    </row>
    <row r="81" spans="1:9" s="19" customFormat="1" ht="15">
      <c r="A81" s="55" t="s">
        <v>52</v>
      </c>
      <c r="B81" s="49" t="s">
        <v>51</v>
      </c>
      <c r="C81" s="40"/>
      <c r="D81" s="41">
        <v>2195.49</v>
      </c>
      <c r="E81" s="40"/>
      <c r="F81" s="40"/>
      <c r="G81" s="13">
        <v>4524.3</v>
      </c>
      <c r="H81" s="13">
        <v>1.07</v>
      </c>
      <c r="I81" s="30">
        <v>0.03</v>
      </c>
    </row>
    <row r="82" spans="1:9" s="19" customFormat="1" ht="15">
      <c r="A82" s="55" t="s">
        <v>114</v>
      </c>
      <c r="B82" s="50" t="s">
        <v>50</v>
      </c>
      <c r="C82" s="40"/>
      <c r="D82" s="41">
        <v>0</v>
      </c>
      <c r="E82" s="40"/>
      <c r="F82" s="40"/>
      <c r="G82" s="13"/>
      <c r="H82" s="13"/>
      <c r="I82" s="30"/>
    </row>
    <row r="83" spans="1:9" s="19" customFormat="1" ht="25.5">
      <c r="A83" s="55" t="s">
        <v>48</v>
      </c>
      <c r="B83" s="49" t="s">
        <v>49</v>
      </c>
      <c r="C83" s="40"/>
      <c r="D83" s="41">
        <v>0</v>
      </c>
      <c r="E83" s="40"/>
      <c r="F83" s="40"/>
      <c r="G83" s="13">
        <v>4524.3</v>
      </c>
      <c r="H83" s="13">
        <v>1.07</v>
      </c>
      <c r="I83" s="30">
        <v>0.02</v>
      </c>
    </row>
    <row r="84" spans="1:9" s="19" customFormat="1" ht="20.25" customHeight="1">
      <c r="A84" s="55" t="s">
        <v>45</v>
      </c>
      <c r="B84" s="49" t="s">
        <v>8</v>
      </c>
      <c r="C84" s="42"/>
      <c r="D84" s="41">
        <v>7440.48</v>
      </c>
      <c r="E84" s="40"/>
      <c r="F84" s="40"/>
      <c r="G84" s="13">
        <v>4524.3</v>
      </c>
      <c r="H84" s="13">
        <v>1.07</v>
      </c>
      <c r="I84" s="30">
        <v>0.1</v>
      </c>
    </row>
    <row r="85" spans="1:9" s="19" customFormat="1" ht="25.5">
      <c r="A85" s="55" t="s">
        <v>111</v>
      </c>
      <c r="B85" s="50" t="s">
        <v>16</v>
      </c>
      <c r="C85" s="42"/>
      <c r="D85" s="58">
        <v>8194.9</v>
      </c>
      <c r="E85" s="42"/>
      <c r="F85" s="42"/>
      <c r="G85" s="13"/>
      <c r="H85" s="13"/>
      <c r="I85" s="30"/>
    </row>
    <row r="86" spans="1:9" s="19" customFormat="1" ht="25.5">
      <c r="A86" s="55" t="s">
        <v>108</v>
      </c>
      <c r="B86" s="50" t="s">
        <v>50</v>
      </c>
      <c r="C86" s="42"/>
      <c r="D86" s="58">
        <v>0</v>
      </c>
      <c r="E86" s="42"/>
      <c r="F86" s="42"/>
      <c r="G86" s="13"/>
      <c r="H86" s="13"/>
      <c r="I86" s="30"/>
    </row>
    <row r="87" spans="1:9" s="19" customFormat="1" ht="15">
      <c r="A87" s="56" t="s">
        <v>112</v>
      </c>
      <c r="B87" s="50" t="s">
        <v>51</v>
      </c>
      <c r="C87" s="42"/>
      <c r="D87" s="58">
        <v>0</v>
      </c>
      <c r="E87" s="42"/>
      <c r="F87" s="42"/>
      <c r="G87" s="13"/>
      <c r="H87" s="13"/>
      <c r="I87" s="30"/>
    </row>
    <row r="88" spans="1:9" s="19" customFormat="1" ht="15">
      <c r="A88" s="55" t="s">
        <v>113</v>
      </c>
      <c r="B88" s="50" t="s">
        <v>16</v>
      </c>
      <c r="C88" s="42"/>
      <c r="D88" s="58">
        <v>0</v>
      </c>
      <c r="E88" s="42"/>
      <c r="F88" s="42"/>
      <c r="G88" s="13"/>
      <c r="H88" s="13"/>
      <c r="I88" s="30"/>
    </row>
    <row r="89" spans="1:9" s="19" customFormat="1" ht="30">
      <c r="A89" s="53" t="s">
        <v>37</v>
      </c>
      <c r="B89" s="49"/>
      <c r="C89" s="39" t="s">
        <v>137</v>
      </c>
      <c r="D89" s="38">
        <v>0</v>
      </c>
      <c r="E89" s="38">
        <f>D89/G89</f>
        <v>0</v>
      </c>
      <c r="F89" s="38">
        <f>E89/12</f>
        <v>0</v>
      </c>
      <c r="G89" s="13">
        <v>4524.3</v>
      </c>
      <c r="H89" s="13">
        <v>1.07</v>
      </c>
      <c r="I89" s="30">
        <v>0.06</v>
      </c>
    </row>
    <row r="90" spans="1:9" s="19" customFormat="1" ht="15">
      <c r="A90" s="55" t="s">
        <v>115</v>
      </c>
      <c r="B90" s="49" t="s">
        <v>16</v>
      </c>
      <c r="C90" s="40"/>
      <c r="D90" s="72">
        <v>0</v>
      </c>
      <c r="E90" s="38"/>
      <c r="F90" s="38"/>
      <c r="G90" s="13"/>
      <c r="H90" s="13"/>
      <c r="I90" s="30"/>
    </row>
    <row r="91" spans="1:9" s="19" customFormat="1" ht="15">
      <c r="A91" s="56" t="s">
        <v>116</v>
      </c>
      <c r="B91" s="50" t="s">
        <v>51</v>
      </c>
      <c r="C91" s="40"/>
      <c r="D91" s="72">
        <v>0</v>
      </c>
      <c r="E91" s="38"/>
      <c r="F91" s="38"/>
      <c r="G91" s="13"/>
      <c r="H91" s="13"/>
      <c r="I91" s="30"/>
    </row>
    <row r="92" spans="1:9" s="19" customFormat="1" ht="15">
      <c r="A92" s="55" t="s">
        <v>117</v>
      </c>
      <c r="B92" s="50" t="s">
        <v>50</v>
      </c>
      <c r="C92" s="40"/>
      <c r="D92" s="72">
        <v>0</v>
      </c>
      <c r="E92" s="38"/>
      <c r="F92" s="38"/>
      <c r="G92" s="13"/>
      <c r="H92" s="13"/>
      <c r="I92" s="30"/>
    </row>
    <row r="93" spans="1:9" s="19" customFormat="1" ht="31.5" customHeight="1">
      <c r="A93" s="55" t="s">
        <v>118</v>
      </c>
      <c r="B93" s="50" t="s">
        <v>51</v>
      </c>
      <c r="C93" s="40"/>
      <c r="D93" s="41">
        <f>E93*G93</f>
        <v>0</v>
      </c>
      <c r="E93" s="40"/>
      <c r="F93" s="40"/>
      <c r="G93" s="13">
        <v>4524.3</v>
      </c>
      <c r="H93" s="13">
        <v>1.07</v>
      </c>
      <c r="I93" s="30">
        <v>0</v>
      </c>
    </row>
    <row r="94" spans="1:9" s="19" customFormat="1" ht="18" customHeight="1">
      <c r="A94" s="53" t="s">
        <v>38</v>
      </c>
      <c r="B94" s="49"/>
      <c r="C94" s="39" t="s">
        <v>138</v>
      </c>
      <c r="D94" s="38">
        <f>D97+D98+D100+D95+D96+D99</f>
        <v>27185.38</v>
      </c>
      <c r="E94" s="38">
        <f>D94/G94</f>
        <v>6.01</v>
      </c>
      <c r="F94" s="38">
        <f>E94/12</f>
        <v>0.5</v>
      </c>
      <c r="G94" s="13">
        <v>4524.3</v>
      </c>
      <c r="H94" s="13">
        <v>1.07</v>
      </c>
      <c r="I94" s="30">
        <v>0.21</v>
      </c>
    </row>
    <row r="95" spans="1:9" s="19" customFormat="1" ht="18" customHeight="1">
      <c r="A95" s="55" t="s">
        <v>34</v>
      </c>
      <c r="B95" s="49" t="s">
        <v>8</v>
      </c>
      <c r="C95" s="40"/>
      <c r="D95" s="41">
        <f>E95*G95</f>
        <v>0</v>
      </c>
      <c r="E95" s="40"/>
      <c r="F95" s="40"/>
      <c r="G95" s="13">
        <v>4524.3</v>
      </c>
      <c r="H95" s="13">
        <v>1.07</v>
      </c>
      <c r="I95" s="30">
        <v>0</v>
      </c>
    </row>
    <row r="96" spans="1:9" s="19" customFormat="1" ht="38.25">
      <c r="A96" s="55" t="s">
        <v>119</v>
      </c>
      <c r="B96" s="49" t="s">
        <v>16</v>
      </c>
      <c r="C96" s="40"/>
      <c r="D96" s="41">
        <v>16425.66</v>
      </c>
      <c r="E96" s="40"/>
      <c r="F96" s="40"/>
      <c r="G96" s="13"/>
      <c r="H96" s="13"/>
      <c r="I96" s="30"/>
    </row>
    <row r="97" spans="1:9" s="19" customFormat="1" ht="40.5" customHeight="1">
      <c r="A97" s="55" t="s">
        <v>120</v>
      </c>
      <c r="B97" s="49" t="s">
        <v>16</v>
      </c>
      <c r="C97" s="40"/>
      <c r="D97" s="41">
        <v>1093.4</v>
      </c>
      <c r="E97" s="40"/>
      <c r="F97" s="40"/>
      <c r="G97" s="13">
        <v>4524.3</v>
      </c>
      <c r="H97" s="13">
        <v>1.07</v>
      </c>
      <c r="I97" s="30">
        <v>0.2</v>
      </c>
    </row>
    <row r="98" spans="1:9" s="19" customFormat="1" ht="25.5">
      <c r="A98" s="55" t="s">
        <v>121</v>
      </c>
      <c r="B98" s="49" t="s">
        <v>11</v>
      </c>
      <c r="C98" s="40"/>
      <c r="D98" s="41">
        <v>0</v>
      </c>
      <c r="E98" s="40"/>
      <c r="F98" s="40"/>
      <c r="G98" s="13">
        <v>4524.3</v>
      </c>
      <c r="H98" s="13">
        <v>1.07</v>
      </c>
      <c r="I98" s="30">
        <v>0.01</v>
      </c>
    </row>
    <row r="99" spans="1:9" s="19" customFormat="1" ht="18.75" customHeight="1">
      <c r="A99" s="55" t="s">
        <v>122</v>
      </c>
      <c r="B99" s="50" t="s">
        <v>123</v>
      </c>
      <c r="C99" s="40"/>
      <c r="D99" s="58">
        <v>9666.32</v>
      </c>
      <c r="E99" s="42"/>
      <c r="F99" s="42"/>
      <c r="G99" s="13"/>
      <c r="H99" s="13"/>
      <c r="I99" s="30"/>
    </row>
    <row r="100" spans="1:9" s="19" customFormat="1" ht="58.5" customHeight="1">
      <c r="A100" s="55" t="s">
        <v>124</v>
      </c>
      <c r="B100" s="50" t="s">
        <v>64</v>
      </c>
      <c r="C100" s="40"/>
      <c r="D100" s="58">
        <v>0</v>
      </c>
      <c r="E100" s="42"/>
      <c r="F100" s="42"/>
      <c r="G100" s="13">
        <v>4524.3</v>
      </c>
      <c r="H100" s="13"/>
      <c r="I100" s="30"/>
    </row>
    <row r="101" spans="1:9" s="19" customFormat="1" ht="15">
      <c r="A101" s="53" t="s">
        <v>39</v>
      </c>
      <c r="B101" s="49"/>
      <c r="C101" s="39" t="s">
        <v>139</v>
      </c>
      <c r="D101" s="38">
        <f>D102</f>
        <v>1311.87</v>
      </c>
      <c r="E101" s="38">
        <f>D101/G101</f>
        <v>0.29</v>
      </c>
      <c r="F101" s="38">
        <f>E101/12</f>
        <v>0.02</v>
      </c>
      <c r="G101" s="13">
        <v>4524.3</v>
      </c>
      <c r="H101" s="13">
        <v>1.07</v>
      </c>
      <c r="I101" s="30">
        <v>0.1</v>
      </c>
    </row>
    <row r="102" spans="1:9" s="19" customFormat="1" ht="15">
      <c r="A102" s="55" t="s">
        <v>35</v>
      </c>
      <c r="B102" s="49" t="s">
        <v>16</v>
      </c>
      <c r="C102" s="40"/>
      <c r="D102" s="41">
        <v>1311.87</v>
      </c>
      <c r="E102" s="40"/>
      <c r="F102" s="40"/>
      <c r="G102" s="13">
        <v>4524.3</v>
      </c>
      <c r="H102" s="13">
        <v>1.07</v>
      </c>
      <c r="I102" s="30">
        <v>0.01</v>
      </c>
    </row>
    <row r="103" spans="1:9" s="13" customFormat="1" ht="30">
      <c r="A103" s="53" t="s">
        <v>42</v>
      </c>
      <c r="B103" s="54"/>
      <c r="C103" s="38" t="s">
        <v>140</v>
      </c>
      <c r="D103" s="38">
        <f>D104+D105</f>
        <v>35466.67</v>
      </c>
      <c r="E103" s="38">
        <f>D103/G103</f>
        <v>7.84</v>
      </c>
      <c r="F103" s="38">
        <f>E103/12</f>
        <v>0.65</v>
      </c>
      <c r="G103" s="13">
        <v>4524.3</v>
      </c>
      <c r="H103" s="13">
        <v>1.07</v>
      </c>
      <c r="I103" s="30">
        <v>0.28</v>
      </c>
    </row>
    <row r="104" spans="1:9" s="19" customFormat="1" ht="46.5" customHeight="1">
      <c r="A104" s="56" t="s">
        <v>125</v>
      </c>
      <c r="B104" s="50" t="s">
        <v>21</v>
      </c>
      <c r="C104" s="40"/>
      <c r="D104" s="41">
        <v>20800</v>
      </c>
      <c r="E104" s="40"/>
      <c r="F104" s="40"/>
      <c r="G104" s="13">
        <v>4524.3</v>
      </c>
      <c r="H104" s="13">
        <v>1.07</v>
      </c>
      <c r="I104" s="30">
        <v>0.02</v>
      </c>
    </row>
    <row r="105" spans="1:9" s="19" customFormat="1" ht="22.5" customHeight="1">
      <c r="A105" s="56" t="s">
        <v>159</v>
      </c>
      <c r="B105" s="50" t="s">
        <v>64</v>
      </c>
      <c r="C105" s="40"/>
      <c r="D105" s="47">
        <v>14666.67</v>
      </c>
      <c r="E105" s="40"/>
      <c r="F105" s="40"/>
      <c r="G105" s="13">
        <v>4524.3</v>
      </c>
      <c r="H105" s="13">
        <v>1.07</v>
      </c>
      <c r="I105" s="30">
        <v>0.26</v>
      </c>
    </row>
    <row r="106" spans="1:9" s="13" customFormat="1" ht="15">
      <c r="A106" s="53" t="s">
        <v>41</v>
      </c>
      <c r="B106" s="54"/>
      <c r="C106" s="38" t="s">
        <v>141</v>
      </c>
      <c r="D106" s="38">
        <f>D107+D108</f>
        <v>20728.44</v>
      </c>
      <c r="E106" s="38">
        <f>D106/G106</f>
        <v>4.58</v>
      </c>
      <c r="F106" s="38">
        <f>E106/12</f>
        <v>0.38</v>
      </c>
      <c r="G106" s="13">
        <v>4524.3</v>
      </c>
      <c r="H106" s="13">
        <v>1.07</v>
      </c>
      <c r="I106" s="30">
        <v>0.32</v>
      </c>
    </row>
    <row r="107" spans="1:9" s="19" customFormat="1" ht="15">
      <c r="A107" s="55" t="s">
        <v>53</v>
      </c>
      <c r="B107" s="49" t="s">
        <v>47</v>
      </c>
      <c r="C107" s="40"/>
      <c r="D107" s="41">
        <v>20728.44</v>
      </c>
      <c r="E107" s="40"/>
      <c r="F107" s="40"/>
      <c r="G107" s="13">
        <v>4524.3</v>
      </c>
      <c r="H107" s="13">
        <v>1.07</v>
      </c>
      <c r="I107" s="30">
        <v>0.26</v>
      </c>
    </row>
    <row r="108" spans="1:9" s="19" customFormat="1" ht="15">
      <c r="A108" s="55" t="s">
        <v>58</v>
      </c>
      <c r="B108" s="49" t="s">
        <v>47</v>
      </c>
      <c r="C108" s="40"/>
      <c r="D108" s="41">
        <v>0</v>
      </c>
      <c r="E108" s="40"/>
      <c r="F108" s="40"/>
      <c r="G108" s="13">
        <v>4524.3</v>
      </c>
      <c r="H108" s="13">
        <v>1.07</v>
      </c>
      <c r="I108" s="30">
        <v>0.06</v>
      </c>
    </row>
    <row r="109" spans="1:9" s="13" customFormat="1" ht="133.5" thickBot="1">
      <c r="A109" s="68" t="s">
        <v>160</v>
      </c>
      <c r="B109" s="54" t="s">
        <v>11</v>
      </c>
      <c r="C109" s="43"/>
      <c r="D109" s="43">
        <v>50000</v>
      </c>
      <c r="E109" s="43">
        <f>D109/G109</f>
        <v>11.05</v>
      </c>
      <c r="F109" s="43">
        <f>E109/12</f>
        <v>0.92</v>
      </c>
      <c r="G109" s="13">
        <v>4524.3</v>
      </c>
      <c r="H109" s="13">
        <v>1.07</v>
      </c>
      <c r="I109" s="30">
        <v>2</v>
      </c>
    </row>
    <row r="110" spans="1:9" s="13" customFormat="1" ht="19.5" thickBot="1">
      <c r="A110" s="100" t="s">
        <v>161</v>
      </c>
      <c r="B110" s="54" t="s">
        <v>8</v>
      </c>
      <c r="C110" s="44"/>
      <c r="D110" s="43">
        <v>2958.38</v>
      </c>
      <c r="E110" s="43">
        <f>D110/G110</f>
        <v>0.65</v>
      </c>
      <c r="F110" s="43">
        <f>E110/12</f>
        <v>0.05</v>
      </c>
      <c r="G110" s="13">
        <v>4524.3</v>
      </c>
      <c r="I110" s="30"/>
    </row>
    <row r="111" spans="1:9" s="13" customFormat="1" ht="19.5" thickBot="1">
      <c r="A111" s="100" t="s">
        <v>162</v>
      </c>
      <c r="B111" s="54" t="s">
        <v>8</v>
      </c>
      <c r="C111" s="44"/>
      <c r="D111" s="43">
        <f>(2958.38+6199.46+4684.25)</f>
        <v>13842.09</v>
      </c>
      <c r="E111" s="43">
        <f>D111/G111</f>
        <v>3.06</v>
      </c>
      <c r="F111" s="43">
        <f>E111/12</f>
        <v>0.26</v>
      </c>
      <c r="G111" s="13">
        <v>4524.3</v>
      </c>
      <c r="I111" s="30"/>
    </row>
    <row r="112" spans="1:9" s="13" customFormat="1" ht="19.5" thickBot="1">
      <c r="A112" s="100" t="s">
        <v>163</v>
      </c>
      <c r="B112" s="54" t="s">
        <v>8</v>
      </c>
      <c r="C112" s="44"/>
      <c r="D112" s="43">
        <v>36532.7</v>
      </c>
      <c r="E112" s="43">
        <f>D112/G112</f>
        <v>8.07</v>
      </c>
      <c r="F112" s="43">
        <f>E112/12</f>
        <v>0.67</v>
      </c>
      <c r="G112" s="13">
        <v>4524.3</v>
      </c>
      <c r="I112" s="30"/>
    </row>
    <row r="113" spans="1:9" s="13" customFormat="1" ht="19.5" thickBot="1">
      <c r="A113" s="100" t="s">
        <v>164</v>
      </c>
      <c r="B113" s="54" t="s">
        <v>8</v>
      </c>
      <c r="C113" s="44"/>
      <c r="D113" s="43">
        <v>15872.72</v>
      </c>
      <c r="E113" s="43">
        <f>D113/G113</f>
        <v>3.51</v>
      </c>
      <c r="F113" s="43">
        <f>E113/12</f>
        <v>0.29</v>
      </c>
      <c r="G113" s="13">
        <v>4524.3</v>
      </c>
      <c r="I113" s="30"/>
    </row>
    <row r="114" spans="1:9" s="13" customFormat="1" ht="25.5" customHeight="1" thickBot="1">
      <c r="A114" s="98" t="s">
        <v>65</v>
      </c>
      <c r="B114" s="99" t="s">
        <v>10</v>
      </c>
      <c r="C114" s="44"/>
      <c r="D114" s="43">
        <f>E114*G114</f>
        <v>89152.68</v>
      </c>
      <c r="E114" s="43">
        <f>12*F114</f>
        <v>24.72</v>
      </c>
      <c r="F114" s="43">
        <v>2.06</v>
      </c>
      <c r="G114" s="13">
        <f>4524.3-917.8</f>
        <v>3606.5</v>
      </c>
      <c r="I114" s="30"/>
    </row>
    <row r="115" spans="1:9" s="13" customFormat="1" ht="22.5" customHeight="1" thickBot="1">
      <c r="A115" s="27" t="s">
        <v>60</v>
      </c>
      <c r="B115" s="21"/>
      <c r="C115" s="39"/>
      <c r="D115" s="101">
        <f>D114+D109+D106+D103+D101+D94+D89+D78+D63+D62+D61+D60+D49+D48+D47+D40+D39+D28+D14+D41+D113+D112+D111+D110+D59</f>
        <v>1240870.03</v>
      </c>
      <c r="E115" s="101">
        <f>E114+E109+E106+E103+E101+E94+E89+E78+E63+E62+E61+E60+E49+E48+E47+E40+E39+E28+E14+E41+E113+E112+E111+E110+E59</f>
        <v>279.29</v>
      </c>
      <c r="F115" s="101">
        <f>F114+F109+F106+F103+F101+F94+F89+F78+F63+F62+F61+F60+F49+F48+F47+F40+F39+F28+F14+F41+F113+F112+F111+F110+F59</f>
        <v>23.27</v>
      </c>
      <c r="G115" s="13">
        <v>4524.3</v>
      </c>
      <c r="I115" s="30"/>
    </row>
    <row r="116" spans="1:9" s="13" customFormat="1" ht="19.5" thickBot="1">
      <c r="A116" s="6"/>
      <c r="B116" s="34"/>
      <c r="C116" s="35"/>
      <c r="D116" s="45"/>
      <c r="E116" s="45"/>
      <c r="F116" s="45"/>
      <c r="I116" s="30"/>
    </row>
    <row r="117" spans="1:9" s="82" customFormat="1" ht="38.25" thickBot="1">
      <c r="A117" s="73" t="s">
        <v>142</v>
      </c>
      <c r="B117" s="79"/>
      <c r="C117" s="80"/>
      <c r="D117" s="81">
        <f>SUM(D118:D127)</f>
        <v>1528538.67</v>
      </c>
      <c r="E117" s="81">
        <f>SUM(E118:E127)</f>
        <v>337.86</v>
      </c>
      <c r="F117" s="92">
        <f>SUM(F118:F127)</f>
        <v>28.16</v>
      </c>
      <c r="G117" s="82">
        <v>4524.3</v>
      </c>
      <c r="I117" s="83"/>
    </row>
    <row r="118" spans="1:10" s="60" customFormat="1" ht="15">
      <c r="A118" s="56" t="s">
        <v>146</v>
      </c>
      <c r="B118" s="57"/>
      <c r="C118" s="46"/>
      <c r="D118" s="75">
        <v>161677.88</v>
      </c>
      <c r="E118" s="75">
        <f>D118/G118</f>
        <v>35.74</v>
      </c>
      <c r="F118" s="76">
        <f>E118/12</f>
        <v>2.98</v>
      </c>
      <c r="G118" s="59">
        <v>4524.3</v>
      </c>
      <c r="I118" s="61"/>
      <c r="J118" s="60">
        <f>E118/12</f>
        <v>2.97833333333333</v>
      </c>
    </row>
    <row r="119" spans="1:10" s="60" customFormat="1" ht="15">
      <c r="A119" s="56" t="s">
        <v>147</v>
      </c>
      <c r="B119" s="57"/>
      <c r="C119" s="46"/>
      <c r="D119" s="75">
        <v>59313.68</v>
      </c>
      <c r="E119" s="75">
        <f aca="true" t="shared" si="0" ref="E119:E127">D119/G119</f>
        <v>13.11</v>
      </c>
      <c r="F119" s="76">
        <f>E119/12</f>
        <v>1.09</v>
      </c>
      <c r="G119" s="59">
        <v>4524.3</v>
      </c>
      <c r="I119" s="61"/>
      <c r="J119" s="60">
        <f>E119/12</f>
        <v>1.0925</v>
      </c>
    </row>
    <row r="120" spans="1:10" s="60" customFormat="1" ht="15">
      <c r="A120" s="56" t="s">
        <v>148</v>
      </c>
      <c r="B120" s="57"/>
      <c r="C120" s="46"/>
      <c r="D120" s="75">
        <v>298380.04</v>
      </c>
      <c r="E120" s="75">
        <f t="shared" si="0"/>
        <v>65.95</v>
      </c>
      <c r="F120" s="76">
        <f aca="true" t="shared" si="1" ref="F120:F127">E120/12</f>
        <v>5.5</v>
      </c>
      <c r="G120" s="59">
        <v>4524.3</v>
      </c>
      <c r="I120" s="61"/>
      <c r="J120" s="60">
        <f aca="true" t="shared" si="2" ref="J120:J126">E120/12</f>
        <v>5.49583333333333</v>
      </c>
    </row>
    <row r="121" spans="1:10" s="60" customFormat="1" ht="15">
      <c r="A121" s="56" t="s">
        <v>149</v>
      </c>
      <c r="B121" s="57"/>
      <c r="C121" s="46"/>
      <c r="D121" s="75">
        <v>36876.37</v>
      </c>
      <c r="E121" s="75">
        <f t="shared" si="0"/>
        <v>8.15</v>
      </c>
      <c r="F121" s="76">
        <f t="shared" si="1"/>
        <v>0.68</v>
      </c>
      <c r="G121" s="59">
        <v>4524.3</v>
      </c>
      <c r="I121" s="61"/>
      <c r="J121" s="60">
        <f t="shared" si="2"/>
        <v>0.679166666666667</v>
      </c>
    </row>
    <row r="122" spans="1:10" s="60" customFormat="1" ht="15">
      <c r="A122" s="56" t="s">
        <v>150</v>
      </c>
      <c r="B122" s="57"/>
      <c r="C122" s="46"/>
      <c r="D122" s="75">
        <v>11934.02</v>
      </c>
      <c r="E122" s="75">
        <f t="shared" si="0"/>
        <v>2.64</v>
      </c>
      <c r="F122" s="76">
        <f t="shared" si="1"/>
        <v>0.22</v>
      </c>
      <c r="G122" s="59">
        <v>4524.3</v>
      </c>
      <c r="I122" s="61"/>
      <c r="J122" s="60">
        <f t="shared" si="2"/>
        <v>0.22</v>
      </c>
    </row>
    <row r="123" spans="1:10" s="84" customFormat="1" ht="25.5">
      <c r="A123" s="56" t="s">
        <v>152</v>
      </c>
      <c r="B123" s="64"/>
      <c r="C123" s="64"/>
      <c r="D123" s="77">
        <v>4652.32</v>
      </c>
      <c r="E123" s="75">
        <f t="shared" si="0"/>
        <v>1.03</v>
      </c>
      <c r="F123" s="76">
        <f>E123/12</f>
        <v>0.09</v>
      </c>
      <c r="G123" s="59">
        <v>4524.3</v>
      </c>
      <c r="I123" s="85"/>
      <c r="J123" s="60">
        <f t="shared" si="2"/>
        <v>0.0858333333333333</v>
      </c>
    </row>
    <row r="124" spans="1:10" s="84" customFormat="1" ht="15">
      <c r="A124" s="56" t="s">
        <v>151</v>
      </c>
      <c r="B124" s="64"/>
      <c r="C124" s="64"/>
      <c r="D124" s="77">
        <v>18971.9</v>
      </c>
      <c r="E124" s="75">
        <f t="shared" si="0"/>
        <v>4.19</v>
      </c>
      <c r="F124" s="76">
        <f t="shared" si="1"/>
        <v>0.35</v>
      </c>
      <c r="G124" s="59">
        <v>4524.3</v>
      </c>
      <c r="I124" s="85"/>
      <c r="J124" s="60">
        <f t="shared" si="2"/>
        <v>0.349166666666667</v>
      </c>
    </row>
    <row r="125" spans="1:10" s="84" customFormat="1" ht="15">
      <c r="A125" s="74" t="s">
        <v>145</v>
      </c>
      <c r="B125" s="64"/>
      <c r="C125" s="64"/>
      <c r="D125" s="77">
        <v>66231</v>
      </c>
      <c r="E125" s="75">
        <f t="shared" si="0"/>
        <v>14.64</v>
      </c>
      <c r="F125" s="76">
        <f t="shared" si="1"/>
        <v>1.22</v>
      </c>
      <c r="G125" s="59">
        <v>4524.3</v>
      </c>
      <c r="I125" s="85"/>
      <c r="J125" s="60">
        <f t="shared" si="2"/>
        <v>1.22</v>
      </c>
    </row>
    <row r="126" spans="1:10" s="84" customFormat="1" ht="15">
      <c r="A126" s="56" t="s">
        <v>144</v>
      </c>
      <c r="B126" s="64"/>
      <c r="C126" s="64"/>
      <c r="D126" s="77">
        <v>781330</v>
      </c>
      <c r="E126" s="75">
        <f t="shared" si="0"/>
        <v>172.7</v>
      </c>
      <c r="F126" s="76">
        <f t="shared" si="1"/>
        <v>14.39</v>
      </c>
      <c r="G126" s="59">
        <v>4524.3</v>
      </c>
      <c r="I126" s="85"/>
      <c r="J126" s="60">
        <f t="shared" si="2"/>
        <v>14.3916666666667</v>
      </c>
    </row>
    <row r="127" spans="1:9" s="84" customFormat="1" ht="26.25" thickBot="1">
      <c r="A127" s="93" t="s">
        <v>143</v>
      </c>
      <c r="B127" s="94"/>
      <c r="C127" s="94"/>
      <c r="D127" s="95">
        <v>89171.46</v>
      </c>
      <c r="E127" s="96">
        <f t="shared" si="0"/>
        <v>19.71</v>
      </c>
      <c r="F127" s="97">
        <f t="shared" si="1"/>
        <v>1.64</v>
      </c>
      <c r="G127" s="59">
        <v>4524.3</v>
      </c>
      <c r="I127" s="85"/>
    </row>
    <row r="128" spans="1:9" s="62" customFormat="1" ht="20.25" thickBot="1">
      <c r="A128" s="65"/>
      <c r="B128" s="66"/>
      <c r="C128" s="66"/>
      <c r="D128" s="78"/>
      <c r="E128" s="78"/>
      <c r="F128" s="78"/>
      <c r="I128" s="63"/>
    </row>
    <row r="129" spans="1:9" s="90" customFormat="1" ht="20.25" thickBot="1">
      <c r="A129" s="86" t="s">
        <v>59</v>
      </c>
      <c r="B129" s="87"/>
      <c r="C129" s="88"/>
      <c r="D129" s="89">
        <f>D115+D117</f>
        <v>2769408.7</v>
      </c>
      <c r="E129" s="89">
        <f>E115+E117</f>
        <v>617.15</v>
      </c>
      <c r="F129" s="89">
        <f>F115+F117</f>
        <v>51.43</v>
      </c>
      <c r="I129" s="91"/>
    </row>
    <row r="130" spans="1:9" s="3" customFormat="1" ht="12.75">
      <c r="A130" s="24"/>
      <c r="I130" s="33"/>
    </row>
    <row r="131" spans="1:9" s="23" customFormat="1" ht="19.5">
      <c r="A131" s="25"/>
      <c r="B131" s="26"/>
      <c r="C131" s="4"/>
      <c r="D131" s="4"/>
      <c r="E131" s="4"/>
      <c r="F131" s="4"/>
      <c r="I131" s="32"/>
    </row>
    <row r="132" spans="1:9" s="3" customFormat="1" ht="14.25">
      <c r="A132" s="123" t="s">
        <v>28</v>
      </c>
      <c r="B132" s="123"/>
      <c r="C132" s="123"/>
      <c r="D132" s="123"/>
      <c r="I132" s="33"/>
    </row>
    <row r="133" s="3" customFormat="1" ht="12.75">
      <c r="I133" s="33"/>
    </row>
    <row r="134" spans="1:9" s="3" customFormat="1" ht="12.75">
      <c r="A134" s="24" t="s">
        <v>29</v>
      </c>
      <c r="I134" s="33"/>
    </row>
    <row r="135" s="3" customFormat="1" ht="12.75">
      <c r="I135" s="33"/>
    </row>
    <row r="136" s="3" customFormat="1" ht="12.75">
      <c r="I136" s="33"/>
    </row>
    <row r="137" s="3" customFormat="1" ht="12.75">
      <c r="I137" s="33"/>
    </row>
    <row r="138" s="3" customFormat="1" ht="12.75">
      <c r="I138" s="33"/>
    </row>
    <row r="139" s="3" customFormat="1" ht="12.75">
      <c r="I139" s="33"/>
    </row>
    <row r="140" s="3" customFormat="1" ht="12.75">
      <c r="I140" s="33"/>
    </row>
    <row r="141" s="3" customFormat="1" ht="12.75">
      <c r="I141" s="33"/>
    </row>
    <row r="142" s="3" customFormat="1" ht="12.75">
      <c r="I142" s="33"/>
    </row>
    <row r="143" s="3" customFormat="1" ht="12.75">
      <c r="I143" s="33"/>
    </row>
    <row r="144" s="3" customFormat="1" ht="12.75">
      <c r="I144" s="33"/>
    </row>
    <row r="145" s="3" customFormat="1" ht="12.75">
      <c r="I145" s="33"/>
    </row>
    <row r="146" s="3" customFormat="1" ht="12.75">
      <c r="I146" s="33"/>
    </row>
    <row r="147" s="3" customFormat="1" ht="12.75">
      <c r="I147" s="33"/>
    </row>
    <row r="148" s="3" customFormat="1" ht="12.75">
      <c r="I148" s="33"/>
    </row>
    <row r="149" s="3" customFormat="1" ht="12.75">
      <c r="I149" s="33"/>
    </row>
    <row r="150" s="3" customFormat="1" ht="12.75">
      <c r="I150" s="33"/>
    </row>
    <row r="151" s="3" customFormat="1" ht="12.75">
      <c r="I151" s="33"/>
    </row>
    <row r="152" s="3" customFormat="1" ht="12.75">
      <c r="I152" s="33"/>
    </row>
  </sheetData>
  <sheetProtection/>
  <mergeCells count="12">
    <mergeCell ref="A7:F7"/>
    <mergeCell ref="A8:F8"/>
    <mergeCell ref="A9:F9"/>
    <mergeCell ref="A10:F10"/>
    <mergeCell ref="A13:F13"/>
    <mergeCell ref="A132:D132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9"/>
  <sheetViews>
    <sheetView zoomScalePageLayoutView="0" workbookViewId="0" topLeftCell="A112">
      <selection activeCell="F115" sqref="F115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20.00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28" hidden="1" customWidth="1"/>
    <col min="10" max="12" width="15.375" style="5" customWidth="1"/>
    <col min="13" max="16384" width="9.125" style="5" customWidth="1"/>
  </cols>
  <sheetData>
    <row r="1" spans="1:6" ht="16.5" customHeight="1">
      <c r="A1" s="107" t="s">
        <v>130</v>
      </c>
      <c r="B1" s="108"/>
      <c r="C1" s="108"/>
      <c r="D1" s="108"/>
      <c r="E1" s="108"/>
      <c r="F1" s="108"/>
    </row>
    <row r="2" spans="1:6" ht="18" customHeight="1">
      <c r="A2" s="36" t="s">
        <v>153</v>
      </c>
      <c r="B2" s="109"/>
      <c r="C2" s="109"/>
      <c r="D2" s="109"/>
      <c r="E2" s="108"/>
      <c r="F2" s="108"/>
    </row>
    <row r="3" spans="2:6" ht="14.25" customHeight="1">
      <c r="B3" s="109" t="s">
        <v>0</v>
      </c>
      <c r="C3" s="109"/>
      <c r="D3" s="109"/>
      <c r="E3" s="108"/>
      <c r="F3" s="108"/>
    </row>
    <row r="4" spans="2:6" ht="14.25" customHeight="1">
      <c r="B4" s="109" t="s">
        <v>131</v>
      </c>
      <c r="C4" s="109"/>
      <c r="D4" s="109"/>
      <c r="E4" s="108"/>
      <c r="F4" s="108"/>
    </row>
    <row r="5" spans="1:6" s="1" customFormat="1" ht="39.75" customHeight="1">
      <c r="A5" s="110"/>
      <c r="B5" s="111"/>
      <c r="C5" s="111"/>
      <c r="D5" s="111"/>
      <c r="E5" s="111"/>
      <c r="F5" s="111"/>
    </row>
    <row r="6" spans="1:6" s="1" customFormat="1" ht="21.75" customHeight="1">
      <c r="A6" s="112" t="s">
        <v>154</v>
      </c>
      <c r="B6" s="112"/>
      <c r="C6" s="112"/>
      <c r="D6" s="112"/>
      <c r="E6" s="112"/>
      <c r="F6" s="112"/>
    </row>
    <row r="7" spans="1:9" s="7" customFormat="1" ht="22.5" customHeight="1">
      <c r="A7" s="113" t="s">
        <v>1</v>
      </c>
      <c r="B7" s="113"/>
      <c r="C7" s="113"/>
      <c r="D7" s="113"/>
      <c r="E7" s="114"/>
      <c r="F7" s="114"/>
      <c r="I7" s="29"/>
    </row>
    <row r="8" spans="1:6" s="8" customFormat="1" ht="18.75" customHeight="1">
      <c r="A8" s="113" t="s">
        <v>71</v>
      </c>
      <c r="B8" s="113"/>
      <c r="C8" s="113"/>
      <c r="D8" s="113"/>
      <c r="E8" s="114"/>
      <c r="F8" s="114"/>
    </row>
    <row r="9" spans="1:6" s="9" customFormat="1" ht="17.25" customHeight="1">
      <c r="A9" s="115" t="s">
        <v>54</v>
      </c>
      <c r="B9" s="115"/>
      <c r="C9" s="115"/>
      <c r="D9" s="115"/>
      <c r="E9" s="116"/>
      <c r="F9" s="116"/>
    </row>
    <row r="10" spans="1:6" s="8" customFormat="1" ht="30" customHeight="1" thickBot="1">
      <c r="A10" s="117" t="s">
        <v>2</v>
      </c>
      <c r="B10" s="117"/>
      <c r="C10" s="117"/>
      <c r="D10" s="117"/>
      <c r="E10" s="118"/>
      <c r="F10" s="118"/>
    </row>
    <row r="11" spans="1:9" s="13" customFormat="1" ht="139.5" customHeight="1" thickBot="1">
      <c r="A11" s="10" t="s">
        <v>3</v>
      </c>
      <c r="B11" s="11" t="s">
        <v>4</v>
      </c>
      <c r="C11" s="12" t="s">
        <v>88</v>
      </c>
      <c r="D11" s="12" t="s">
        <v>30</v>
      </c>
      <c r="E11" s="12" t="s">
        <v>5</v>
      </c>
      <c r="F11" s="2" t="s">
        <v>6</v>
      </c>
      <c r="I11" s="30"/>
    </row>
    <row r="12" spans="1:9" s="19" customFormat="1" ht="12.75">
      <c r="A12" s="14">
        <v>1</v>
      </c>
      <c r="B12" s="15">
        <v>2</v>
      </c>
      <c r="C12" s="15">
        <v>3</v>
      </c>
      <c r="D12" s="16"/>
      <c r="E12" s="17">
        <v>3</v>
      </c>
      <c r="F12" s="18">
        <v>4</v>
      </c>
      <c r="I12" s="31"/>
    </row>
    <row r="13" spans="1:9" s="19" customFormat="1" ht="49.5" customHeight="1">
      <c r="A13" s="119" t="s">
        <v>7</v>
      </c>
      <c r="B13" s="120"/>
      <c r="C13" s="120"/>
      <c r="D13" s="120"/>
      <c r="E13" s="121"/>
      <c r="F13" s="122"/>
      <c r="I13" s="31"/>
    </row>
    <row r="14" spans="1:9" s="13" customFormat="1" ht="23.25" customHeight="1">
      <c r="A14" s="51" t="s">
        <v>67</v>
      </c>
      <c r="B14" s="54" t="s">
        <v>8</v>
      </c>
      <c r="C14" s="20" t="s">
        <v>126</v>
      </c>
      <c r="D14" s="37">
        <f>E14*G14</f>
        <v>195992.68</v>
      </c>
      <c r="E14" s="38">
        <f>F14*12</f>
        <v>43.32</v>
      </c>
      <c r="F14" s="38">
        <f>F25+F27</f>
        <v>3.61</v>
      </c>
      <c r="G14" s="13">
        <v>4524.3</v>
      </c>
      <c r="H14" s="13">
        <v>1.07</v>
      </c>
      <c r="I14" s="30">
        <v>2.24</v>
      </c>
    </row>
    <row r="15" spans="1:9" s="13" customFormat="1" ht="27" customHeight="1">
      <c r="A15" s="69" t="s">
        <v>72</v>
      </c>
      <c r="B15" s="70" t="s">
        <v>61</v>
      </c>
      <c r="C15" s="20"/>
      <c r="D15" s="37"/>
      <c r="E15" s="38"/>
      <c r="F15" s="38"/>
      <c r="G15" s="13">
        <v>4524.3</v>
      </c>
      <c r="I15" s="30"/>
    </row>
    <row r="16" spans="1:9" s="13" customFormat="1" ht="27" customHeight="1">
      <c r="A16" s="69" t="s">
        <v>62</v>
      </c>
      <c r="B16" s="70" t="s">
        <v>61</v>
      </c>
      <c r="C16" s="20"/>
      <c r="D16" s="37"/>
      <c r="E16" s="38"/>
      <c r="F16" s="38"/>
      <c r="I16" s="30"/>
    </row>
    <row r="17" spans="1:9" s="13" customFormat="1" ht="118.5" customHeight="1">
      <c r="A17" s="69" t="s">
        <v>73</v>
      </c>
      <c r="B17" s="70" t="s">
        <v>21</v>
      </c>
      <c r="C17" s="20"/>
      <c r="D17" s="37"/>
      <c r="E17" s="38"/>
      <c r="F17" s="38"/>
      <c r="I17" s="30"/>
    </row>
    <row r="18" spans="1:9" s="13" customFormat="1" ht="27" customHeight="1">
      <c r="A18" s="69" t="s">
        <v>74</v>
      </c>
      <c r="B18" s="70" t="s">
        <v>61</v>
      </c>
      <c r="C18" s="20"/>
      <c r="D18" s="37"/>
      <c r="E18" s="38"/>
      <c r="F18" s="38"/>
      <c r="I18" s="30"/>
    </row>
    <row r="19" spans="1:9" s="13" customFormat="1" ht="20.25" customHeight="1">
      <c r="A19" s="69" t="s">
        <v>75</v>
      </c>
      <c r="B19" s="70" t="s">
        <v>61</v>
      </c>
      <c r="C19" s="38"/>
      <c r="D19" s="37"/>
      <c r="E19" s="38"/>
      <c r="F19" s="38"/>
      <c r="G19" s="13">
        <v>4524.3</v>
      </c>
      <c r="I19" s="30"/>
    </row>
    <row r="20" spans="1:9" s="13" customFormat="1" ht="27" customHeight="1">
      <c r="A20" s="69" t="s">
        <v>76</v>
      </c>
      <c r="B20" s="70" t="s">
        <v>11</v>
      </c>
      <c r="C20" s="38"/>
      <c r="D20" s="37"/>
      <c r="E20" s="38"/>
      <c r="F20" s="38"/>
      <c r="G20" s="13">
        <v>4524.3</v>
      </c>
      <c r="I20" s="30"/>
    </row>
    <row r="21" spans="1:9" s="13" customFormat="1" ht="21.75" customHeight="1">
      <c r="A21" s="69" t="s">
        <v>77</v>
      </c>
      <c r="B21" s="70" t="s">
        <v>13</v>
      </c>
      <c r="C21" s="38"/>
      <c r="D21" s="37"/>
      <c r="E21" s="38"/>
      <c r="F21" s="38"/>
      <c r="G21" s="13">
        <v>4524.3</v>
      </c>
      <c r="I21" s="30"/>
    </row>
    <row r="22" spans="1:9" s="13" customFormat="1" ht="21.75" customHeight="1">
      <c r="A22" s="69" t="s">
        <v>155</v>
      </c>
      <c r="B22" s="70" t="s">
        <v>61</v>
      </c>
      <c r="C22" s="38"/>
      <c r="D22" s="37"/>
      <c r="E22" s="38"/>
      <c r="F22" s="38"/>
      <c r="G22" s="13">
        <v>4524.3</v>
      </c>
      <c r="I22" s="30"/>
    </row>
    <row r="23" spans="1:9" s="13" customFormat="1" ht="21.75" customHeight="1">
      <c r="A23" s="69" t="s">
        <v>156</v>
      </c>
      <c r="B23" s="70" t="s">
        <v>61</v>
      </c>
      <c r="C23" s="38"/>
      <c r="D23" s="37"/>
      <c r="E23" s="38"/>
      <c r="F23" s="38"/>
      <c r="I23" s="30"/>
    </row>
    <row r="24" spans="1:9" s="13" customFormat="1" ht="21.75" customHeight="1">
      <c r="A24" s="69" t="s">
        <v>78</v>
      </c>
      <c r="B24" s="70" t="s">
        <v>16</v>
      </c>
      <c r="C24" s="38"/>
      <c r="D24" s="37"/>
      <c r="E24" s="38"/>
      <c r="F24" s="48"/>
      <c r="G24" s="13">
        <v>4524.3</v>
      </c>
      <c r="I24" s="30"/>
    </row>
    <row r="25" spans="1:9" s="13" customFormat="1" ht="21.75" customHeight="1">
      <c r="A25" s="51" t="s">
        <v>60</v>
      </c>
      <c r="B25" s="67"/>
      <c r="C25" s="38"/>
      <c r="D25" s="37"/>
      <c r="E25" s="38"/>
      <c r="F25" s="38">
        <v>3.61</v>
      </c>
      <c r="G25" s="13">
        <v>4524.3</v>
      </c>
      <c r="I25" s="30"/>
    </row>
    <row r="26" spans="1:9" s="13" customFormat="1" ht="21.75" customHeight="1">
      <c r="A26" s="71" t="s">
        <v>66</v>
      </c>
      <c r="B26" s="67" t="s">
        <v>61</v>
      </c>
      <c r="C26" s="38"/>
      <c r="D26" s="37"/>
      <c r="E26" s="38"/>
      <c r="F26" s="48">
        <v>0</v>
      </c>
      <c r="G26" s="13">
        <v>4524.3</v>
      </c>
      <c r="I26" s="30"/>
    </row>
    <row r="27" spans="1:9" s="13" customFormat="1" ht="21.75" customHeight="1">
      <c r="A27" s="51" t="s">
        <v>60</v>
      </c>
      <c r="B27" s="67"/>
      <c r="C27" s="38"/>
      <c r="D27" s="37"/>
      <c r="E27" s="38"/>
      <c r="F27" s="38">
        <f>F26</f>
        <v>0</v>
      </c>
      <c r="G27" s="13">
        <v>4524.3</v>
      </c>
      <c r="I27" s="30"/>
    </row>
    <row r="28" spans="1:9" s="13" customFormat="1" ht="30">
      <c r="A28" s="51" t="s">
        <v>9</v>
      </c>
      <c r="B28" s="52" t="s">
        <v>10</v>
      </c>
      <c r="C28" s="38" t="s">
        <v>127</v>
      </c>
      <c r="D28" s="37">
        <f>E28*G28</f>
        <v>205222.25</v>
      </c>
      <c r="E28" s="38">
        <f>F28*12</f>
        <v>45.36</v>
      </c>
      <c r="F28" s="38">
        <v>3.78</v>
      </c>
      <c r="G28" s="13">
        <v>4524.3</v>
      </c>
      <c r="H28" s="13">
        <v>1.07</v>
      </c>
      <c r="I28" s="30">
        <v>2.49</v>
      </c>
    </row>
    <row r="29" spans="1:9" s="13" customFormat="1" ht="15">
      <c r="A29" s="69" t="s">
        <v>79</v>
      </c>
      <c r="B29" s="70" t="s">
        <v>10</v>
      </c>
      <c r="C29" s="38"/>
      <c r="D29" s="37"/>
      <c r="E29" s="38"/>
      <c r="F29" s="38"/>
      <c r="I29" s="30"/>
    </row>
    <row r="30" spans="1:9" s="13" customFormat="1" ht="15">
      <c r="A30" s="69" t="s">
        <v>80</v>
      </c>
      <c r="B30" s="70" t="s">
        <v>81</v>
      </c>
      <c r="C30" s="38"/>
      <c r="D30" s="37"/>
      <c r="E30" s="38"/>
      <c r="F30" s="38"/>
      <c r="I30" s="30"/>
    </row>
    <row r="31" spans="1:9" s="13" customFormat="1" ht="15">
      <c r="A31" s="69" t="s">
        <v>82</v>
      </c>
      <c r="B31" s="70" t="s">
        <v>83</v>
      </c>
      <c r="C31" s="38"/>
      <c r="D31" s="37"/>
      <c r="E31" s="38"/>
      <c r="F31" s="38"/>
      <c r="G31" s="13">
        <v>4524.3</v>
      </c>
      <c r="I31" s="30"/>
    </row>
    <row r="32" spans="1:9" s="13" customFormat="1" ht="15">
      <c r="A32" s="69" t="s">
        <v>55</v>
      </c>
      <c r="B32" s="70" t="s">
        <v>10</v>
      </c>
      <c r="C32" s="38"/>
      <c r="D32" s="37"/>
      <c r="E32" s="38"/>
      <c r="F32" s="38"/>
      <c r="G32" s="13">
        <v>4524.3</v>
      </c>
      <c r="I32" s="30"/>
    </row>
    <row r="33" spans="1:9" s="13" customFormat="1" ht="25.5">
      <c r="A33" s="69" t="s">
        <v>56</v>
      </c>
      <c r="B33" s="70" t="s">
        <v>11</v>
      </c>
      <c r="C33" s="38"/>
      <c r="D33" s="37"/>
      <c r="E33" s="38"/>
      <c r="F33" s="38"/>
      <c r="I33" s="30"/>
    </row>
    <row r="34" spans="1:9" s="13" customFormat="1" ht="15">
      <c r="A34" s="69" t="s">
        <v>84</v>
      </c>
      <c r="B34" s="70" t="s">
        <v>10</v>
      </c>
      <c r="C34" s="38"/>
      <c r="D34" s="37"/>
      <c r="E34" s="38"/>
      <c r="F34" s="38"/>
      <c r="G34" s="13">
        <v>4524.3</v>
      </c>
      <c r="I34" s="30"/>
    </row>
    <row r="35" spans="1:9" s="13" customFormat="1" ht="15">
      <c r="A35" s="69" t="s">
        <v>63</v>
      </c>
      <c r="B35" s="70" t="s">
        <v>10</v>
      </c>
      <c r="C35" s="38"/>
      <c r="D35" s="37"/>
      <c r="E35" s="38"/>
      <c r="F35" s="38"/>
      <c r="G35" s="13">
        <v>4524.3</v>
      </c>
      <c r="I35" s="30"/>
    </row>
    <row r="36" spans="1:9" s="13" customFormat="1" ht="25.5">
      <c r="A36" s="69" t="s">
        <v>85</v>
      </c>
      <c r="B36" s="70" t="s">
        <v>57</v>
      </c>
      <c r="C36" s="38"/>
      <c r="D36" s="37"/>
      <c r="E36" s="38"/>
      <c r="F36" s="38"/>
      <c r="G36" s="13">
        <v>4524.3</v>
      </c>
      <c r="I36" s="30"/>
    </row>
    <row r="37" spans="1:9" s="13" customFormat="1" ht="25.5">
      <c r="A37" s="69" t="s">
        <v>86</v>
      </c>
      <c r="B37" s="70" t="s">
        <v>11</v>
      </c>
      <c r="C37" s="38"/>
      <c r="D37" s="37"/>
      <c r="E37" s="38"/>
      <c r="F37" s="38"/>
      <c r="G37" s="13">
        <v>4524.3</v>
      </c>
      <c r="I37" s="30"/>
    </row>
    <row r="38" spans="1:9" s="13" customFormat="1" ht="25.5">
      <c r="A38" s="69" t="s">
        <v>87</v>
      </c>
      <c r="B38" s="70" t="s">
        <v>10</v>
      </c>
      <c r="C38" s="38"/>
      <c r="D38" s="37"/>
      <c r="E38" s="38"/>
      <c r="F38" s="38"/>
      <c r="G38" s="13">
        <v>4524.3</v>
      </c>
      <c r="I38" s="30"/>
    </row>
    <row r="39" spans="1:9" s="22" customFormat="1" ht="20.25" customHeight="1">
      <c r="A39" s="53" t="s">
        <v>12</v>
      </c>
      <c r="B39" s="54" t="s">
        <v>13</v>
      </c>
      <c r="C39" s="38" t="s">
        <v>126</v>
      </c>
      <c r="D39" s="37">
        <f>E39*G39</f>
        <v>48862.44</v>
      </c>
      <c r="E39" s="38">
        <f>F39*12</f>
        <v>10.8</v>
      </c>
      <c r="F39" s="38">
        <v>0.9</v>
      </c>
      <c r="G39" s="13">
        <v>4524.3</v>
      </c>
      <c r="H39" s="13">
        <v>1.07</v>
      </c>
      <c r="I39" s="30">
        <v>0.6</v>
      </c>
    </row>
    <row r="40" spans="1:9" s="13" customFormat="1" ht="20.25" customHeight="1">
      <c r="A40" s="53" t="s">
        <v>14</v>
      </c>
      <c r="B40" s="54" t="s">
        <v>15</v>
      </c>
      <c r="C40" s="38" t="s">
        <v>126</v>
      </c>
      <c r="D40" s="37">
        <f>E40*G40</f>
        <v>159074.39</v>
      </c>
      <c r="E40" s="38">
        <f>F40*12</f>
        <v>35.16</v>
      </c>
      <c r="F40" s="38">
        <v>2.93</v>
      </c>
      <c r="G40" s="13">
        <v>4524.3</v>
      </c>
      <c r="H40" s="13">
        <v>1.07</v>
      </c>
      <c r="I40" s="30">
        <v>1.94</v>
      </c>
    </row>
    <row r="41" spans="1:9" s="13" customFormat="1" ht="20.25" customHeight="1">
      <c r="A41" s="53" t="s">
        <v>89</v>
      </c>
      <c r="B41" s="54" t="s">
        <v>10</v>
      </c>
      <c r="C41" s="38" t="s">
        <v>132</v>
      </c>
      <c r="D41" s="37">
        <v>0</v>
      </c>
      <c r="E41" s="38">
        <f>D41/G41</f>
        <v>0</v>
      </c>
      <c r="F41" s="38">
        <f>E41/12</f>
        <v>0</v>
      </c>
      <c r="G41" s="13">
        <v>4524.3</v>
      </c>
      <c r="I41" s="30"/>
    </row>
    <row r="42" spans="1:9" s="13" customFormat="1" ht="29.25" customHeight="1">
      <c r="A42" s="69" t="s">
        <v>90</v>
      </c>
      <c r="B42" s="70" t="s">
        <v>21</v>
      </c>
      <c r="C42" s="38"/>
      <c r="D42" s="37"/>
      <c r="E42" s="38"/>
      <c r="F42" s="38"/>
      <c r="I42" s="30"/>
    </row>
    <row r="43" spans="1:9" s="13" customFormat="1" ht="20.25" customHeight="1">
      <c r="A43" s="69" t="s">
        <v>91</v>
      </c>
      <c r="B43" s="70" t="s">
        <v>16</v>
      </c>
      <c r="C43" s="38"/>
      <c r="D43" s="37"/>
      <c r="E43" s="38"/>
      <c r="F43" s="38"/>
      <c r="I43" s="30"/>
    </row>
    <row r="44" spans="1:9" s="13" customFormat="1" ht="20.25" customHeight="1">
      <c r="A44" s="69" t="s">
        <v>92</v>
      </c>
      <c r="B44" s="70" t="s">
        <v>93</v>
      </c>
      <c r="C44" s="38"/>
      <c r="D44" s="37"/>
      <c r="E44" s="38"/>
      <c r="F44" s="38"/>
      <c r="I44" s="30"/>
    </row>
    <row r="45" spans="1:9" s="13" customFormat="1" ht="20.25" customHeight="1">
      <c r="A45" s="69" t="s">
        <v>94</v>
      </c>
      <c r="B45" s="70" t="s">
        <v>95</v>
      </c>
      <c r="C45" s="38"/>
      <c r="D45" s="37"/>
      <c r="E45" s="38"/>
      <c r="F45" s="38"/>
      <c r="I45" s="30"/>
    </row>
    <row r="46" spans="1:9" s="13" customFormat="1" ht="20.25" customHeight="1">
      <c r="A46" s="69" t="s">
        <v>96</v>
      </c>
      <c r="B46" s="70" t="s">
        <v>93</v>
      </c>
      <c r="C46" s="38"/>
      <c r="D46" s="37"/>
      <c r="E46" s="38"/>
      <c r="F46" s="38"/>
      <c r="I46" s="30"/>
    </row>
    <row r="47" spans="1:9" s="19" customFormat="1" ht="40.5" customHeight="1">
      <c r="A47" s="53" t="s">
        <v>97</v>
      </c>
      <c r="B47" s="54" t="s">
        <v>8</v>
      </c>
      <c r="C47" s="39" t="s">
        <v>128</v>
      </c>
      <c r="D47" s="37">
        <v>2439.99</v>
      </c>
      <c r="E47" s="38">
        <f>D47/G47</f>
        <v>0.54</v>
      </c>
      <c r="F47" s="38">
        <f>E47/12</f>
        <v>0.05</v>
      </c>
      <c r="G47" s="13">
        <v>4524.3</v>
      </c>
      <c r="H47" s="13">
        <v>1.07</v>
      </c>
      <c r="I47" s="30">
        <v>0.03</v>
      </c>
    </row>
    <row r="48" spans="1:9" s="19" customFormat="1" ht="34.5" customHeight="1">
      <c r="A48" s="53" t="s">
        <v>98</v>
      </c>
      <c r="B48" s="54" t="s">
        <v>8</v>
      </c>
      <c r="C48" s="39" t="s">
        <v>128</v>
      </c>
      <c r="D48" s="37">
        <v>15405.72</v>
      </c>
      <c r="E48" s="38">
        <f>D48/G48</f>
        <v>3.41</v>
      </c>
      <c r="F48" s="38">
        <f>E48/12</f>
        <v>0.28</v>
      </c>
      <c r="G48" s="13">
        <v>4524.3</v>
      </c>
      <c r="H48" s="13">
        <v>1.07</v>
      </c>
      <c r="I48" s="30">
        <v>0.19</v>
      </c>
    </row>
    <row r="49" spans="1:9" s="19" customFormat="1" ht="30">
      <c r="A49" s="53" t="s">
        <v>22</v>
      </c>
      <c r="B49" s="54"/>
      <c r="C49" s="39" t="s">
        <v>133</v>
      </c>
      <c r="D49" s="37">
        <f>E49*G49</f>
        <v>11944.15</v>
      </c>
      <c r="E49" s="38">
        <f>F49*12</f>
        <v>2.64</v>
      </c>
      <c r="F49" s="38">
        <v>0.22</v>
      </c>
      <c r="G49" s="13">
        <v>4524.3</v>
      </c>
      <c r="H49" s="13">
        <v>1.07</v>
      </c>
      <c r="I49" s="30">
        <v>0.14</v>
      </c>
    </row>
    <row r="50" spans="1:9" s="19" customFormat="1" ht="25.5">
      <c r="A50" s="56" t="s">
        <v>99</v>
      </c>
      <c r="B50" s="57" t="s">
        <v>64</v>
      </c>
      <c r="C50" s="39"/>
      <c r="D50" s="37"/>
      <c r="E50" s="38"/>
      <c r="F50" s="38"/>
      <c r="G50" s="13"/>
      <c r="H50" s="13"/>
      <c r="I50" s="30"/>
    </row>
    <row r="51" spans="1:9" s="19" customFormat="1" ht="25.5" customHeight="1">
      <c r="A51" s="56" t="s">
        <v>100</v>
      </c>
      <c r="B51" s="57" t="s">
        <v>64</v>
      </c>
      <c r="C51" s="39"/>
      <c r="D51" s="37"/>
      <c r="E51" s="38"/>
      <c r="F51" s="38"/>
      <c r="G51" s="13"/>
      <c r="H51" s="13"/>
      <c r="I51" s="30"/>
    </row>
    <row r="52" spans="1:9" s="19" customFormat="1" ht="24" customHeight="1">
      <c r="A52" s="56" t="s">
        <v>101</v>
      </c>
      <c r="B52" s="57" t="s">
        <v>61</v>
      </c>
      <c r="C52" s="39"/>
      <c r="D52" s="37"/>
      <c r="E52" s="38"/>
      <c r="F52" s="38"/>
      <c r="G52" s="13"/>
      <c r="H52" s="13"/>
      <c r="I52" s="30"/>
    </row>
    <row r="53" spans="1:9" s="19" customFormat="1" ht="27" customHeight="1">
      <c r="A53" s="56" t="s">
        <v>102</v>
      </c>
      <c r="B53" s="57" t="s">
        <v>64</v>
      </c>
      <c r="C53" s="39"/>
      <c r="D53" s="37"/>
      <c r="E53" s="38"/>
      <c r="F53" s="38"/>
      <c r="G53" s="13"/>
      <c r="H53" s="13"/>
      <c r="I53" s="30"/>
    </row>
    <row r="54" spans="1:9" s="19" customFormat="1" ht="25.5">
      <c r="A54" s="56" t="s">
        <v>103</v>
      </c>
      <c r="B54" s="57" t="s">
        <v>64</v>
      </c>
      <c r="C54" s="39"/>
      <c r="D54" s="37"/>
      <c r="E54" s="38"/>
      <c r="F54" s="38"/>
      <c r="G54" s="13"/>
      <c r="H54" s="13"/>
      <c r="I54" s="30"/>
    </row>
    <row r="55" spans="1:9" s="19" customFormat="1" ht="17.25" customHeight="1">
      <c r="A55" s="56" t="s">
        <v>104</v>
      </c>
      <c r="B55" s="57" t="s">
        <v>64</v>
      </c>
      <c r="C55" s="39"/>
      <c r="D55" s="37"/>
      <c r="E55" s="38"/>
      <c r="F55" s="38"/>
      <c r="G55" s="13"/>
      <c r="H55" s="13"/>
      <c r="I55" s="30"/>
    </row>
    <row r="56" spans="1:9" s="19" customFormat="1" ht="25.5">
      <c r="A56" s="56" t="s">
        <v>105</v>
      </c>
      <c r="B56" s="57" t="s">
        <v>64</v>
      </c>
      <c r="C56" s="39"/>
      <c r="D56" s="37"/>
      <c r="E56" s="38"/>
      <c r="F56" s="38"/>
      <c r="G56" s="13"/>
      <c r="H56" s="13"/>
      <c r="I56" s="30"/>
    </row>
    <row r="57" spans="1:9" s="19" customFormat="1" ht="20.25" customHeight="1">
      <c r="A57" s="56" t="s">
        <v>106</v>
      </c>
      <c r="B57" s="57" t="s">
        <v>64</v>
      </c>
      <c r="C57" s="39"/>
      <c r="D57" s="37"/>
      <c r="E57" s="38"/>
      <c r="F57" s="38"/>
      <c r="G57" s="13"/>
      <c r="H57" s="13"/>
      <c r="I57" s="30"/>
    </row>
    <row r="58" spans="1:9" s="19" customFormat="1" ht="18" customHeight="1">
      <c r="A58" s="56" t="s">
        <v>107</v>
      </c>
      <c r="B58" s="57" t="s">
        <v>64</v>
      </c>
      <c r="C58" s="39"/>
      <c r="D58" s="37"/>
      <c r="E58" s="38"/>
      <c r="F58" s="38"/>
      <c r="G58" s="13"/>
      <c r="H58" s="13"/>
      <c r="I58" s="30"/>
    </row>
    <row r="59" spans="1:9" s="19" customFormat="1" ht="30" customHeight="1">
      <c r="A59" s="53" t="s">
        <v>157</v>
      </c>
      <c r="B59" s="57"/>
      <c r="C59" s="39"/>
      <c r="D59" s="37">
        <v>68800</v>
      </c>
      <c r="E59" s="38">
        <f>D59/G59</f>
        <v>15.21</v>
      </c>
      <c r="F59" s="38">
        <f>E59/12</f>
        <v>1.27</v>
      </c>
      <c r="G59" s="13">
        <v>4524.3</v>
      </c>
      <c r="H59" s="13"/>
      <c r="I59" s="30"/>
    </row>
    <row r="60" spans="1:9" s="13" customFormat="1" ht="21" customHeight="1">
      <c r="A60" s="53" t="s">
        <v>24</v>
      </c>
      <c r="B60" s="54" t="s">
        <v>25</v>
      </c>
      <c r="C60" s="39" t="s">
        <v>134</v>
      </c>
      <c r="D60" s="37">
        <f>E60*G60</f>
        <v>4343.33</v>
      </c>
      <c r="E60" s="38">
        <f>F60*12</f>
        <v>0.96</v>
      </c>
      <c r="F60" s="38">
        <v>0.08</v>
      </c>
      <c r="G60" s="13">
        <v>4524.3</v>
      </c>
      <c r="H60" s="13">
        <v>1.07</v>
      </c>
      <c r="I60" s="30">
        <v>0.03</v>
      </c>
    </row>
    <row r="61" spans="1:9" s="13" customFormat="1" ht="21" customHeight="1">
      <c r="A61" s="53" t="s">
        <v>26</v>
      </c>
      <c r="B61" s="54" t="s">
        <v>27</v>
      </c>
      <c r="C61" s="39" t="s">
        <v>134</v>
      </c>
      <c r="D61" s="39">
        <f>E61*G61</f>
        <v>2714.58</v>
      </c>
      <c r="E61" s="39">
        <f>12*F61</f>
        <v>0.6</v>
      </c>
      <c r="F61" s="39">
        <v>0.05</v>
      </c>
      <c r="G61" s="13">
        <v>4524.3</v>
      </c>
      <c r="H61" s="13">
        <v>1.07</v>
      </c>
      <c r="I61" s="30">
        <v>0.02</v>
      </c>
    </row>
    <row r="62" spans="1:9" s="22" customFormat="1" ht="30">
      <c r="A62" s="53" t="s">
        <v>23</v>
      </c>
      <c r="B62" s="54"/>
      <c r="C62" s="39" t="s">
        <v>129</v>
      </c>
      <c r="D62" s="39">
        <v>7070</v>
      </c>
      <c r="E62" s="39">
        <f>D62/G62</f>
        <v>1.56</v>
      </c>
      <c r="F62" s="39">
        <f>E62/12</f>
        <v>0.13</v>
      </c>
      <c r="G62" s="13">
        <v>4524.3</v>
      </c>
      <c r="H62" s="13">
        <v>1.07</v>
      </c>
      <c r="I62" s="30">
        <v>0.03</v>
      </c>
    </row>
    <row r="63" spans="1:9" s="22" customFormat="1" ht="18" customHeight="1">
      <c r="A63" s="53" t="s">
        <v>31</v>
      </c>
      <c r="B63" s="54"/>
      <c r="C63" s="39" t="s">
        <v>135</v>
      </c>
      <c r="D63" s="39">
        <f>D64+D65+D66+D67+D68+D69+D70+D71+D72+D74+D75+D76+D77+D73</f>
        <v>20664.33</v>
      </c>
      <c r="E63" s="39">
        <f>D63/G63</f>
        <v>4.57</v>
      </c>
      <c r="F63" s="39">
        <f>E63/12+0.01</f>
        <v>0.39</v>
      </c>
      <c r="G63" s="13">
        <v>4524.3</v>
      </c>
      <c r="H63" s="13">
        <v>1.07</v>
      </c>
      <c r="I63" s="30">
        <v>0.44</v>
      </c>
    </row>
    <row r="64" spans="1:9" s="19" customFormat="1" ht="26.25" customHeight="1">
      <c r="A64" s="55" t="s">
        <v>69</v>
      </c>
      <c r="B64" s="49" t="s">
        <v>16</v>
      </c>
      <c r="C64" s="40"/>
      <c r="D64" s="40">
        <v>743.92</v>
      </c>
      <c r="E64" s="40"/>
      <c r="F64" s="40"/>
      <c r="G64" s="13">
        <v>4524.3</v>
      </c>
      <c r="H64" s="13">
        <v>1.07</v>
      </c>
      <c r="I64" s="30">
        <v>0.01</v>
      </c>
    </row>
    <row r="65" spans="1:9" s="19" customFormat="1" ht="18.75" customHeight="1">
      <c r="A65" s="55" t="s">
        <v>17</v>
      </c>
      <c r="B65" s="49" t="s">
        <v>21</v>
      </c>
      <c r="C65" s="40"/>
      <c r="D65" s="40">
        <v>548.89</v>
      </c>
      <c r="E65" s="40"/>
      <c r="F65" s="40"/>
      <c r="G65" s="13">
        <v>4524.3</v>
      </c>
      <c r="H65" s="13">
        <v>1.07</v>
      </c>
      <c r="I65" s="30">
        <v>0.01</v>
      </c>
    </row>
    <row r="66" spans="1:9" s="19" customFormat="1" ht="15">
      <c r="A66" s="55" t="s">
        <v>68</v>
      </c>
      <c r="B66" s="50" t="s">
        <v>16</v>
      </c>
      <c r="C66" s="40"/>
      <c r="D66" s="40">
        <v>978.07</v>
      </c>
      <c r="E66" s="40"/>
      <c r="F66" s="40"/>
      <c r="G66" s="13">
        <v>4524.3</v>
      </c>
      <c r="H66" s="13"/>
      <c r="I66" s="30"/>
    </row>
    <row r="67" spans="1:9" s="19" customFormat="1" ht="15">
      <c r="A67" s="55" t="s">
        <v>46</v>
      </c>
      <c r="B67" s="49" t="s">
        <v>16</v>
      </c>
      <c r="C67" s="40"/>
      <c r="D67" s="41">
        <v>1046</v>
      </c>
      <c r="E67" s="40"/>
      <c r="F67" s="40"/>
      <c r="G67" s="13">
        <v>4524.3</v>
      </c>
      <c r="H67" s="13">
        <v>1.07</v>
      </c>
      <c r="I67" s="30">
        <v>0.01</v>
      </c>
    </row>
    <row r="68" spans="1:9" s="19" customFormat="1" ht="15">
      <c r="A68" s="55" t="s">
        <v>18</v>
      </c>
      <c r="B68" s="49" t="s">
        <v>16</v>
      </c>
      <c r="C68" s="40"/>
      <c r="D68" s="41">
        <v>4663.38</v>
      </c>
      <c r="E68" s="40"/>
      <c r="F68" s="40"/>
      <c r="G68" s="13">
        <v>4524.3</v>
      </c>
      <c r="H68" s="13">
        <v>1.07</v>
      </c>
      <c r="I68" s="30">
        <v>0.05</v>
      </c>
    </row>
    <row r="69" spans="1:9" s="19" customFormat="1" ht="15">
      <c r="A69" s="55" t="s">
        <v>19</v>
      </c>
      <c r="B69" s="49" t="s">
        <v>16</v>
      </c>
      <c r="C69" s="40"/>
      <c r="D69" s="41">
        <v>1097.78</v>
      </c>
      <c r="E69" s="40"/>
      <c r="F69" s="40"/>
      <c r="G69" s="13">
        <v>4524.3</v>
      </c>
      <c r="H69" s="13">
        <v>1.07</v>
      </c>
      <c r="I69" s="30">
        <v>0.01</v>
      </c>
    </row>
    <row r="70" spans="1:9" s="19" customFormat="1" ht="15">
      <c r="A70" s="55" t="s">
        <v>43</v>
      </c>
      <c r="B70" s="49" t="s">
        <v>16</v>
      </c>
      <c r="C70" s="40"/>
      <c r="D70" s="41">
        <v>522.99</v>
      </c>
      <c r="E70" s="40"/>
      <c r="F70" s="40"/>
      <c r="G70" s="13">
        <v>4524.3</v>
      </c>
      <c r="H70" s="13">
        <v>1.07</v>
      </c>
      <c r="I70" s="30">
        <v>0.01</v>
      </c>
    </row>
    <row r="71" spans="1:9" s="19" customFormat="1" ht="15">
      <c r="A71" s="55" t="s">
        <v>44</v>
      </c>
      <c r="B71" s="49" t="s">
        <v>21</v>
      </c>
      <c r="C71" s="40"/>
      <c r="D71" s="41">
        <v>0</v>
      </c>
      <c r="E71" s="40"/>
      <c r="F71" s="40"/>
      <c r="G71" s="13">
        <v>4524.3</v>
      </c>
      <c r="H71" s="13">
        <v>1.07</v>
      </c>
      <c r="I71" s="30">
        <v>0.02</v>
      </c>
    </row>
    <row r="72" spans="1:9" s="19" customFormat="1" ht="25.5">
      <c r="A72" s="55" t="s">
        <v>20</v>
      </c>
      <c r="B72" s="49" t="s">
        <v>16</v>
      </c>
      <c r="C72" s="40"/>
      <c r="D72" s="41">
        <v>5847.83</v>
      </c>
      <c r="E72" s="40"/>
      <c r="F72" s="40"/>
      <c r="G72" s="13">
        <v>4524.3</v>
      </c>
      <c r="H72" s="13">
        <v>1.07</v>
      </c>
      <c r="I72" s="30">
        <v>0.07</v>
      </c>
    </row>
    <row r="73" spans="1:9" s="19" customFormat="1" ht="19.5" customHeight="1">
      <c r="A73" s="55" t="s">
        <v>158</v>
      </c>
      <c r="B73" s="50" t="s">
        <v>16</v>
      </c>
      <c r="C73" s="40"/>
      <c r="D73" s="41">
        <v>1048.01</v>
      </c>
      <c r="E73" s="40"/>
      <c r="F73" s="40"/>
      <c r="G73" s="13"/>
      <c r="H73" s="13"/>
      <c r="I73" s="30"/>
    </row>
    <row r="74" spans="1:9" s="19" customFormat="1" ht="25.5">
      <c r="A74" s="55" t="s">
        <v>70</v>
      </c>
      <c r="B74" s="49" t="s">
        <v>16</v>
      </c>
      <c r="C74" s="40"/>
      <c r="D74" s="41">
        <v>4167.46</v>
      </c>
      <c r="E74" s="40"/>
      <c r="F74" s="40"/>
      <c r="G74" s="13">
        <v>4524.3</v>
      </c>
      <c r="H74" s="13">
        <v>1.07</v>
      </c>
      <c r="I74" s="30">
        <v>0.01</v>
      </c>
    </row>
    <row r="75" spans="1:9" s="19" customFormat="1" ht="27.75" customHeight="1">
      <c r="A75" s="55" t="s">
        <v>108</v>
      </c>
      <c r="B75" s="50" t="s">
        <v>51</v>
      </c>
      <c r="C75" s="42"/>
      <c r="D75" s="41">
        <v>0</v>
      </c>
      <c r="E75" s="40"/>
      <c r="F75" s="40"/>
      <c r="G75" s="13">
        <v>4524.3</v>
      </c>
      <c r="H75" s="13"/>
      <c r="I75" s="30"/>
    </row>
    <row r="76" spans="1:9" s="19" customFormat="1" ht="18.75" customHeight="1">
      <c r="A76" s="55" t="s">
        <v>109</v>
      </c>
      <c r="B76" s="57" t="s">
        <v>16</v>
      </c>
      <c r="C76" s="42"/>
      <c r="D76" s="41">
        <v>0</v>
      </c>
      <c r="E76" s="40"/>
      <c r="F76" s="40"/>
      <c r="G76" s="13">
        <v>4524.3</v>
      </c>
      <c r="H76" s="13"/>
      <c r="I76" s="30"/>
    </row>
    <row r="77" spans="1:9" s="19" customFormat="1" ht="21" customHeight="1">
      <c r="A77" s="55" t="s">
        <v>110</v>
      </c>
      <c r="B77" s="50" t="s">
        <v>51</v>
      </c>
      <c r="C77" s="40"/>
      <c r="D77" s="41">
        <v>0</v>
      </c>
      <c r="E77" s="40"/>
      <c r="F77" s="40"/>
      <c r="G77" s="13">
        <v>4524.3</v>
      </c>
      <c r="H77" s="13"/>
      <c r="I77" s="30"/>
    </row>
    <row r="78" spans="1:9" s="22" customFormat="1" ht="30">
      <c r="A78" s="53" t="s">
        <v>36</v>
      </c>
      <c r="B78" s="54"/>
      <c r="C78" s="38" t="s">
        <v>136</v>
      </c>
      <c r="D78" s="38">
        <f>D79+D80+D81+D83+D84+D85+D86+D87+D88</f>
        <v>23060.88</v>
      </c>
      <c r="E78" s="38">
        <f>D78/G78</f>
        <v>5.1</v>
      </c>
      <c r="F78" s="38">
        <f>E78/12</f>
        <v>0.43</v>
      </c>
      <c r="G78" s="13">
        <v>4524.3</v>
      </c>
      <c r="H78" s="13">
        <v>1.07</v>
      </c>
      <c r="I78" s="30">
        <v>0.48</v>
      </c>
    </row>
    <row r="79" spans="1:9" s="19" customFormat="1" ht="15">
      <c r="A79" s="55" t="s">
        <v>32</v>
      </c>
      <c r="B79" s="49" t="s">
        <v>47</v>
      </c>
      <c r="C79" s="40"/>
      <c r="D79" s="41">
        <v>3137.99</v>
      </c>
      <c r="E79" s="40"/>
      <c r="F79" s="40"/>
      <c r="G79" s="13">
        <v>4524.3</v>
      </c>
      <c r="H79" s="13">
        <v>1.07</v>
      </c>
      <c r="I79" s="30">
        <v>0.04</v>
      </c>
    </row>
    <row r="80" spans="1:9" s="19" customFormat="1" ht="25.5">
      <c r="A80" s="55" t="s">
        <v>33</v>
      </c>
      <c r="B80" s="49" t="s">
        <v>40</v>
      </c>
      <c r="C80" s="40"/>
      <c r="D80" s="41">
        <v>2092.02</v>
      </c>
      <c r="E80" s="40"/>
      <c r="F80" s="40"/>
      <c r="G80" s="13">
        <v>4524.3</v>
      </c>
      <c r="H80" s="13">
        <v>1.07</v>
      </c>
      <c r="I80" s="30">
        <v>0.02</v>
      </c>
    </row>
    <row r="81" spans="1:9" s="19" customFormat="1" ht="15">
      <c r="A81" s="55" t="s">
        <v>52</v>
      </c>
      <c r="B81" s="49" t="s">
        <v>51</v>
      </c>
      <c r="C81" s="40"/>
      <c r="D81" s="41">
        <v>2195.49</v>
      </c>
      <c r="E81" s="40"/>
      <c r="F81" s="40"/>
      <c r="G81" s="13">
        <v>4524.3</v>
      </c>
      <c r="H81" s="13">
        <v>1.07</v>
      </c>
      <c r="I81" s="30">
        <v>0.03</v>
      </c>
    </row>
    <row r="82" spans="1:9" s="19" customFormat="1" ht="15">
      <c r="A82" s="55" t="s">
        <v>114</v>
      </c>
      <c r="B82" s="50" t="s">
        <v>50</v>
      </c>
      <c r="C82" s="40"/>
      <c r="D82" s="41">
        <v>0</v>
      </c>
      <c r="E82" s="40"/>
      <c r="F82" s="40"/>
      <c r="G82" s="13"/>
      <c r="H82" s="13"/>
      <c r="I82" s="30"/>
    </row>
    <row r="83" spans="1:9" s="19" customFormat="1" ht="25.5">
      <c r="A83" s="55" t="s">
        <v>48</v>
      </c>
      <c r="B83" s="49" t="s">
        <v>49</v>
      </c>
      <c r="C83" s="40"/>
      <c r="D83" s="41">
        <v>0</v>
      </c>
      <c r="E83" s="40"/>
      <c r="F83" s="40"/>
      <c r="G83" s="13">
        <v>4524.3</v>
      </c>
      <c r="H83" s="13">
        <v>1.07</v>
      </c>
      <c r="I83" s="30">
        <v>0.02</v>
      </c>
    </row>
    <row r="84" spans="1:9" s="19" customFormat="1" ht="20.25" customHeight="1">
      <c r="A84" s="55" t="s">
        <v>45</v>
      </c>
      <c r="B84" s="49" t="s">
        <v>8</v>
      </c>
      <c r="C84" s="42"/>
      <c r="D84" s="41">
        <v>7440.48</v>
      </c>
      <c r="E84" s="40"/>
      <c r="F84" s="40"/>
      <c r="G84" s="13">
        <v>4524.3</v>
      </c>
      <c r="H84" s="13">
        <v>1.07</v>
      </c>
      <c r="I84" s="30">
        <v>0.1</v>
      </c>
    </row>
    <row r="85" spans="1:9" s="19" customFormat="1" ht="25.5">
      <c r="A85" s="55" t="s">
        <v>111</v>
      </c>
      <c r="B85" s="50" t="s">
        <v>16</v>
      </c>
      <c r="C85" s="42"/>
      <c r="D85" s="58">
        <v>8194.9</v>
      </c>
      <c r="E85" s="42"/>
      <c r="F85" s="42"/>
      <c r="G85" s="13"/>
      <c r="H85" s="13"/>
      <c r="I85" s="30"/>
    </row>
    <row r="86" spans="1:9" s="19" customFormat="1" ht="25.5">
      <c r="A86" s="55" t="s">
        <v>108</v>
      </c>
      <c r="B86" s="50" t="s">
        <v>50</v>
      </c>
      <c r="C86" s="42"/>
      <c r="D86" s="58">
        <v>0</v>
      </c>
      <c r="E86" s="42"/>
      <c r="F86" s="42"/>
      <c r="G86" s="13"/>
      <c r="H86" s="13"/>
      <c r="I86" s="30"/>
    </row>
    <row r="87" spans="1:9" s="19" customFormat="1" ht="15">
      <c r="A87" s="56" t="s">
        <v>112</v>
      </c>
      <c r="B87" s="50" t="s">
        <v>51</v>
      </c>
      <c r="C87" s="42"/>
      <c r="D87" s="58">
        <v>0</v>
      </c>
      <c r="E87" s="42"/>
      <c r="F87" s="42"/>
      <c r="G87" s="13"/>
      <c r="H87" s="13"/>
      <c r="I87" s="30"/>
    </row>
    <row r="88" spans="1:9" s="19" customFormat="1" ht="15">
      <c r="A88" s="55" t="s">
        <v>113</v>
      </c>
      <c r="B88" s="50" t="s">
        <v>16</v>
      </c>
      <c r="C88" s="42"/>
      <c r="D88" s="58">
        <v>0</v>
      </c>
      <c r="E88" s="42"/>
      <c r="F88" s="42"/>
      <c r="G88" s="13"/>
      <c r="H88" s="13"/>
      <c r="I88" s="30"/>
    </row>
    <row r="89" spans="1:9" s="19" customFormat="1" ht="30">
      <c r="A89" s="53" t="s">
        <v>37</v>
      </c>
      <c r="B89" s="49"/>
      <c r="C89" s="39" t="s">
        <v>137</v>
      </c>
      <c r="D89" s="38">
        <v>0</v>
      </c>
      <c r="E89" s="38">
        <f>D89/G89</f>
        <v>0</v>
      </c>
      <c r="F89" s="38">
        <f>E89/12</f>
        <v>0</v>
      </c>
      <c r="G89" s="13">
        <v>4524.3</v>
      </c>
      <c r="H89" s="13">
        <v>1.07</v>
      </c>
      <c r="I89" s="30">
        <v>0.06</v>
      </c>
    </row>
    <row r="90" spans="1:9" s="19" customFormat="1" ht="15">
      <c r="A90" s="55" t="s">
        <v>115</v>
      </c>
      <c r="B90" s="49" t="s">
        <v>16</v>
      </c>
      <c r="C90" s="40"/>
      <c r="D90" s="72">
        <v>0</v>
      </c>
      <c r="E90" s="38"/>
      <c r="F90" s="38"/>
      <c r="G90" s="13"/>
      <c r="H90" s="13"/>
      <c r="I90" s="30"/>
    </row>
    <row r="91" spans="1:9" s="19" customFormat="1" ht="15">
      <c r="A91" s="56" t="s">
        <v>116</v>
      </c>
      <c r="B91" s="50" t="s">
        <v>51</v>
      </c>
      <c r="C91" s="40"/>
      <c r="D91" s="72">
        <v>0</v>
      </c>
      <c r="E91" s="38"/>
      <c r="F91" s="38"/>
      <c r="G91" s="13"/>
      <c r="H91" s="13"/>
      <c r="I91" s="30"/>
    </row>
    <row r="92" spans="1:9" s="19" customFormat="1" ht="15">
      <c r="A92" s="55" t="s">
        <v>117</v>
      </c>
      <c r="B92" s="50" t="s">
        <v>50</v>
      </c>
      <c r="C92" s="40"/>
      <c r="D92" s="72">
        <v>0</v>
      </c>
      <c r="E92" s="38"/>
      <c r="F92" s="38"/>
      <c r="G92" s="13"/>
      <c r="H92" s="13"/>
      <c r="I92" s="30"/>
    </row>
    <row r="93" spans="1:9" s="19" customFormat="1" ht="31.5" customHeight="1">
      <c r="A93" s="55" t="s">
        <v>118</v>
      </c>
      <c r="B93" s="50" t="s">
        <v>51</v>
      </c>
      <c r="C93" s="40"/>
      <c r="D93" s="41">
        <f>E93*G93</f>
        <v>0</v>
      </c>
      <c r="E93" s="40"/>
      <c r="F93" s="40"/>
      <c r="G93" s="13">
        <v>4524.3</v>
      </c>
      <c r="H93" s="13">
        <v>1.07</v>
      </c>
      <c r="I93" s="30">
        <v>0</v>
      </c>
    </row>
    <row r="94" spans="1:9" s="19" customFormat="1" ht="18" customHeight="1">
      <c r="A94" s="53" t="s">
        <v>38</v>
      </c>
      <c r="B94" s="49"/>
      <c r="C94" s="39" t="s">
        <v>138</v>
      </c>
      <c r="D94" s="38">
        <f>D97+D98+D100+D95+D96+D99</f>
        <v>27185.38</v>
      </c>
      <c r="E94" s="38">
        <f>D94/G94</f>
        <v>6.01</v>
      </c>
      <c r="F94" s="38">
        <f>E94/12</f>
        <v>0.5</v>
      </c>
      <c r="G94" s="13">
        <v>4524.3</v>
      </c>
      <c r="H94" s="13">
        <v>1.07</v>
      </c>
      <c r="I94" s="30">
        <v>0.21</v>
      </c>
    </row>
    <row r="95" spans="1:9" s="19" customFormat="1" ht="18" customHeight="1">
      <c r="A95" s="55" t="s">
        <v>34</v>
      </c>
      <c r="B95" s="49" t="s">
        <v>8</v>
      </c>
      <c r="C95" s="40"/>
      <c r="D95" s="41">
        <f>E95*G95</f>
        <v>0</v>
      </c>
      <c r="E95" s="40"/>
      <c r="F95" s="40"/>
      <c r="G95" s="13">
        <v>4524.3</v>
      </c>
      <c r="H95" s="13">
        <v>1.07</v>
      </c>
      <c r="I95" s="30">
        <v>0</v>
      </c>
    </row>
    <row r="96" spans="1:9" s="19" customFormat="1" ht="38.25">
      <c r="A96" s="55" t="s">
        <v>119</v>
      </c>
      <c r="B96" s="49" t="s">
        <v>16</v>
      </c>
      <c r="C96" s="40"/>
      <c r="D96" s="41">
        <v>16425.66</v>
      </c>
      <c r="E96" s="40"/>
      <c r="F96" s="40"/>
      <c r="G96" s="13"/>
      <c r="H96" s="13"/>
      <c r="I96" s="30"/>
    </row>
    <row r="97" spans="1:9" s="19" customFormat="1" ht="40.5" customHeight="1">
      <c r="A97" s="55" t="s">
        <v>120</v>
      </c>
      <c r="B97" s="49" t="s">
        <v>16</v>
      </c>
      <c r="C97" s="40"/>
      <c r="D97" s="41">
        <v>1093.4</v>
      </c>
      <c r="E97" s="40"/>
      <c r="F97" s="40"/>
      <c r="G97" s="13">
        <v>4524.3</v>
      </c>
      <c r="H97" s="13">
        <v>1.07</v>
      </c>
      <c r="I97" s="30">
        <v>0.2</v>
      </c>
    </row>
    <row r="98" spans="1:9" s="19" customFormat="1" ht="25.5">
      <c r="A98" s="55" t="s">
        <v>121</v>
      </c>
      <c r="B98" s="49" t="s">
        <v>11</v>
      </c>
      <c r="C98" s="40"/>
      <c r="D98" s="41">
        <v>0</v>
      </c>
      <c r="E98" s="40"/>
      <c r="F98" s="40"/>
      <c r="G98" s="13">
        <v>4524.3</v>
      </c>
      <c r="H98" s="13">
        <v>1.07</v>
      </c>
      <c r="I98" s="30">
        <v>0.01</v>
      </c>
    </row>
    <row r="99" spans="1:9" s="19" customFormat="1" ht="18.75" customHeight="1">
      <c r="A99" s="55" t="s">
        <v>122</v>
      </c>
      <c r="B99" s="50" t="s">
        <v>123</v>
      </c>
      <c r="C99" s="40"/>
      <c r="D99" s="58">
        <v>9666.32</v>
      </c>
      <c r="E99" s="42"/>
      <c r="F99" s="42"/>
      <c r="G99" s="13"/>
      <c r="H99" s="13"/>
      <c r="I99" s="30"/>
    </row>
    <row r="100" spans="1:9" s="19" customFormat="1" ht="58.5" customHeight="1">
      <c r="A100" s="55" t="s">
        <v>124</v>
      </c>
      <c r="B100" s="50" t="s">
        <v>64</v>
      </c>
      <c r="C100" s="40"/>
      <c r="D100" s="58">
        <v>0</v>
      </c>
      <c r="E100" s="42"/>
      <c r="F100" s="42"/>
      <c r="G100" s="13">
        <v>4524.3</v>
      </c>
      <c r="H100" s="13"/>
      <c r="I100" s="30"/>
    </row>
    <row r="101" spans="1:9" s="19" customFormat="1" ht="15">
      <c r="A101" s="53" t="s">
        <v>39</v>
      </c>
      <c r="B101" s="49"/>
      <c r="C101" s="39" t="s">
        <v>139</v>
      </c>
      <c r="D101" s="38">
        <f>D102</f>
        <v>1311.87</v>
      </c>
      <c r="E101" s="38">
        <f>D101/G101</f>
        <v>0.29</v>
      </c>
      <c r="F101" s="38">
        <f>E101/12</f>
        <v>0.02</v>
      </c>
      <c r="G101" s="13">
        <v>4524.3</v>
      </c>
      <c r="H101" s="13">
        <v>1.07</v>
      </c>
      <c r="I101" s="30">
        <v>0.1</v>
      </c>
    </row>
    <row r="102" spans="1:9" s="19" customFormat="1" ht="15">
      <c r="A102" s="55" t="s">
        <v>35</v>
      </c>
      <c r="B102" s="49" t="s">
        <v>16</v>
      </c>
      <c r="C102" s="40"/>
      <c r="D102" s="41">
        <v>1311.87</v>
      </c>
      <c r="E102" s="40"/>
      <c r="F102" s="40"/>
      <c r="G102" s="13">
        <v>4524.3</v>
      </c>
      <c r="H102" s="13">
        <v>1.07</v>
      </c>
      <c r="I102" s="30">
        <v>0.01</v>
      </c>
    </row>
    <row r="103" spans="1:9" s="13" customFormat="1" ht="30">
      <c r="A103" s="53" t="s">
        <v>42</v>
      </c>
      <c r="B103" s="54"/>
      <c r="C103" s="38" t="s">
        <v>140</v>
      </c>
      <c r="D103" s="38">
        <f>D104+D105</f>
        <v>20800</v>
      </c>
      <c r="E103" s="38">
        <f>D103/G103</f>
        <v>4.6</v>
      </c>
      <c r="F103" s="38">
        <f>E103/12</f>
        <v>0.38</v>
      </c>
      <c r="G103" s="13">
        <v>4524.3</v>
      </c>
      <c r="H103" s="13">
        <v>1.07</v>
      </c>
      <c r="I103" s="30">
        <v>0.28</v>
      </c>
    </row>
    <row r="104" spans="1:9" s="19" customFormat="1" ht="46.5" customHeight="1">
      <c r="A104" s="56" t="s">
        <v>125</v>
      </c>
      <c r="B104" s="50" t="s">
        <v>21</v>
      </c>
      <c r="C104" s="40"/>
      <c r="D104" s="41">
        <v>20800</v>
      </c>
      <c r="E104" s="40"/>
      <c r="F104" s="40"/>
      <c r="G104" s="13">
        <v>4524.3</v>
      </c>
      <c r="H104" s="13">
        <v>1.07</v>
      </c>
      <c r="I104" s="30">
        <v>0.02</v>
      </c>
    </row>
    <row r="105" spans="1:9" s="19" customFormat="1" ht="22.5" customHeight="1">
      <c r="A105" s="56" t="s">
        <v>159</v>
      </c>
      <c r="B105" s="50" t="s">
        <v>64</v>
      </c>
      <c r="C105" s="40"/>
      <c r="D105" s="47">
        <v>0</v>
      </c>
      <c r="E105" s="40"/>
      <c r="F105" s="40"/>
      <c r="G105" s="13">
        <v>4524.3</v>
      </c>
      <c r="H105" s="13">
        <v>1.07</v>
      </c>
      <c r="I105" s="30">
        <v>0.26</v>
      </c>
    </row>
    <row r="106" spans="1:9" s="13" customFormat="1" ht="15">
      <c r="A106" s="53" t="s">
        <v>41</v>
      </c>
      <c r="B106" s="54"/>
      <c r="C106" s="38" t="s">
        <v>141</v>
      </c>
      <c r="D106" s="38">
        <f>D107+D108</f>
        <v>20728.44</v>
      </c>
      <c r="E106" s="38">
        <f>D106/G106</f>
        <v>4.58</v>
      </c>
      <c r="F106" s="38">
        <f>E106/12</f>
        <v>0.38</v>
      </c>
      <c r="G106" s="13">
        <v>4524.3</v>
      </c>
      <c r="H106" s="13">
        <v>1.07</v>
      </c>
      <c r="I106" s="30">
        <v>0.32</v>
      </c>
    </row>
    <row r="107" spans="1:9" s="19" customFormat="1" ht="15">
      <c r="A107" s="55" t="s">
        <v>53</v>
      </c>
      <c r="B107" s="49" t="s">
        <v>47</v>
      </c>
      <c r="C107" s="40"/>
      <c r="D107" s="41">
        <v>20728.44</v>
      </c>
      <c r="E107" s="40"/>
      <c r="F107" s="40"/>
      <c r="G107" s="13">
        <v>4524.3</v>
      </c>
      <c r="H107" s="13">
        <v>1.07</v>
      </c>
      <c r="I107" s="30">
        <v>0.26</v>
      </c>
    </row>
    <row r="108" spans="1:9" s="19" customFormat="1" ht="15">
      <c r="A108" s="55" t="s">
        <v>58</v>
      </c>
      <c r="B108" s="49" t="s">
        <v>47</v>
      </c>
      <c r="C108" s="40"/>
      <c r="D108" s="41">
        <v>0</v>
      </c>
      <c r="E108" s="40"/>
      <c r="F108" s="40"/>
      <c r="G108" s="13">
        <v>4524.3</v>
      </c>
      <c r="H108" s="13">
        <v>1.07</v>
      </c>
      <c r="I108" s="30">
        <v>0.06</v>
      </c>
    </row>
    <row r="109" spans="1:9" s="13" customFormat="1" ht="133.5" thickBot="1">
      <c r="A109" s="68" t="s">
        <v>167</v>
      </c>
      <c r="B109" s="54" t="s">
        <v>11</v>
      </c>
      <c r="C109" s="43"/>
      <c r="D109" s="43">
        <v>50000</v>
      </c>
      <c r="E109" s="43">
        <f>D109/G109</f>
        <v>11.05</v>
      </c>
      <c r="F109" s="43">
        <f>E109/12</f>
        <v>0.92</v>
      </c>
      <c r="G109" s="13">
        <v>4524.3</v>
      </c>
      <c r="H109" s="13">
        <v>1.07</v>
      </c>
      <c r="I109" s="30">
        <v>2</v>
      </c>
    </row>
    <row r="110" spans="1:9" s="13" customFormat="1" ht="19.5" thickBot="1">
      <c r="A110" s="100" t="s">
        <v>161</v>
      </c>
      <c r="B110" s="54" t="s">
        <v>8</v>
      </c>
      <c r="C110" s="44"/>
      <c r="D110" s="43">
        <v>2958.38</v>
      </c>
      <c r="E110" s="43">
        <f>D110/G110</f>
        <v>0.65</v>
      </c>
      <c r="F110" s="43">
        <f>E110/12</f>
        <v>0.05</v>
      </c>
      <c r="G110" s="13">
        <v>4524.3</v>
      </c>
      <c r="I110" s="30"/>
    </row>
    <row r="111" spans="1:9" s="13" customFormat="1" ht="19.5" thickBot="1">
      <c r="A111" s="100" t="s">
        <v>162</v>
      </c>
      <c r="B111" s="54" t="s">
        <v>8</v>
      </c>
      <c r="C111" s="44"/>
      <c r="D111" s="43">
        <f>(2958.38+6199.46+4684.25)</f>
        <v>13842.09</v>
      </c>
      <c r="E111" s="43">
        <f>D111/G111</f>
        <v>3.06</v>
      </c>
      <c r="F111" s="43">
        <f>E111/12</f>
        <v>0.26</v>
      </c>
      <c r="G111" s="13">
        <v>4524.3</v>
      </c>
      <c r="I111" s="30"/>
    </row>
    <row r="112" spans="1:9" s="13" customFormat="1" ht="19.5" thickBot="1">
      <c r="A112" s="100" t="s">
        <v>163</v>
      </c>
      <c r="B112" s="54" t="s">
        <v>8</v>
      </c>
      <c r="C112" s="44"/>
      <c r="D112" s="43">
        <v>36532.7</v>
      </c>
      <c r="E112" s="43">
        <f>D112/G112</f>
        <v>8.07</v>
      </c>
      <c r="F112" s="43">
        <f>E112/12</f>
        <v>0.67</v>
      </c>
      <c r="G112" s="13">
        <v>4524.3</v>
      </c>
      <c r="I112" s="30"/>
    </row>
    <row r="113" spans="1:9" s="13" customFormat="1" ht="19.5" thickBot="1">
      <c r="A113" s="100" t="s">
        <v>164</v>
      </c>
      <c r="B113" s="54" t="s">
        <v>8</v>
      </c>
      <c r="C113" s="44"/>
      <c r="D113" s="43">
        <v>15872.72</v>
      </c>
      <c r="E113" s="43">
        <f>D113/G113</f>
        <v>3.51</v>
      </c>
      <c r="F113" s="43">
        <f>E113/12</f>
        <v>0.29</v>
      </c>
      <c r="G113" s="13">
        <v>4524.3</v>
      </c>
      <c r="I113" s="30"/>
    </row>
    <row r="114" spans="1:9" s="13" customFormat="1" ht="25.5" customHeight="1" thickBot="1">
      <c r="A114" s="98" t="s">
        <v>65</v>
      </c>
      <c r="B114" s="99" t="s">
        <v>10</v>
      </c>
      <c r="C114" s="44"/>
      <c r="D114" s="43">
        <f>E114*G114</f>
        <v>89152.68</v>
      </c>
      <c r="E114" s="43">
        <f>12*F114</f>
        <v>24.72</v>
      </c>
      <c r="F114" s="43">
        <v>2.06</v>
      </c>
      <c r="G114" s="13">
        <f>4524.3-917.8</f>
        <v>3606.5</v>
      </c>
      <c r="I114" s="30"/>
    </row>
    <row r="115" spans="1:9" s="13" customFormat="1" ht="22.5" customHeight="1" thickBot="1">
      <c r="A115" s="27" t="s">
        <v>60</v>
      </c>
      <c r="B115" s="21"/>
      <c r="C115" s="39"/>
      <c r="D115" s="101">
        <f>D114+D109+D106+D103+D101+D94+D89+D78+D63+D62+D61+D60+D49+D48+D47+D40+D39+D28+D14+D41+D113+D112+D111+D110+D59</f>
        <v>1043979</v>
      </c>
      <c r="E115" s="101">
        <f>E114+E109+E106+E103+E101+E94+E89+E78+E63+E62+E61+E60+E49+E48+E47+E40+E39+E28+E14+E41+E113+E112+E111+E110+E59</f>
        <v>235.77</v>
      </c>
      <c r="F115" s="101">
        <f>F114+F109+F106+F103+F101+F94+F89+F78+F63+F62+F61+F60+F49+F48+F47+F40+F39+F28+F14+F41+F113+F112+F111+F110+F59</f>
        <v>19.65</v>
      </c>
      <c r="G115" s="13">
        <v>4524.3</v>
      </c>
      <c r="I115" s="30"/>
    </row>
    <row r="116" spans="1:9" s="13" customFormat="1" ht="19.5" thickBot="1">
      <c r="A116" s="6"/>
      <c r="B116" s="34"/>
      <c r="C116" s="35"/>
      <c r="D116" s="45"/>
      <c r="E116" s="45"/>
      <c r="F116" s="45"/>
      <c r="I116" s="30"/>
    </row>
    <row r="117" spans="1:9" s="82" customFormat="1" ht="38.25" thickBot="1">
      <c r="A117" s="73" t="s">
        <v>142</v>
      </c>
      <c r="B117" s="79"/>
      <c r="C117" s="80"/>
      <c r="D117" s="81">
        <f>SUM(D118:D118)</f>
        <v>89171.46</v>
      </c>
      <c r="E117" s="81">
        <f>SUM(E118:E118)</f>
        <v>19.71</v>
      </c>
      <c r="F117" s="92">
        <f>SUM(F118:F118)</f>
        <v>1.64</v>
      </c>
      <c r="G117" s="82">
        <v>4524.3</v>
      </c>
      <c r="I117" s="83"/>
    </row>
    <row r="118" spans="1:9" s="84" customFormat="1" ht="26.25" thickBot="1">
      <c r="A118" s="93" t="s">
        <v>143</v>
      </c>
      <c r="B118" s="94"/>
      <c r="C118" s="94"/>
      <c r="D118" s="95">
        <v>89171.46</v>
      </c>
      <c r="E118" s="96">
        <f>D118/G118</f>
        <v>19.71</v>
      </c>
      <c r="F118" s="97">
        <f>E118/12</f>
        <v>1.64</v>
      </c>
      <c r="G118" s="59">
        <v>4524.3</v>
      </c>
      <c r="I118" s="85"/>
    </row>
    <row r="119" spans="1:9" s="62" customFormat="1" ht="20.25" thickBot="1">
      <c r="A119" s="65"/>
      <c r="B119" s="66"/>
      <c r="C119" s="66"/>
      <c r="D119" s="78"/>
      <c r="E119" s="78"/>
      <c r="F119" s="78"/>
      <c r="I119" s="63"/>
    </row>
    <row r="120" spans="1:9" s="90" customFormat="1" ht="20.25" thickBot="1">
      <c r="A120" s="102" t="s">
        <v>165</v>
      </c>
      <c r="B120" s="87"/>
      <c r="C120" s="88"/>
      <c r="D120" s="89">
        <f>D115+D117</f>
        <v>1133150.46</v>
      </c>
      <c r="E120" s="89">
        <f>E115+E117</f>
        <v>255.48</v>
      </c>
      <c r="F120" s="89">
        <f>F115+F117</f>
        <v>21.29</v>
      </c>
      <c r="I120" s="91"/>
    </row>
    <row r="121" spans="1:9" s="3" customFormat="1" ht="12.75">
      <c r="A121" s="103"/>
      <c r="I121" s="33"/>
    </row>
    <row r="122" spans="1:9" s="3" customFormat="1" ht="12.75">
      <c r="A122" s="103"/>
      <c r="I122" s="33"/>
    </row>
    <row r="123" spans="1:9" s="3" customFormat="1" ht="22.5" customHeight="1">
      <c r="A123" s="104" t="s">
        <v>89</v>
      </c>
      <c r="B123" s="54" t="s">
        <v>10</v>
      </c>
      <c r="C123" s="39" t="s">
        <v>132</v>
      </c>
      <c r="D123" s="39">
        <f>161295.08*1.086</f>
        <v>175166.46</v>
      </c>
      <c r="E123" s="39">
        <f>D123/G123</f>
        <v>38.72</v>
      </c>
      <c r="F123" s="39">
        <f>E123/12</f>
        <v>3.23</v>
      </c>
      <c r="G123" s="3">
        <v>4524.3</v>
      </c>
      <c r="I123" s="33"/>
    </row>
    <row r="124" spans="1:9" s="3" customFormat="1" ht="12.75">
      <c r="A124" s="103"/>
      <c r="I124" s="33"/>
    </row>
    <row r="125" spans="1:9" s="3" customFormat="1" ht="13.5" thickBot="1">
      <c r="A125" s="103"/>
      <c r="I125" s="33"/>
    </row>
    <row r="126" spans="1:9" s="3" customFormat="1" ht="20.25" thickBot="1">
      <c r="A126" s="102" t="s">
        <v>166</v>
      </c>
      <c r="B126" s="105"/>
      <c r="C126" s="105"/>
      <c r="D126" s="106">
        <f>D120+D123</f>
        <v>1308316.92</v>
      </c>
      <c r="E126" s="106">
        <f>E120+E123</f>
        <v>294.2</v>
      </c>
      <c r="F126" s="106">
        <f>F120+F123</f>
        <v>24.52</v>
      </c>
      <c r="I126" s="33"/>
    </row>
    <row r="127" spans="1:9" s="3" customFormat="1" ht="12.75">
      <c r="A127" s="24"/>
      <c r="I127" s="33"/>
    </row>
    <row r="128" spans="1:9" s="23" customFormat="1" ht="19.5">
      <c r="A128" s="25"/>
      <c r="B128" s="26"/>
      <c r="C128" s="4"/>
      <c r="D128" s="4"/>
      <c r="E128" s="4"/>
      <c r="F128" s="4"/>
      <c r="I128" s="32"/>
    </row>
    <row r="129" spans="1:9" s="3" customFormat="1" ht="14.25">
      <c r="A129" s="123" t="s">
        <v>28</v>
      </c>
      <c r="B129" s="123"/>
      <c r="C129" s="123"/>
      <c r="D129" s="123"/>
      <c r="I129" s="33"/>
    </row>
    <row r="130" s="3" customFormat="1" ht="12.75">
      <c r="I130" s="33"/>
    </row>
    <row r="131" spans="1:9" s="3" customFormat="1" ht="12.75">
      <c r="A131" s="24" t="s">
        <v>29</v>
      </c>
      <c r="I131" s="33"/>
    </row>
    <row r="132" s="3" customFormat="1" ht="12.75">
      <c r="I132" s="33"/>
    </row>
    <row r="133" s="3" customFormat="1" ht="12.75">
      <c r="I133" s="33"/>
    </row>
    <row r="134" s="3" customFormat="1" ht="12.75">
      <c r="I134" s="33"/>
    </row>
    <row r="135" s="3" customFormat="1" ht="12.75">
      <c r="I135" s="33"/>
    </row>
    <row r="136" s="3" customFormat="1" ht="12.75">
      <c r="I136" s="33"/>
    </row>
    <row r="137" s="3" customFormat="1" ht="12.75">
      <c r="I137" s="33"/>
    </row>
    <row r="138" s="3" customFormat="1" ht="12.75">
      <c r="I138" s="33"/>
    </row>
    <row r="139" s="3" customFormat="1" ht="12.75">
      <c r="I139" s="33"/>
    </row>
    <row r="140" s="3" customFormat="1" ht="12.75">
      <c r="I140" s="33"/>
    </row>
    <row r="141" s="3" customFormat="1" ht="12.75">
      <c r="I141" s="33"/>
    </row>
    <row r="142" s="3" customFormat="1" ht="12.75">
      <c r="I142" s="33"/>
    </row>
    <row r="143" s="3" customFormat="1" ht="12.75">
      <c r="I143" s="33"/>
    </row>
    <row r="144" s="3" customFormat="1" ht="12.75">
      <c r="I144" s="33"/>
    </row>
    <row r="145" s="3" customFormat="1" ht="12.75">
      <c r="I145" s="33"/>
    </row>
    <row r="146" s="3" customFormat="1" ht="12.75">
      <c r="I146" s="33"/>
    </row>
    <row r="147" s="3" customFormat="1" ht="12.75">
      <c r="I147" s="33"/>
    </row>
    <row r="148" s="3" customFormat="1" ht="12.75">
      <c r="I148" s="33"/>
    </row>
    <row r="149" s="3" customFormat="1" ht="12.75">
      <c r="I149" s="33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29:D129"/>
  </mergeCells>
  <printOptions horizontalCentered="1"/>
  <pageMargins left="0.2" right="0.2" top="0.1968503937007874" bottom="0.2" header="0.2" footer="0.2"/>
  <pageSetup horizontalDpi="600" verticalDpi="600" orientation="portrait" paperSize="9" scale="63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7"/>
  <sheetViews>
    <sheetView tabSelected="1" zoomScalePageLayoutView="0" workbookViewId="0" topLeftCell="A109">
      <selection activeCell="E140" sqref="E140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20.00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28" hidden="1" customWidth="1"/>
    <col min="10" max="12" width="15.375" style="5" customWidth="1"/>
    <col min="13" max="16384" width="9.125" style="5" customWidth="1"/>
  </cols>
  <sheetData>
    <row r="1" spans="1:6" ht="16.5" customHeight="1">
      <c r="A1" s="107" t="s">
        <v>130</v>
      </c>
      <c r="B1" s="108"/>
      <c r="C1" s="108"/>
      <c r="D1" s="108"/>
      <c r="E1" s="108"/>
      <c r="F1" s="108"/>
    </row>
    <row r="2" spans="1:6" ht="18" customHeight="1">
      <c r="A2" s="36" t="s">
        <v>153</v>
      </c>
      <c r="B2" s="109"/>
      <c r="C2" s="109"/>
      <c r="D2" s="109"/>
      <c r="E2" s="108"/>
      <c r="F2" s="108"/>
    </row>
    <row r="3" spans="2:6" ht="14.25" customHeight="1">
      <c r="B3" s="109" t="s">
        <v>0</v>
      </c>
      <c r="C3" s="109"/>
      <c r="D3" s="109"/>
      <c r="E3" s="108"/>
      <c r="F3" s="108"/>
    </row>
    <row r="4" spans="2:6" ht="14.25" customHeight="1">
      <c r="B4" s="109" t="s">
        <v>131</v>
      </c>
      <c r="C4" s="109"/>
      <c r="D4" s="109"/>
      <c r="E4" s="108"/>
      <c r="F4" s="108"/>
    </row>
    <row r="5" spans="1:6" s="1" customFormat="1" ht="39.75" customHeight="1">
      <c r="A5" s="110"/>
      <c r="B5" s="111"/>
      <c r="C5" s="111"/>
      <c r="D5" s="111"/>
      <c r="E5" s="111"/>
      <c r="F5" s="111"/>
    </row>
    <row r="6" spans="1:6" s="1" customFormat="1" ht="21.75" customHeight="1">
      <c r="A6" s="112" t="s">
        <v>154</v>
      </c>
      <c r="B6" s="112"/>
      <c r="C6" s="112"/>
      <c r="D6" s="112"/>
      <c r="E6" s="112"/>
      <c r="F6" s="112"/>
    </row>
    <row r="7" spans="1:9" s="7" customFormat="1" ht="22.5" customHeight="1">
      <c r="A7" s="113" t="s">
        <v>1</v>
      </c>
      <c r="B7" s="113"/>
      <c r="C7" s="113"/>
      <c r="D7" s="113"/>
      <c r="E7" s="114"/>
      <c r="F7" s="114"/>
      <c r="I7" s="29"/>
    </row>
    <row r="8" spans="1:6" s="8" customFormat="1" ht="18.75" customHeight="1">
      <c r="A8" s="113" t="s">
        <v>71</v>
      </c>
      <c r="B8" s="113"/>
      <c r="C8" s="113"/>
      <c r="D8" s="113"/>
      <c r="E8" s="114"/>
      <c r="F8" s="114"/>
    </row>
    <row r="9" spans="1:6" s="9" customFormat="1" ht="17.25" customHeight="1">
      <c r="A9" s="115" t="s">
        <v>54</v>
      </c>
      <c r="B9" s="115"/>
      <c r="C9" s="115"/>
      <c r="D9" s="115"/>
      <c r="E9" s="116"/>
      <c r="F9" s="116"/>
    </row>
    <row r="10" spans="1:6" s="8" customFormat="1" ht="30" customHeight="1" thickBot="1">
      <c r="A10" s="117" t="s">
        <v>2</v>
      </c>
      <c r="B10" s="117"/>
      <c r="C10" s="117"/>
      <c r="D10" s="117"/>
      <c r="E10" s="118"/>
      <c r="F10" s="118"/>
    </row>
    <row r="11" spans="1:9" s="13" customFormat="1" ht="139.5" customHeight="1" thickBot="1">
      <c r="A11" s="10" t="s">
        <v>3</v>
      </c>
      <c r="B11" s="11" t="s">
        <v>4</v>
      </c>
      <c r="C11" s="12" t="s">
        <v>88</v>
      </c>
      <c r="D11" s="12" t="s">
        <v>30</v>
      </c>
      <c r="E11" s="12" t="s">
        <v>5</v>
      </c>
      <c r="F11" s="2" t="s">
        <v>6</v>
      </c>
      <c r="I11" s="30"/>
    </row>
    <row r="12" spans="1:9" s="19" customFormat="1" ht="12.75">
      <c r="A12" s="14">
        <v>1</v>
      </c>
      <c r="B12" s="15">
        <v>2</v>
      </c>
      <c r="C12" s="15">
        <v>3</v>
      </c>
      <c r="D12" s="16"/>
      <c r="E12" s="17">
        <v>3</v>
      </c>
      <c r="F12" s="18">
        <v>4</v>
      </c>
      <c r="I12" s="31"/>
    </row>
    <row r="13" spans="1:9" s="19" customFormat="1" ht="49.5" customHeight="1">
      <c r="A13" s="119" t="s">
        <v>7</v>
      </c>
      <c r="B13" s="120"/>
      <c r="C13" s="120"/>
      <c r="D13" s="120"/>
      <c r="E13" s="121"/>
      <c r="F13" s="122"/>
      <c r="I13" s="31"/>
    </row>
    <row r="14" spans="1:9" s="13" customFormat="1" ht="23.25" customHeight="1">
      <c r="A14" s="51" t="s">
        <v>67</v>
      </c>
      <c r="B14" s="54" t="s">
        <v>8</v>
      </c>
      <c r="C14" s="20" t="s">
        <v>126</v>
      </c>
      <c r="D14" s="37">
        <f>E14*G14</f>
        <v>195992.68</v>
      </c>
      <c r="E14" s="38">
        <f>F14*12</f>
        <v>43.32</v>
      </c>
      <c r="F14" s="38">
        <f>F25+F27</f>
        <v>3.61</v>
      </c>
      <c r="G14" s="13">
        <v>4524.3</v>
      </c>
      <c r="H14" s="13">
        <v>1.07</v>
      </c>
      <c r="I14" s="30">
        <v>2.24</v>
      </c>
    </row>
    <row r="15" spans="1:9" s="13" customFormat="1" ht="27" customHeight="1">
      <c r="A15" s="69" t="s">
        <v>72</v>
      </c>
      <c r="B15" s="70" t="s">
        <v>61</v>
      </c>
      <c r="C15" s="20"/>
      <c r="D15" s="37"/>
      <c r="E15" s="38"/>
      <c r="F15" s="38"/>
      <c r="G15" s="13">
        <v>4524.3</v>
      </c>
      <c r="I15" s="30"/>
    </row>
    <row r="16" spans="1:9" s="13" customFormat="1" ht="27" customHeight="1">
      <c r="A16" s="69" t="s">
        <v>62</v>
      </c>
      <c r="B16" s="70" t="s">
        <v>61</v>
      </c>
      <c r="C16" s="20"/>
      <c r="D16" s="37"/>
      <c r="E16" s="38"/>
      <c r="F16" s="38"/>
      <c r="I16" s="30"/>
    </row>
    <row r="17" spans="1:9" s="13" customFormat="1" ht="118.5" customHeight="1">
      <c r="A17" s="69" t="s">
        <v>73</v>
      </c>
      <c r="B17" s="70" t="s">
        <v>21</v>
      </c>
      <c r="C17" s="20"/>
      <c r="D17" s="37"/>
      <c r="E17" s="38"/>
      <c r="F17" s="38"/>
      <c r="I17" s="30"/>
    </row>
    <row r="18" spans="1:9" s="13" customFormat="1" ht="27" customHeight="1">
      <c r="A18" s="69" t="s">
        <v>74</v>
      </c>
      <c r="B18" s="70" t="s">
        <v>61</v>
      </c>
      <c r="C18" s="20"/>
      <c r="D18" s="37"/>
      <c r="E18" s="38"/>
      <c r="F18" s="38"/>
      <c r="I18" s="30"/>
    </row>
    <row r="19" spans="1:9" s="13" customFormat="1" ht="20.25" customHeight="1">
      <c r="A19" s="69" t="s">
        <v>75</v>
      </c>
      <c r="B19" s="70" t="s">
        <v>61</v>
      </c>
      <c r="C19" s="38"/>
      <c r="D19" s="37"/>
      <c r="E19" s="38"/>
      <c r="F19" s="38"/>
      <c r="G19" s="13">
        <v>4524.3</v>
      </c>
      <c r="I19" s="30"/>
    </row>
    <row r="20" spans="1:9" s="13" customFormat="1" ht="27" customHeight="1">
      <c r="A20" s="69" t="s">
        <v>76</v>
      </c>
      <c r="B20" s="70" t="s">
        <v>11</v>
      </c>
      <c r="C20" s="38"/>
      <c r="D20" s="37"/>
      <c r="E20" s="38"/>
      <c r="F20" s="38"/>
      <c r="G20" s="13">
        <v>4524.3</v>
      </c>
      <c r="I20" s="30"/>
    </row>
    <row r="21" spans="1:9" s="13" customFormat="1" ht="21.75" customHeight="1">
      <c r="A21" s="69" t="s">
        <v>77</v>
      </c>
      <c r="B21" s="70" t="s">
        <v>13</v>
      </c>
      <c r="C21" s="38"/>
      <c r="D21" s="37"/>
      <c r="E21" s="38"/>
      <c r="F21" s="38"/>
      <c r="G21" s="13">
        <v>4524.3</v>
      </c>
      <c r="I21" s="30"/>
    </row>
    <row r="22" spans="1:9" s="13" customFormat="1" ht="21.75" customHeight="1">
      <c r="A22" s="69" t="s">
        <v>155</v>
      </c>
      <c r="B22" s="70" t="s">
        <v>61</v>
      </c>
      <c r="C22" s="38"/>
      <c r="D22" s="37"/>
      <c r="E22" s="38"/>
      <c r="F22" s="38"/>
      <c r="G22" s="13">
        <v>4524.3</v>
      </c>
      <c r="I22" s="30"/>
    </row>
    <row r="23" spans="1:9" s="13" customFormat="1" ht="21.75" customHeight="1">
      <c r="A23" s="69" t="s">
        <v>156</v>
      </c>
      <c r="B23" s="70" t="s">
        <v>61</v>
      </c>
      <c r="C23" s="38"/>
      <c r="D23" s="37"/>
      <c r="E23" s="38"/>
      <c r="F23" s="38"/>
      <c r="I23" s="30"/>
    </row>
    <row r="24" spans="1:9" s="13" customFormat="1" ht="21.75" customHeight="1">
      <c r="A24" s="69" t="s">
        <v>78</v>
      </c>
      <c r="B24" s="70" t="s">
        <v>16</v>
      </c>
      <c r="C24" s="38"/>
      <c r="D24" s="37"/>
      <c r="E24" s="38"/>
      <c r="F24" s="48"/>
      <c r="G24" s="13">
        <v>4524.3</v>
      </c>
      <c r="I24" s="30"/>
    </row>
    <row r="25" spans="1:9" s="13" customFormat="1" ht="21.75" customHeight="1">
      <c r="A25" s="51" t="s">
        <v>60</v>
      </c>
      <c r="B25" s="67"/>
      <c r="C25" s="38"/>
      <c r="D25" s="37"/>
      <c r="E25" s="38"/>
      <c r="F25" s="38">
        <v>3.61</v>
      </c>
      <c r="G25" s="13">
        <v>4524.3</v>
      </c>
      <c r="I25" s="30"/>
    </row>
    <row r="26" spans="1:9" s="13" customFormat="1" ht="21.75" customHeight="1">
      <c r="A26" s="71" t="s">
        <v>66</v>
      </c>
      <c r="B26" s="67" t="s">
        <v>61</v>
      </c>
      <c r="C26" s="38"/>
      <c r="D26" s="37"/>
      <c r="E26" s="38"/>
      <c r="F26" s="48">
        <v>0</v>
      </c>
      <c r="G26" s="13">
        <v>4524.3</v>
      </c>
      <c r="I26" s="30"/>
    </row>
    <row r="27" spans="1:9" s="13" customFormat="1" ht="21.75" customHeight="1">
      <c r="A27" s="51" t="s">
        <v>60</v>
      </c>
      <c r="B27" s="67"/>
      <c r="C27" s="38"/>
      <c r="D27" s="37"/>
      <c r="E27" s="38"/>
      <c r="F27" s="38">
        <f>F26</f>
        <v>0</v>
      </c>
      <c r="G27" s="13">
        <v>4524.3</v>
      </c>
      <c r="I27" s="30"/>
    </row>
    <row r="28" spans="1:9" s="13" customFormat="1" ht="30">
      <c r="A28" s="51" t="s">
        <v>9</v>
      </c>
      <c r="B28" s="52" t="s">
        <v>10</v>
      </c>
      <c r="C28" s="38" t="s">
        <v>127</v>
      </c>
      <c r="D28" s="37">
        <f>E28*G28</f>
        <v>205222.25</v>
      </c>
      <c r="E28" s="38">
        <f>F28*12</f>
        <v>45.36</v>
      </c>
      <c r="F28" s="38">
        <v>3.78</v>
      </c>
      <c r="G28" s="13">
        <v>4524.3</v>
      </c>
      <c r="H28" s="13">
        <v>1.07</v>
      </c>
      <c r="I28" s="30">
        <v>2.49</v>
      </c>
    </row>
    <row r="29" spans="1:9" s="13" customFormat="1" ht="15">
      <c r="A29" s="69" t="s">
        <v>79</v>
      </c>
      <c r="B29" s="70" t="s">
        <v>10</v>
      </c>
      <c r="C29" s="38"/>
      <c r="D29" s="37"/>
      <c r="E29" s="38"/>
      <c r="F29" s="38"/>
      <c r="I29" s="30"/>
    </row>
    <row r="30" spans="1:9" s="13" customFormat="1" ht="15">
      <c r="A30" s="69" t="s">
        <v>80</v>
      </c>
      <c r="B30" s="70" t="s">
        <v>81</v>
      </c>
      <c r="C30" s="38"/>
      <c r="D30" s="37"/>
      <c r="E30" s="38"/>
      <c r="F30" s="38"/>
      <c r="I30" s="30"/>
    </row>
    <row r="31" spans="1:9" s="13" customFormat="1" ht="15">
      <c r="A31" s="69" t="s">
        <v>82</v>
      </c>
      <c r="B31" s="70" t="s">
        <v>83</v>
      </c>
      <c r="C31" s="38"/>
      <c r="D31" s="37"/>
      <c r="E31" s="38"/>
      <c r="F31" s="38"/>
      <c r="G31" s="13">
        <v>4524.3</v>
      </c>
      <c r="I31" s="30"/>
    </row>
    <row r="32" spans="1:9" s="13" customFormat="1" ht="15">
      <c r="A32" s="69" t="s">
        <v>55</v>
      </c>
      <c r="B32" s="70" t="s">
        <v>10</v>
      </c>
      <c r="C32" s="38"/>
      <c r="D32" s="37"/>
      <c r="E32" s="38"/>
      <c r="F32" s="38"/>
      <c r="G32" s="13">
        <v>4524.3</v>
      </c>
      <c r="I32" s="30"/>
    </row>
    <row r="33" spans="1:9" s="13" customFormat="1" ht="25.5">
      <c r="A33" s="69" t="s">
        <v>56</v>
      </c>
      <c r="B33" s="70" t="s">
        <v>11</v>
      </c>
      <c r="C33" s="38"/>
      <c r="D33" s="37"/>
      <c r="E33" s="38"/>
      <c r="F33" s="38"/>
      <c r="I33" s="30"/>
    </row>
    <row r="34" spans="1:9" s="13" customFormat="1" ht="15">
      <c r="A34" s="69" t="s">
        <v>84</v>
      </c>
      <c r="B34" s="70" t="s">
        <v>10</v>
      </c>
      <c r="C34" s="38"/>
      <c r="D34" s="37"/>
      <c r="E34" s="38"/>
      <c r="F34" s="38"/>
      <c r="G34" s="13">
        <v>4524.3</v>
      </c>
      <c r="I34" s="30"/>
    </row>
    <row r="35" spans="1:9" s="13" customFormat="1" ht="15">
      <c r="A35" s="69" t="s">
        <v>63</v>
      </c>
      <c r="B35" s="70" t="s">
        <v>10</v>
      </c>
      <c r="C35" s="38"/>
      <c r="D35" s="37"/>
      <c r="E35" s="38"/>
      <c r="F35" s="38"/>
      <c r="G35" s="13">
        <v>4524.3</v>
      </c>
      <c r="I35" s="30"/>
    </row>
    <row r="36" spans="1:9" s="13" customFormat="1" ht="25.5">
      <c r="A36" s="69" t="s">
        <v>85</v>
      </c>
      <c r="B36" s="70" t="s">
        <v>57</v>
      </c>
      <c r="C36" s="38"/>
      <c r="D36" s="37"/>
      <c r="E36" s="38"/>
      <c r="F36" s="38"/>
      <c r="G36" s="13">
        <v>4524.3</v>
      </c>
      <c r="I36" s="30"/>
    </row>
    <row r="37" spans="1:9" s="13" customFormat="1" ht="25.5">
      <c r="A37" s="69" t="s">
        <v>86</v>
      </c>
      <c r="B37" s="70" t="s">
        <v>11</v>
      </c>
      <c r="C37" s="38"/>
      <c r="D37" s="37"/>
      <c r="E37" s="38"/>
      <c r="F37" s="38"/>
      <c r="G37" s="13">
        <v>4524.3</v>
      </c>
      <c r="I37" s="30"/>
    </row>
    <row r="38" spans="1:9" s="13" customFormat="1" ht="25.5">
      <c r="A38" s="69" t="s">
        <v>87</v>
      </c>
      <c r="B38" s="70" t="s">
        <v>10</v>
      </c>
      <c r="C38" s="38"/>
      <c r="D38" s="37"/>
      <c r="E38" s="38"/>
      <c r="F38" s="38"/>
      <c r="G38" s="13">
        <v>4524.3</v>
      </c>
      <c r="I38" s="30"/>
    </row>
    <row r="39" spans="1:9" s="22" customFormat="1" ht="20.25" customHeight="1">
      <c r="A39" s="53" t="s">
        <v>12</v>
      </c>
      <c r="B39" s="54" t="s">
        <v>13</v>
      </c>
      <c r="C39" s="38" t="s">
        <v>126</v>
      </c>
      <c r="D39" s="37">
        <f>E39*G39</f>
        <v>48862.44</v>
      </c>
      <c r="E39" s="38">
        <f>F39*12</f>
        <v>10.8</v>
      </c>
      <c r="F39" s="38">
        <v>0.9</v>
      </c>
      <c r="G39" s="13">
        <v>4524.3</v>
      </c>
      <c r="H39" s="13">
        <v>1.07</v>
      </c>
      <c r="I39" s="30">
        <v>0.6</v>
      </c>
    </row>
    <row r="40" spans="1:9" s="13" customFormat="1" ht="20.25" customHeight="1">
      <c r="A40" s="53" t="s">
        <v>14</v>
      </c>
      <c r="B40" s="54" t="s">
        <v>15</v>
      </c>
      <c r="C40" s="38" t="s">
        <v>126</v>
      </c>
      <c r="D40" s="37">
        <f>E40*G40</f>
        <v>159074.39</v>
      </c>
      <c r="E40" s="38">
        <f>F40*12</f>
        <v>35.16</v>
      </c>
      <c r="F40" s="38">
        <v>2.93</v>
      </c>
      <c r="G40" s="13">
        <v>4524.3</v>
      </c>
      <c r="H40" s="13">
        <v>1.07</v>
      </c>
      <c r="I40" s="30">
        <v>1.94</v>
      </c>
    </row>
    <row r="41" spans="1:9" s="13" customFormat="1" ht="20.25" customHeight="1">
      <c r="A41" s="53" t="s">
        <v>89</v>
      </c>
      <c r="B41" s="54" t="s">
        <v>10</v>
      </c>
      <c r="C41" s="38" t="s">
        <v>132</v>
      </c>
      <c r="D41" s="37">
        <v>0</v>
      </c>
      <c r="E41" s="38">
        <f>D41/G41</f>
        <v>0</v>
      </c>
      <c r="F41" s="38">
        <f>E41/12</f>
        <v>0</v>
      </c>
      <c r="G41" s="13">
        <v>4524.3</v>
      </c>
      <c r="I41" s="30"/>
    </row>
    <row r="42" spans="1:9" s="13" customFormat="1" ht="29.25" customHeight="1">
      <c r="A42" s="69" t="s">
        <v>90</v>
      </c>
      <c r="B42" s="70" t="s">
        <v>21</v>
      </c>
      <c r="C42" s="38"/>
      <c r="D42" s="37"/>
      <c r="E42" s="38"/>
      <c r="F42" s="38"/>
      <c r="I42" s="30"/>
    </row>
    <row r="43" spans="1:9" s="13" customFormat="1" ht="20.25" customHeight="1">
      <c r="A43" s="69" t="s">
        <v>91</v>
      </c>
      <c r="B43" s="70" t="s">
        <v>16</v>
      </c>
      <c r="C43" s="38"/>
      <c r="D43" s="37"/>
      <c r="E43" s="38"/>
      <c r="F43" s="38"/>
      <c r="I43" s="30"/>
    </row>
    <row r="44" spans="1:9" s="13" customFormat="1" ht="20.25" customHeight="1">
      <c r="A44" s="69" t="s">
        <v>92</v>
      </c>
      <c r="B44" s="70" t="s">
        <v>93</v>
      </c>
      <c r="C44" s="38"/>
      <c r="D44" s="37"/>
      <c r="E44" s="38"/>
      <c r="F44" s="38"/>
      <c r="I44" s="30"/>
    </row>
    <row r="45" spans="1:9" s="13" customFormat="1" ht="20.25" customHeight="1">
      <c r="A45" s="69" t="s">
        <v>94</v>
      </c>
      <c r="B45" s="70" t="s">
        <v>95</v>
      </c>
      <c r="C45" s="38"/>
      <c r="D45" s="37"/>
      <c r="E45" s="38"/>
      <c r="F45" s="38"/>
      <c r="I45" s="30"/>
    </row>
    <row r="46" spans="1:9" s="13" customFormat="1" ht="20.25" customHeight="1">
      <c r="A46" s="69" t="s">
        <v>96</v>
      </c>
      <c r="B46" s="70" t="s">
        <v>93</v>
      </c>
      <c r="C46" s="38"/>
      <c r="D46" s="37"/>
      <c r="E46" s="38"/>
      <c r="F46" s="38"/>
      <c r="I46" s="30"/>
    </row>
    <row r="47" spans="1:9" s="19" customFormat="1" ht="40.5" customHeight="1">
      <c r="A47" s="53" t="s">
        <v>97</v>
      </c>
      <c r="B47" s="54" t="s">
        <v>8</v>
      </c>
      <c r="C47" s="39" t="s">
        <v>128</v>
      </c>
      <c r="D47" s="37">
        <v>2439.99</v>
      </c>
      <c r="E47" s="38">
        <f>D47/G47</f>
        <v>0.54</v>
      </c>
      <c r="F47" s="38">
        <f>E47/12</f>
        <v>0.05</v>
      </c>
      <c r="G47" s="13">
        <v>4524.3</v>
      </c>
      <c r="H47" s="13">
        <v>1.07</v>
      </c>
      <c r="I47" s="30">
        <v>0.03</v>
      </c>
    </row>
    <row r="48" spans="1:9" s="19" customFormat="1" ht="34.5" customHeight="1">
      <c r="A48" s="53" t="s">
        <v>98</v>
      </c>
      <c r="B48" s="54" t="s">
        <v>8</v>
      </c>
      <c r="C48" s="39" t="s">
        <v>128</v>
      </c>
      <c r="D48" s="37">
        <v>15405.72</v>
      </c>
      <c r="E48" s="38">
        <f>D48/G48</f>
        <v>3.41</v>
      </c>
      <c r="F48" s="38">
        <f>E48/12</f>
        <v>0.28</v>
      </c>
      <c r="G48" s="13">
        <v>4524.3</v>
      </c>
      <c r="H48" s="13">
        <v>1.07</v>
      </c>
      <c r="I48" s="30">
        <v>0.19</v>
      </c>
    </row>
    <row r="49" spans="1:9" s="19" customFormat="1" ht="30">
      <c r="A49" s="53" t="s">
        <v>22</v>
      </c>
      <c r="B49" s="54"/>
      <c r="C49" s="39" t="s">
        <v>133</v>
      </c>
      <c r="D49" s="37">
        <f>E49*G49</f>
        <v>11944.15</v>
      </c>
      <c r="E49" s="38">
        <f>F49*12</f>
        <v>2.64</v>
      </c>
      <c r="F49" s="38">
        <v>0.22</v>
      </c>
      <c r="G49" s="13">
        <v>4524.3</v>
      </c>
      <c r="H49" s="13">
        <v>1.07</v>
      </c>
      <c r="I49" s="30">
        <v>0.14</v>
      </c>
    </row>
    <row r="50" spans="1:9" s="19" customFormat="1" ht="25.5">
      <c r="A50" s="56" t="s">
        <v>99</v>
      </c>
      <c r="B50" s="57" t="s">
        <v>64</v>
      </c>
      <c r="C50" s="39"/>
      <c r="D50" s="37"/>
      <c r="E50" s="38"/>
      <c r="F50" s="38"/>
      <c r="G50" s="13"/>
      <c r="H50" s="13"/>
      <c r="I50" s="30"/>
    </row>
    <row r="51" spans="1:9" s="19" customFormat="1" ht="25.5" customHeight="1">
      <c r="A51" s="56" t="s">
        <v>100</v>
      </c>
      <c r="B51" s="57" t="s">
        <v>64</v>
      </c>
      <c r="C51" s="39"/>
      <c r="D51" s="37"/>
      <c r="E51" s="38"/>
      <c r="F51" s="38"/>
      <c r="G51" s="13"/>
      <c r="H51" s="13"/>
      <c r="I51" s="30"/>
    </row>
    <row r="52" spans="1:9" s="19" customFormat="1" ht="24" customHeight="1">
      <c r="A52" s="56" t="s">
        <v>101</v>
      </c>
      <c r="B52" s="57" t="s">
        <v>61</v>
      </c>
      <c r="C52" s="39"/>
      <c r="D52" s="37"/>
      <c r="E52" s="38"/>
      <c r="F52" s="38"/>
      <c r="G52" s="13"/>
      <c r="H52" s="13"/>
      <c r="I52" s="30"/>
    </row>
    <row r="53" spans="1:9" s="19" customFormat="1" ht="27" customHeight="1">
      <c r="A53" s="56" t="s">
        <v>102</v>
      </c>
      <c r="B53" s="57" t="s">
        <v>64</v>
      </c>
      <c r="C53" s="39"/>
      <c r="D53" s="37"/>
      <c r="E53" s="38"/>
      <c r="F53" s="38"/>
      <c r="G53" s="13"/>
      <c r="H53" s="13"/>
      <c r="I53" s="30"/>
    </row>
    <row r="54" spans="1:9" s="19" customFormat="1" ht="25.5">
      <c r="A54" s="56" t="s">
        <v>103</v>
      </c>
      <c r="B54" s="57" t="s">
        <v>64</v>
      </c>
      <c r="C54" s="39"/>
      <c r="D54" s="37"/>
      <c r="E54" s="38"/>
      <c r="F54" s="38"/>
      <c r="G54" s="13"/>
      <c r="H54" s="13"/>
      <c r="I54" s="30"/>
    </row>
    <row r="55" spans="1:9" s="19" customFormat="1" ht="17.25" customHeight="1">
      <c r="A55" s="56" t="s">
        <v>104</v>
      </c>
      <c r="B55" s="57" t="s">
        <v>64</v>
      </c>
      <c r="C55" s="39"/>
      <c r="D55" s="37"/>
      <c r="E55" s="38"/>
      <c r="F55" s="38"/>
      <c r="G55" s="13"/>
      <c r="H55" s="13"/>
      <c r="I55" s="30"/>
    </row>
    <row r="56" spans="1:9" s="19" customFormat="1" ht="25.5">
      <c r="A56" s="56" t="s">
        <v>105</v>
      </c>
      <c r="B56" s="57" t="s">
        <v>64</v>
      </c>
      <c r="C56" s="39"/>
      <c r="D56" s="37"/>
      <c r="E56" s="38"/>
      <c r="F56" s="38"/>
      <c r="G56" s="13"/>
      <c r="H56" s="13"/>
      <c r="I56" s="30"/>
    </row>
    <row r="57" spans="1:9" s="19" customFormat="1" ht="20.25" customHeight="1">
      <c r="A57" s="56" t="s">
        <v>106</v>
      </c>
      <c r="B57" s="57" t="s">
        <v>64</v>
      </c>
      <c r="C57" s="39"/>
      <c r="D57" s="37"/>
      <c r="E57" s="38"/>
      <c r="F57" s="38"/>
      <c r="G57" s="13"/>
      <c r="H57" s="13"/>
      <c r="I57" s="30"/>
    </row>
    <row r="58" spans="1:9" s="19" customFormat="1" ht="18" customHeight="1">
      <c r="A58" s="56" t="s">
        <v>107</v>
      </c>
      <c r="B58" s="57" t="s">
        <v>64</v>
      </c>
      <c r="C58" s="39"/>
      <c r="D58" s="37"/>
      <c r="E58" s="38"/>
      <c r="F58" s="38"/>
      <c r="G58" s="13"/>
      <c r="H58" s="13"/>
      <c r="I58" s="30"/>
    </row>
    <row r="59" spans="1:9" s="19" customFormat="1" ht="30" customHeight="1">
      <c r="A59" s="53" t="s">
        <v>157</v>
      </c>
      <c r="B59" s="57"/>
      <c r="C59" s="39"/>
      <c r="D59" s="37">
        <v>68800</v>
      </c>
      <c r="E59" s="38">
        <f>D59/G59</f>
        <v>15.21</v>
      </c>
      <c r="F59" s="38">
        <f>E59/12</f>
        <v>1.27</v>
      </c>
      <c r="G59" s="13">
        <v>4524.3</v>
      </c>
      <c r="H59" s="13"/>
      <c r="I59" s="30"/>
    </row>
    <row r="60" spans="1:9" s="13" customFormat="1" ht="21" customHeight="1">
      <c r="A60" s="53" t="s">
        <v>24</v>
      </c>
      <c r="B60" s="54" t="s">
        <v>25</v>
      </c>
      <c r="C60" s="39" t="s">
        <v>134</v>
      </c>
      <c r="D60" s="37">
        <f>E60*G60</f>
        <v>4343.33</v>
      </c>
      <c r="E60" s="38">
        <f>F60*12</f>
        <v>0.96</v>
      </c>
      <c r="F60" s="38">
        <v>0.08</v>
      </c>
      <c r="G60" s="13">
        <v>4524.3</v>
      </c>
      <c r="H60" s="13">
        <v>1.07</v>
      </c>
      <c r="I60" s="30">
        <v>0.03</v>
      </c>
    </row>
    <row r="61" spans="1:9" s="13" customFormat="1" ht="21" customHeight="1">
      <c r="A61" s="53" t="s">
        <v>26</v>
      </c>
      <c r="B61" s="54" t="s">
        <v>27</v>
      </c>
      <c r="C61" s="39" t="s">
        <v>134</v>
      </c>
      <c r="D61" s="39">
        <f>E61*G61</f>
        <v>2714.58</v>
      </c>
      <c r="E61" s="39">
        <f>12*F61</f>
        <v>0.6</v>
      </c>
      <c r="F61" s="39">
        <v>0.05</v>
      </c>
      <c r="G61" s="13">
        <v>4524.3</v>
      </c>
      <c r="H61" s="13">
        <v>1.07</v>
      </c>
      <c r="I61" s="30">
        <v>0.02</v>
      </c>
    </row>
    <row r="62" spans="1:9" s="22" customFormat="1" ht="30">
      <c r="A62" s="53" t="s">
        <v>23</v>
      </c>
      <c r="B62" s="54"/>
      <c r="C62" s="39" t="s">
        <v>129</v>
      </c>
      <c r="D62" s="39">
        <v>7070</v>
      </c>
      <c r="E62" s="39">
        <f>D62/G62</f>
        <v>1.56</v>
      </c>
      <c r="F62" s="39">
        <f>E62/12</f>
        <v>0.13</v>
      </c>
      <c r="G62" s="13">
        <v>4524.3</v>
      </c>
      <c r="H62" s="13">
        <v>1.07</v>
      </c>
      <c r="I62" s="30">
        <v>0.03</v>
      </c>
    </row>
    <row r="63" spans="1:9" s="22" customFormat="1" ht="18" customHeight="1">
      <c r="A63" s="53" t="s">
        <v>31</v>
      </c>
      <c r="B63" s="54"/>
      <c r="C63" s="39" t="s">
        <v>135</v>
      </c>
      <c r="D63" s="39">
        <f>D64+D65+D66+D67+D68+D69+D70+D71+D72+D74+D75+D76+D77+D73</f>
        <v>20664.33</v>
      </c>
      <c r="E63" s="39">
        <f>D63/G63</f>
        <v>4.57</v>
      </c>
      <c r="F63" s="39">
        <f>E63/12+0.01</f>
        <v>0.39</v>
      </c>
      <c r="G63" s="13">
        <v>4524.3</v>
      </c>
      <c r="H63" s="13">
        <v>1.07</v>
      </c>
      <c r="I63" s="30">
        <v>0.44</v>
      </c>
    </row>
    <row r="64" spans="1:9" s="19" customFormat="1" ht="26.25" customHeight="1">
      <c r="A64" s="55" t="s">
        <v>69</v>
      </c>
      <c r="B64" s="49" t="s">
        <v>16</v>
      </c>
      <c r="C64" s="40"/>
      <c r="D64" s="40">
        <v>743.92</v>
      </c>
      <c r="E64" s="40"/>
      <c r="F64" s="40"/>
      <c r="G64" s="13">
        <v>4524.3</v>
      </c>
      <c r="H64" s="13">
        <v>1.07</v>
      </c>
      <c r="I64" s="30">
        <v>0.01</v>
      </c>
    </row>
    <row r="65" spans="1:9" s="19" customFormat="1" ht="18.75" customHeight="1">
      <c r="A65" s="55" t="s">
        <v>17</v>
      </c>
      <c r="B65" s="49" t="s">
        <v>21</v>
      </c>
      <c r="C65" s="40"/>
      <c r="D65" s="40">
        <v>548.89</v>
      </c>
      <c r="E65" s="40"/>
      <c r="F65" s="40"/>
      <c r="G65" s="13">
        <v>4524.3</v>
      </c>
      <c r="H65" s="13">
        <v>1.07</v>
      </c>
      <c r="I65" s="30">
        <v>0.01</v>
      </c>
    </row>
    <row r="66" spans="1:9" s="19" customFormat="1" ht="15">
      <c r="A66" s="55" t="s">
        <v>68</v>
      </c>
      <c r="B66" s="50" t="s">
        <v>16</v>
      </c>
      <c r="C66" s="40"/>
      <c r="D66" s="40">
        <v>978.07</v>
      </c>
      <c r="E66" s="40"/>
      <c r="F66" s="40"/>
      <c r="G66" s="13">
        <v>4524.3</v>
      </c>
      <c r="H66" s="13"/>
      <c r="I66" s="30"/>
    </row>
    <row r="67" spans="1:9" s="19" customFormat="1" ht="15">
      <c r="A67" s="55" t="s">
        <v>46</v>
      </c>
      <c r="B67" s="49" t="s">
        <v>16</v>
      </c>
      <c r="C67" s="40"/>
      <c r="D67" s="41">
        <v>1046</v>
      </c>
      <c r="E67" s="40"/>
      <c r="F67" s="40"/>
      <c r="G67" s="13">
        <v>4524.3</v>
      </c>
      <c r="H67" s="13">
        <v>1.07</v>
      </c>
      <c r="I67" s="30">
        <v>0.01</v>
      </c>
    </row>
    <row r="68" spans="1:9" s="19" customFormat="1" ht="15">
      <c r="A68" s="55" t="s">
        <v>18</v>
      </c>
      <c r="B68" s="49" t="s">
        <v>16</v>
      </c>
      <c r="C68" s="40"/>
      <c r="D68" s="41">
        <v>4663.38</v>
      </c>
      <c r="E68" s="40"/>
      <c r="F68" s="40"/>
      <c r="G68" s="13">
        <v>4524.3</v>
      </c>
      <c r="H68" s="13">
        <v>1.07</v>
      </c>
      <c r="I68" s="30">
        <v>0.05</v>
      </c>
    </row>
    <row r="69" spans="1:9" s="19" customFormat="1" ht="15">
      <c r="A69" s="55" t="s">
        <v>19</v>
      </c>
      <c r="B69" s="49" t="s">
        <v>16</v>
      </c>
      <c r="C69" s="40"/>
      <c r="D69" s="41">
        <v>1097.78</v>
      </c>
      <c r="E69" s="40"/>
      <c r="F69" s="40"/>
      <c r="G69" s="13">
        <v>4524.3</v>
      </c>
      <c r="H69" s="13">
        <v>1.07</v>
      </c>
      <c r="I69" s="30">
        <v>0.01</v>
      </c>
    </row>
    <row r="70" spans="1:9" s="19" customFormat="1" ht="15">
      <c r="A70" s="55" t="s">
        <v>43</v>
      </c>
      <c r="B70" s="49" t="s">
        <v>16</v>
      </c>
      <c r="C70" s="40"/>
      <c r="D70" s="41">
        <v>522.99</v>
      </c>
      <c r="E70" s="40"/>
      <c r="F70" s="40"/>
      <c r="G70" s="13">
        <v>4524.3</v>
      </c>
      <c r="H70" s="13">
        <v>1.07</v>
      </c>
      <c r="I70" s="30">
        <v>0.01</v>
      </c>
    </row>
    <row r="71" spans="1:9" s="19" customFormat="1" ht="15">
      <c r="A71" s="55" t="s">
        <v>44</v>
      </c>
      <c r="B71" s="49" t="s">
        <v>21</v>
      </c>
      <c r="C71" s="40"/>
      <c r="D71" s="41">
        <v>0</v>
      </c>
      <c r="E71" s="40"/>
      <c r="F71" s="40"/>
      <c r="G71" s="13">
        <v>4524.3</v>
      </c>
      <c r="H71" s="13">
        <v>1.07</v>
      </c>
      <c r="I71" s="30">
        <v>0.02</v>
      </c>
    </row>
    <row r="72" spans="1:9" s="19" customFormat="1" ht="25.5">
      <c r="A72" s="55" t="s">
        <v>20</v>
      </c>
      <c r="B72" s="49" t="s">
        <v>16</v>
      </c>
      <c r="C72" s="40"/>
      <c r="D72" s="41">
        <v>5847.83</v>
      </c>
      <c r="E72" s="40"/>
      <c r="F72" s="40"/>
      <c r="G72" s="13">
        <v>4524.3</v>
      </c>
      <c r="H72" s="13">
        <v>1.07</v>
      </c>
      <c r="I72" s="30">
        <v>0.07</v>
      </c>
    </row>
    <row r="73" spans="1:9" s="19" customFormat="1" ht="19.5" customHeight="1">
      <c r="A73" s="55" t="s">
        <v>158</v>
      </c>
      <c r="B73" s="50" t="s">
        <v>16</v>
      </c>
      <c r="C73" s="40"/>
      <c r="D73" s="41">
        <v>1048.01</v>
      </c>
      <c r="E73" s="40"/>
      <c r="F73" s="40"/>
      <c r="G73" s="13"/>
      <c r="H73" s="13"/>
      <c r="I73" s="30"/>
    </row>
    <row r="74" spans="1:9" s="19" customFormat="1" ht="25.5">
      <c r="A74" s="55" t="s">
        <v>70</v>
      </c>
      <c r="B74" s="49" t="s">
        <v>16</v>
      </c>
      <c r="C74" s="40"/>
      <c r="D74" s="41">
        <v>4167.46</v>
      </c>
      <c r="E74" s="40"/>
      <c r="F74" s="40"/>
      <c r="G74" s="13">
        <v>4524.3</v>
      </c>
      <c r="H74" s="13">
        <v>1.07</v>
      </c>
      <c r="I74" s="30">
        <v>0.01</v>
      </c>
    </row>
    <row r="75" spans="1:9" s="19" customFormat="1" ht="27.75" customHeight="1">
      <c r="A75" s="55" t="s">
        <v>108</v>
      </c>
      <c r="B75" s="50" t="s">
        <v>51</v>
      </c>
      <c r="C75" s="42"/>
      <c r="D75" s="41">
        <v>0</v>
      </c>
      <c r="E75" s="40"/>
      <c r="F75" s="40"/>
      <c r="G75" s="13">
        <v>4524.3</v>
      </c>
      <c r="H75" s="13"/>
      <c r="I75" s="30"/>
    </row>
    <row r="76" spans="1:9" s="19" customFormat="1" ht="18.75" customHeight="1">
      <c r="A76" s="55" t="s">
        <v>109</v>
      </c>
      <c r="B76" s="57" t="s">
        <v>16</v>
      </c>
      <c r="C76" s="42"/>
      <c r="D76" s="41">
        <v>0</v>
      </c>
      <c r="E76" s="40"/>
      <c r="F76" s="40"/>
      <c r="G76" s="13">
        <v>4524.3</v>
      </c>
      <c r="H76" s="13"/>
      <c r="I76" s="30"/>
    </row>
    <row r="77" spans="1:9" s="19" customFormat="1" ht="21" customHeight="1">
      <c r="A77" s="55" t="s">
        <v>110</v>
      </c>
      <c r="B77" s="50" t="s">
        <v>51</v>
      </c>
      <c r="C77" s="40"/>
      <c r="D77" s="41">
        <v>0</v>
      </c>
      <c r="E77" s="40"/>
      <c r="F77" s="40"/>
      <c r="G77" s="13">
        <v>4524.3</v>
      </c>
      <c r="H77" s="13"/>
      <c r="I77" s="30"/>
    </row>
    <row r="78" spans="1:9" s="22" customFormat="1" ht="30">
      <c r="A78" s="53" t="s">
        <v>36</v>
      </c>
      <c r="B78" s="54"/>
      <c r="C78" s="38" t="s">
        <v>136</v>
      </c>
      <c r="D78" s="38">
        <f>D79+D80+D81+D83+D84+D85+D86+D87+D88</f>
        <v>23060.88</v>
      </c>
      <c r="E78" s="38">
        <f>D78/G78</f>
        <v>5.1</v>
      </c>
      <c r="F78" s="38">
        <f>E78/12</f>
        <v>0.43</v>
      </c>
      <c r="G78" s="13">
        <v>4524.3</v>
      </c>
      <c r="H78" s="13">
        <v>1.07</v>
      </c>
      <c r="I78" s="30">
        <v>0.48</v>
      </c>
    </row>
    <row r="79" spans="1:9" s="19" customFormat="1" ht="15">
      <c r="A79" s="55" t="s">
        <v>32</v>
      </c>
      <c r="B79" s="49" t="s">
        <v>47</v>
      </c>
      <c r="C79" s="40"/>
      <c r="D79" s="41">
        <v>3137.99</v>
      </c>
      <c r="E79" s="40"/>
      <c r="F79" s="40"/>
      <c r="G79" s="13">
        <v>4524.3</v>
      </c>
      <c r="H79" s="13">
        <v>1.07</v>
      </c>
      <c r="I79" s="30">
        <v>0.04</v>
      </c>
    </row>
    <row r="80" spans="1:9" s="19" customFormat="1" ht="25.5">
      <c r="A80" s="55" t="s">
        <v>33</v>
      </c>
      <c r="B80" s="49" t="s">
        <v>40</v>
      </c>
      <c r="C80" s="40"/>
      <c r="D80" s="41">
        <v>2092.02</v>
      </c>
      <c r="E80" s="40"/>
      <c r="F80" s="40"/>
      <c r="G80" s="13">
        <v>4524.3</v>
      </c>
      <c r="H80" s="13">
        <v>1.07</v>
      </c>
      <c r="I80" s="30">
        <v>0.02</v>
      </c>
    </row>
    <row r="81" spans="1:9" s="19" customFormat="1" ht="15">
      <c r="A81" s="55" t="s">
        <v>52</v>
      </c>
      <c r="B81" s="49" t="s">
        <v>51</v>
      </c>
      <c r="C81" s="40"/>
      <c r="D81" s="41">
        <v>2195.49</v>
      </c>
      <c r="E81" s="40"/>
      <c r="F81" s="40"/>
      <c r="G81" s="13">
        <v>4524.3</v>
      </c>
      <c r="H81" s="13">
        <v>1.07</v>
      </c>
      <c r="I81" s="30">
        <v>0.03</v>
      </c>
    </row>
    <row r="82" spans="1:9" s="19" customFormat="1" ht="15">
      <c r="A82" s="55" t="s">
        <v>114</v>
      </c>
      <c r="B82" s="50" t="s">
        <v>50</v>
      </c>
      <c r="C82" s="40"/>
      <c r="D82" s="41">
        <v>0</v>
      </c>
      <c r="E82" s="40"/>
      <c r="F82" s="40"/>
      <c r="G82" s="13"/>
      <c r="H82" s="13"/>
      <c r="I82" s="30"/>
    </row>
    <row r="83" spans="1:9" s="19" customFormat="1" ht="25.5">
      <c r="A83" s="55" t="s">
        <v>48</v>
      </c>
      <c r="B83" s="49" t="s">
        <v>49</v>
      </c>
      <c r="C83" s="40"/>
      <c r="D83" s="41">
        <v>0</v>
      </c>
      <c r="E83" s="40"/>
      <c r="F83" s="40"/>
      <c r="G83" s="13">
        <v>4524.3</v>
      </c>
      <c r="H83" s="13">
        <v>1.07</v>
      </c>
      <c r="I83" s="30">
        <v>0.02</v>
      </c>
    </row>
    <row r="84" spans="1:9" s="19" customFormat="1" ht="20.25" customHeight="1">
      <c r="A84" s="55" t="s">
        <v>45</v>
      </c>
      <c r="B84" s="49" t="s">
        <v>8</v>
      </c>
      <c r="C84" s="42"/>
      <c r="D84" s="41">
        <v>7440.48</v>
      </c>
      <c r="E84" s="40"/>
      <c r="F84" s="40"/>
      <c r="G84" s="13">
        <v>4524.3</v>
      </c>
      <c r="H84" s="13">
        <v>1.07</v>
      </c>
      <c r="I84" s="30">
        <v>0.1</v>
      </c>
    </row>
    <row r="85" spans="1:9" s="19" customFormat="1" ht="25.5">
      <c r="A85" s="55" t="s">
        <v>111</v>
      </c>
      <c r="B85" s="50" t="s">
        <v>16</v>
      </c>
      <c r="C85" s="42"/>
      <c r="D85" s="58">
        <v>8194.9</v>
      </c>
      <c r="E85" s="42"/>
      <c r="F85" s="42"/>
      <c r="G85" s="13"/>
      <c r="H85" s="13"/>
      <c r="I85" s="30"/>
    </row>
    <row r="86" spans="1:9" s="19" customFormat="1" ht="25.5">
      <c r="A86" s="55" t="s">
        <v>108</v>
      </c>
      <c r="B86" s="50" t="s">
        <v>50</v>
      </c>
      <c r="C86" s="42"/>
      <c r="D86" s="58">
        <v>0</v>
      </c>
      <c r="E86" s="42"/>
      <c r="F86" s="42"/>
      <c r="G86" s="13"/>
      <c r="H86" s="13"/>
      <c r="I86" s="30"/>
    </row>
    <row r="87" spans="1:9" s="19" customFormat="1" ht="15">
      <c r="A87" s="56" t="s">
        <v>112</v>
      </c>
      <c r="B87" s="50" t="s">
        <v>51</v>
      </c>
      <c r="C87" s="42"/>
      <c r="D87" s="58">
        <v>0</v>
      </c>
      <c r="E87" s="42"/>
      <c r="F87" s="42"/>
      <c r="G87" s="13"/>
      <c r="H87" s="13"/>
      <c r="I87" s="30"/>
    </row>
    <row r="88" spans="1:9" s="19" customFormat="1" ht="15">
      <c r="A88" s="55" t="s">
        <v>113</v>
      </c>
      <c r="B88" s="50" t="s">
        <v>16</v>
      </c>
      <c r="C88" s="42"/>
      <c r="D88" s="58">
        <v>0</v>
      </c>
      <c r="E88" s="42"/>
      <c r="F88" s="42"/>
      <c r="G88" s="13"/>
      <c r="H88" s="13"/>
      <c r="I88" s="30"/>
    </row>
    <row r="89" spans="1:9" s="19" customFormat="1" ht="30">
      <c r="A89" s="53" t="s">
        <v>37</v>
      </c>
      <c r="B89" s="49"/>
      <c r="C89" s="39" t="s">
        <v>137</v>
      </c>
      <c r="D89" s="38">
        <v>0</v>
      </c>
      <c r="E89" s="38">
        <f>D89/G89</f>
        <v>0</v>
      </c>
      <c r="F89" s="38">
        <f>E89/12</f>
        <v>0</v>
      </c>
      <c r="G89" s="13">
        <v>4524.3</v>
      </c>
      <c r="H89" s="13">
        <v>1.07</v>
      </c>
      <c r="I89" s="30">
        <v>0.06</v>
      </c>
    </row>
    <row r="90" spans="1:9" s="19" customFormat="1" ht="15">
      <c r="A90" s="55" t="s">
        <v>115</v>
      </c>
      <c r="B90" s="49" t="s">
        <v>16</v>
      </c>
      <c r="C90" s="40"/>
      <c r="D90" s="72">
        <v>0</v>
      </c>
      <c r="E90" s="38"/>
      <c r="F90" s="38"/>
      <c r="G90" s="13"/>
      <c r="H90" s="13"/>
      <c r="I90" s="30"/>
    </row>
    <row r="91" spans="1:9" s="19" customFormat="1" ht="15">
      <c r="A91" s="56" t="s">
        <v>116</v>
      </c>
      <c r="B91" s="50" t="s">
        <v>51</v>
      </c>
      <c r="C91" s="40"/>
      <c r="D91" s="72">
        <v>0</v>
      </c>
      <c r="E91" s="38"/>
      <c r="F91" s="38"/>
      <c r="G91" s="13"/>
      <c r="H91" s="13"/>
      <c r="I91" s="30"/>
    </row>
    <row r="92" spans="1:9" s="19" customFormat="1" ht="15">
      <c r="A92" s="55" t="s">
        <v>117</v>
      </c>
      <c r="B92" s="50" t="s">
        <v>50</v>
      </c>
      <c r="C92" s="40"/>
      <c r="D92" s="72">
        <v>0</v>
      </c>
      <c r="E92" s="38"/>
      <c r="F92" s="38"/>
      <c r="G92" s="13"/>
      <c r="H92" s="13"/>
      <c r="I92" s="30"/>
    </row>
    <row r="93" spans="1:9" s="19" customFormat="1" ht="31.5" customHeight="1">
      <c r="A93" s="55" t="s">
        <v>118</v>
      </c>
      <c r="B93" s="50" t="s">
        <v>51</v>
      </c>
      <c r="C93" s="40"/>
      <c r="D93" s="41">
        <f>E93*G93</f>
        <v>0</v>
      </c>
      <c r="E93" s="40"/>
      <c r="F93" s="40"/>
      <c r="G93" s="13">
        <v>4524.3</v>
      </c>
      <c r="H93" s="13">
        <v>1.07</v>
      </c>
      <c r="I93" s="30">
        <v>0</v>
      </c>
    </row>
    <row r="94" spans="1:9" s="19" customFormat="1" ht="18" customHeight="1">
      <c r="A94" s="53" t="s">
        <v>38</v>
      </c>
      <c r="B94" s="49"/>
      <c r="C94" s="39" t="s">
        <v>138</v>
      </c>
      <c r="D94" s="38">
        <f>D97+D98+D100+D95+D96+D99</f>
        <v>27185.38</v>
      </c>
      <c r="E94" s="38">
        <f>D94/G94</f>
        <v>6.01</v>
      </c>
      <c r="F94" s="38">
        <f>E94/12</f>
        <v>0.5</v>
      </c>
      <c r="G94" s="13">
        <v>4524.3</v>
      </c>
      <c r="H94" s="13">
        <v>1.07</v>
      </c>
      <c r="I94" s="30">
        <v>0.21</v>
      </c>
    </row>
    <row r="95" spans="1:9" s="19" customFormat="1" ht="18" customHeight="1">
      <c r="A95" s="55" t="s">
        <v>34</v>
      </c>
      <c r="B95" s="49" t="s">
        <v>8</v>
      </c>
      <c r="C95" s="40"/>
      <c r="D95" s="41">
        <f>E95*G95</f>
        <v>0</v>
      </c>
      <c r="E95" s="40"/>
      <c r="F95" s="40"/>
      <c r="G95" s="13">
        <v>4524.3</v>
      </c>
      <c r="H95" s="13">
        <v>1.07</v>
      </c>
      <c r="I95" s="30">
        <v>0</v>
      </c>
    </row>
    <row r="96" spans="1:9" s="19" customFormat="1" ht="38.25">
      <c r="A96" s="55" t="s">
        <v>119</v>
      </c>
      <c r="B96" s="49" t="s">
        <v>16</v>
      </c>
      <c r="C96" s="40"/>
      <c r="D96" s="41">
        <v>16425.66</v>
      </c>
      <c r="E96" s="40"/>
      <c r="F96" s="40"/>
      <c r="G96" s="13"/>
      <c r="H96" s="13"/>
      <c r="I96" s="30"/>
    </row>
    <row r="97" spans="1:9" s="19" customFormat="1" ht="40.5" customHeight="1">
      <c r="A97" s="55" t="s">
        <v>120</v>
      </c>
      <c r="B97" s="49" t="s">
        <v>16</v>
      </c>
      <c r="C97" s="40"/>
      <c r="D97" s="41">
        <v>1093.4</v>
      </c>
      <c r="E97" s="40"/>
      <c r="F97" s="40"/>
      <c r="G97" s="13">
        <v>4524.3</v>
      </c>
      <c r="H97" s="13">
        <v>1.07</v>
      </c>
      <c r="I97" s="30">
        <v>0.2</v>
      </c>
    </row>
    <row r="98" spans="1:9" s="19" customFormat="1" ht="25.5">
      <c r="A98" s="55" t="s">
        <v>121</v>
      </c>
      <c r="B98" s="49" t="s">
        <v>11</v>
      </c>
      <c r="C98" s="40"/>
      <c r="D98" s="41">
        <v>0</v>
      </c>
      <c r="E98" s="40"/>
      <c r="F98" s="40"/>
      <c r="G98" s="13">
        <v>4524.3</v>
      </c>
      <c r="H98" s="13">
        <v>1.07</v>
      </c>
      <c r="I98" s="30">
        <v>0.01</v>
      </c>
    </row>
    <row r="99" spans="1:9" s="19" customFormat="1" ht="18.75" customHeight="1">
      <c r="A99" s="55" t="s">
        <v>122</v>
      </c>
      <c r="B99" s="50" t="s">
        <v>123</v>
      </c>
      <c r="C99" s="40"/>
      <c r="D99" s="58">
        <v>9666.32</v>
      </c>
      <c r="E99" s="42"/>
      <c r="F99" s="42"/>
      <c r="G99" s="13"/>
      <c r="H99" s="13"/>
      <c r="I99" s="30"/>
    </row>
    <row r="100" spans="1:9" s="19" customFormat="1" ht="58.5" customHeight="1">
      <c r="A100" s="55" t="s">
        <v>124</v>
      </c>
      <c r="B100" s="50" t="s">
        <v>64</v>
      </c>
      <c r="C100" s="40"/>
      <c r="D100" s="58">
        <v>0</v>
      </c>
      <c r="E100" s="42"/>
      <c r="F100" s="42"/>
      <c r="G100" s="13">
        <v>4524.3</v>
      </c>
      <c r="H100" s="13"/>
      <c r="I100" s="30"/>
    </row>
    <row r="101" spans="1:9" s="19" customFormat="1" ht="15">
      <c r="A101" s="53" t="s">
        <v>39</v>
      </c>
      <c r="B101" s="49"/>
      <c r="C101" s="39" t="s">
        <v>139</v>
      </c>
      <c r="D101" s="38">
        <f>D102</f>
        <v>1311.87</v>
      </c>
      <c r="E101" s="38">
        <f>D101/G101</f>
        <v>0.29</v>
      </c>
      <c r="F101" s="38">
        <f>E101/12</f>
        <v>0.02</v>
      </c>
      <c r="G101" s="13">
        <v>4524.3</v>
      </c>
      <c r="H101" s="13">
        <v>1.07</v>
      </c>
      <c r="I101" s="30">
        <v>0.1</v>
      </c>
    </row>
    <row r="102" spans="1:9" s="19" customFormat="1" ht="15">
      <c r="A102" s="55" t="s">
        <v>35</v>
      </c>
      <c r="B102" s="49" t="s">
        <v>16</v>
      </c>
      <c r="C102" s="40"/>
      <c r="D102" s="41">
        <v>1311.87</v>
      </c>
      <c r="E102" s="40"/>
      <c r="F102" s="40"/>
      <c r="G102" s="13">
        <v>4524.3</v>
      </c>
      <c r="H102" s="13">
        <v>1.07</v>
      </c>
      <c r="I102" s="30">
        <v>0.01</v>
      </c>
    </row>
    <row r="103" spans="1:9" s="13" customFormat="1" ht="30">
      <c r="A103" s="53" t="s">
        <v>42</v>
      </c>
      <c r="B103" s="54"/>
      <c r="C103" s="38" t="s">
        <v>140</v>
      </c>
      <c r="D103" s="38">
        <f>D104+D105</f>
        <v>20800</v>
      </c>
      <c r="E103" s="38">
        <f>D103/G103</f>
        <v>4.6</v>
      </c>
      <c r="F103" s="38">
        <f>E103/12</f>
        <v>0.38</v>
      </c>
      <c r="G103" s="13">
        <v>4524.3</v>
      </c>
      <c r="H103" s="13">
        <v>1.07</v>
      </c>
      <c r="I103" s="30">
        <v>0.28</v>
      </c>
    </row>
    <row r="104" spans="1:9" s="19" customFormat="1" ht="46.5" customHeight="1">
      <c r="A104" s="56" t="s">
        <v>125</v>
      </c>
      <c r="B104" s="50" t="s">
        <v>21</v>
      </c>
      <c r="C104" s="40"/>
      <c r="D104" s="41">
        <v>20800</v>
      </c>
      <c r="E104" s="40"/>
      <c r="F104" s="40"/>
      <c r="G104" s="13">
        <v>4524.3</v>
      </c>
      <c r="H104" s="13">
        <v>1.07</v>
      </c>
      <c r="I104" s="30">
        <v>0.02</v>
      </c>
    </row>
    <row r="105" spans="1:9" s="19" customFormat="1" ht="22.5" customHeight="1">
      <c r="A105" s="56" t="s">
        <v>159</v>
      </c>
      <c r="B105" s="50" t="s">
        <v>64</v>
      </c>
      <c r="C105" s="40"/>
      <c r="D105" s="47">
        <v>0</v>
      </c>
      <c r="E105" s="40"/>
      <c r="F105" s="40"/>
      <c r="G105" s="13">
        <v>4524.3</v>
      </c>
      <c r="H105" s="13">
        <v>1.07</v>
      </c>
      <c r="I105" s="30">
        <v>0.26</v>
      </c>
    </row>
    <row r="106" spans="1:9" s="13" customFormat="1" ht="15">
      <c r="A106" s="53" t="s">
        <v>41</v>
      </c>
      <c r="B106" s="54"/>
      <c r="C106" s="38" t="s">
        <v>141</v>
      </c>
      <c r="D106" s="38">
        <f>D107+D108</f>
        <v>20728.44</v>
      </c>
      <c r="E106" s="38">
        <f>D106/G106</f>
        <v>4.58</v>
      </c>
      <c r="F106" s="38">
        <f>E106/12</f>
        <v>0.38</v>
      </c>
      <c r="G106" s="13">
        <v>4524.3</v>
      </c>
      <c r="H106" s="13">
        <v>1.07</v>
      </c>
      <c r="I106" s="30">
        <v>0.32</v>
      </c>
    </row>
    <row r="107" spans="1:9" s="19" customFormat="1" ht="15">
      <c r="A107" s="55" t="s">
        <v>53</v>
      </c>
      <c r="B107" s="49" t="s">
        <v>47</v>
      </c>
      <c r="C107" s="40"/>
      <c r="D107" s="41">
        <v>20728.44</v>
      </c>
      <c r="E107" s="40"/>
      <c r="F107" s="40"/>
      <c r="G107" s="13">
        <v>4524.3</v>
      </c>
      <c r="H107" s="13">
        <v>1.07</v>
      </c>
      <c r="I107" s="30">
        <v>0.26</v>
      </c>
    </row>
    <row r="108" spans="1:9" s="19" customFormat="1" ht="15">
      <c r="A108" s="55" t="s">
        <v>58</v>
      </c>
      <c r="B108" s="49" t="s">
        <v>47</v>
      </c>
      <c r="C108" s="40"/>
      <c r="D108" s="41">
        <v>0</v>
      </c>
      <c r="E108" s="40"/>
      <c r="F108" s="40"/>
      <c r="G108" s="13">
        <v>4524.3</v>
      </c>
      <c r="H108" s="13">
        <v>1.07</v>
      </c>
      <c r="I108" s="30">
        <v>0.06</v>
      </c>
    </row>
    <row r="109" spans="1:9" s="13" customFormat="1" ht="133.5" thickBot="1">
      <c r="A109" s="68" t="s">
        <v>167</v>
      </c>
      <c r="B109" s="54" t="s">
        <v>11</v>
      </c>
      <c r="C109" s="43"/>
      <c r="D109" s="43">
        <v>50000</v>
      </c>
      <c r="E109" s="43">
        <f>D109/G109</f>
        <v>11.05</v>
      </c>
      <c r="F109" s="43">
        <f>E109/12</f>
        <v>0.92</v>
      </c>
      <c r="G109" s="13">
        <v>4524.3</v>
      </c>
      <c r="H109" s="13">
        <v>1.07</v>
      </c>
      <c r="I109" s="30">
        <v>2</v>
      </c>
    </row>
    <row r="110" spans="1:9" s="13" customFormat="1" ht="19.5" thickBot="1">
      <c r="A110" s="100" t="s">
        <v>161</v>
      </c>
      <c r="B110" s="54" t="s">
        <v>8</v>
      </c>
      <c r="C110" s="44"/>
      <c r="D110" s="43">
        <v>2958.38</v>
      </c>
      <c r="E110" s="43">
        <f>D110/G110</f>
        <v>0.65</v>
      </c>
      <c r="F110" s="43">
        <f>E110/12</f>
        <v>0.05</v>
      </c>
      <c r="G110" s="13">
        <v>4524.3</v>
      </c>
      <c r="I110" s="30"/>
    </row>
    <row r="111" spans="1:9" s="13" customFormat="1" ht="19.5" thickBot="1">
      <c r="A111" s="100" t="s">
        <v>162</v>
      </c>
      <c r="B111" s="54" t="s">
        <v>8</v>
      </c>
      <c r="C111" s="44"/>
      <c r="D111" s="43">
        <f>(2958.38+6199.46+4684.25)</f>
        <v>13842.09</v>
      </c>
      <c r="E111" s="43">
        <f>D111/G111</f>
        <v>3.06</v>
      </c>
      <c r="F111" s="43">
        <f>E111/12</f>
        <v>0.26</v>
      </c>
      <c r="G111" s="13">
        <v>4524.3</v>
      </c>
      <c r="I111" s="30"/>
    </row>
    <row r="112" spans="1:9" s="13" customFormat="1" ht="19.5" thickBot="1">
      <c r="A112" s="100" t="s">
        <v>163</v>
      </c>
      <c r="B112" s="54" t="s">
        <v>8</v>
      </c>
      <c r="C112" s="44"/>
      <c r="D112" s="43">
        <v>36532.7</v>
      </c>
      <c r="E112" s="43">
        <f>D112/G112</f>
        <v>8.07</v>
      </c>
      <c r="F112" s="43">
        <f>E112/12</f>
        <v>0.67</v>
      </c>
      <c r="G112" s="13">
        <v>4524.3</v>
      </c>
      <c r="I112" s="30"/>
    </row>
    <row r="113" spans="1:9" s="13" customFormat="1" ht="19.5" thickBot="1">
      <c r="A113" s="100" t="s">
        <v>164</v>
      </c>
      <c r="B113" s="54" t="s">
        <v>8</v>
      </c>
      <c r="C113" s="44"/>
      <c r="D113" s="43">
        <v>15872.72</v>
      </c>
      <c r="E113" s="43">
        <f>D113/G113</f>
        <v>3.51</v>
      </c>
      <c r="F113" s="43">
        <f>E113/12</f>
        <v>0.29</v>
      </c>
      <c r="G113" s="13">
        <v>4524.3</v>
      </c>
      <c r="I113" s="30"/>
    </row>
    <row r="114" spans="1:9" s="13" customFormat="1" ht="25.5" customHeight="1" thickBot="1">
      <c r="A114" s="98" t="s">
        <v>65</v>
      </c>
      <c r="B114" s="99" t="s">
        <v>10</v>
      </c>
      <c r="C114" s="44"/>
      <c r="D114" s="43">
        <f>E114*G114</f>
        <v>89152.68</v>
      </c>
      <c r="E114" s="43">
        <f>12*F114</f>
        <v>24.72</v>
      </c>
      <c r="F114" s="43">
        <v>2.06</v>
      </c>
      <c r="G114" s="13">
        <f>4524.3-917.8</f>
        <v>3606.5</v>
      </c>
      <c r="I114" s="30"/>
    </row>
    <row r="115" spans="1:9" s="13" customFormat="1" ht="22.5" customHeight="1" thickBot="1">
      <c r="A115" s="27" t="s">
        <v>60</v>
      </c>
      <c r="B115" s="21"/>
      <c r="C115" s="39"/>
      <c r="D115" s="101">
        <f>D114+D109+D106+D103+D101+D94+D89+D78+D63+D62+D61+D60+D49+D48+D47+D40+D39+D28+D14+D41+D113+D112+D111+D110+D59</f>
        <v>1043979</v>
      </c>
      <c r="E115" s="101">
        <f>E114+E109+E106+E103+E101+E94+E89+E78+E63+E62+E61+E60+E49+E48+E47+E40+E39+E28+E14+E41+E113+E112+E111+E110+E59</f>
        <v>235.77</v>
      </c>
      <c r="F115" s="101">
        <f>F114+F109+F106+F103+F101+F94+F89+F78+F63+F62+F61+F60+F49+F48+F47+F40+F39+F28+F14+F41+F113+F112+F111+F110+F59</f>
        <v>19.65</v>
      </c>
      <c r="G115" s="13">
        <v>4524.3</v>
      </c>
      <c r="I115" s="30"/>
    </row>
    <row r="116" spans="1:9" s="13" customFormat="1" ht="19.5" thickBot="1">
      <c r="A116" s="6"/>
      <c r="B116" s="34"/>
      <c r="C116" s="35"/>
      <c r="D116" s="45"/>
      <c r="E116" s="45"/>
      <c r="F116" s="45"/>
      <c r="I116" s="30"/>
    </row>
    <row r="117" spans="1:9" s="82" customFormat="1" ht="38.25" thickBot="1">
      <c r="A117" s="73" t="s">
        <v>142</v>
      </c>
      <c r="B117" s="79"/>
      <c r="C117" s="80"/>
      <c r="D117" s="81">
        <f>SUM(D118:D118)</f>
        <v>89171.46</v>
      </c>
      <c r="E117" s="81">
        <f>SUM(E118:E118)</f>
        <v>19.71</v>
      </c>
      <c r="F117" s="92">
        <f>SUM(F118:F118)</f>
        <v>1.64</v>
      </c>
      <c r="G117" s="82">
        <v>4524.3</v>
      </c>
      <c r="I117" s="83"/>
    </row>
    <row r="118" spans="1:9" s="84" customFormat="1" ht="26.25" thickBot="1">
      <c r="A118" s="93" t="s">
        <v>143</v>
      </c>
      <c r="B118" s="94"/>
      <c r="C118" s="94"/>
      <c r="D118" s="95">
        <v>89171.46</v>
      </c>
      <c r="E118" s="96">
        <f>D118/G118</f>
        <v>19.71</v>
      </c>
      <c r="F118" s="97">
        <f>E118/12</f>
        <v>1.64</v>
      </c>
      <c r="G118" s="59">
        <v>4524.3</v>
      </c>
      <c r="I118" s="85"/>
    </row>
    <row r="119" spans="1:9" s="62" customFormat="1" ht="20.25" thickBot="1">
      <c r="A119" s="65"/>
      <c r="B119" s="66"/>
      <c r="C119" s="66"/>
      <c r="D119" s="78"/>
      <c r="E119" s="78"/>
      <c r="F119" s="78"/>
      <c r="I119" s="63"/>
    </row>
    <row r="120" spans="1:9" s="90" customFormat="1" ht="20.25" thickBot="1">
      <c r="A120" s="102" t="s">
        <v>165</v>
      </c>
      <c r="B120" s="87"/>
      <c r="C120" s="88"/>
      <c r="D120" s="89">
        <f>D115+D117</f>
        <v>1133150.46</v>
      </c>
      <c r="E120" s="89">
        <f>E115+E117</f>
        <v>255.48</v>
      </c>
      <c r="F120" s="89">
        <f>F115+F117</f>
        <v>21.29</v>
      </c>
      <c r="I120" s="91"/>
    </row>
    <row r="121" spans="1:9" s="3" customFormat="1" ht="12.75">
      <c r="A121" s="103"/>
      <c r="I121" s="33"/>
    </row>
    <row r="122" spans="1:9" s="3" customFormat="1" ht="12.75">
      <c r="A122" s="103"/>
      <c r="I122" s="33"/>
    </row>
    <row r="123" spans="1:9" s="3" customFormat="1" ht="12.75">
      <c r="A123" s="103"/>
      <c r="I123" s="33"/>
    </row>
    <row r="124" spans="1:9" s="3" customFormat="1" ht="12.75">
      <c r="A124" s="103"/>
      <c r="I124" s="33"/>
    </row>
    <row r="125" spans="1:9" s="3" customFormat="1" ht="12.75">
      <c r="A125" s="24"/>
      <c r="I125" s="33"/>
    </row>
    <row r="126" spans="1:9" s="23" customFormat="1" ht="19.5">
      <c r="A126" s="25"/>
      <c r="B126" s="26"/>
      <c r="C126" s="4"/>
      <c r="D126" s="4"/>
      <c r="E126" s="4"/>
      <c r="F126" s="4"/>
      <c r="I126" s="32"/>
    </row>
    <row r="127" spans="1:9" s="3" customFormat="1" ht="14.25">
      <c r="A127" s="123" t="s">
        <v>28</v>
      </c>
      <c r="B127" s="123"/>
      <c r="C127" s="123"/>
      <c r="D127" s="123"/>
      <c r="I127" s="33"/>
    </row>
    <row r="128" s="3" customFormat="1" ht="12.75">
      <c r="I128" s="33"/>
    </row>
    <row r="129" spans="1:9" s="3" customFormat="1" ht="12.75">
      <c r="A129" s="24" t="s">
        <v>29</v>
      </c>
      <c r="I129" s="33"/>
    </row>
    <row r="130" s="3" customFormat="1" ht="12.75">
      <c r="I130" s="33"/>
    </row>
    <row r="131" s="3" customFormat="1" ht="12.75">
      <c r="I131" s="33"/>
    </row>
    <row r="132" s="3" customFormat="1" ht="12.75">
      <c r="I132" s="33"/>
    </row>
    <row r="133" s="3" customFormat="1" ht="12.75">
      <c r="I133" s="33"/>
    </row>
    <row r="134" s="3" customFormat="1" ht="12.75">
      <c r="I134" s="33"/>
    </row>
    <row r="135" s="3" customFormat="1" ht="12.75">
      <c r="I135" s="33"/>
    </row>
    <row r="136" s="3" customFormat="1" ht="12.75">
      <c r="I136" s="33"/>
    </row>
    <row r="137" s="3" customFormat="1" ht="12.75">
      <c r="I137" s="33"/>
    </row>
    <row r="138" s="3" customFormat="1" ht="12.75">
      <c r="I138" s="33"/>
    </row>
    <row r="139" s="3" customFormat="1" ht="12.75">
      <c r="I139" s="33"/>
    </row>
    <row r="140" s="3" customFormat="1" ht="12.75">
      <c r="I140" s="33"/>
    </row>
    <row r="141" s="3" customFormat="1" ht="12.75">
      <c r="I141" s="33"/>
    </row>
    <row r="142" s="3" customFormat="1" ht="12.75">
      <c r="I142" s="33"/>
    </row>
    <row r="143" s="3" customFormat="1" ht="12.75">
      <c r="I143" s="33"/>
    </row>
    <row r="144" s="3" customFormat="1" ht="12.75">
      <c r="I144" s="33"/>
    </row>
    <row r="145" s="3" customFormat="1" ht="12.75">
      <c r="I145" s="33"/>
    </row>
    <row r="146" s="3" customFormat="1" ht="12.75">
      <c r="I146" s="33"/>
    </row>
    <row r="147" s="3" customFormat="1" ht="12.75">
      <c r="I147" s="33"/>
    </row>
  </sheetData>
  <sheetProtection/>
  <mergeCells count="12">
    <mergeCell ref="A7:F7"/>
    <mergeCell ref="A8:F8"/>
    <mergeCell ref="A9:F9"/>
    <mergeCell ref="A10:F10"/>
    <mergeCell ref="A13:F13"/>
    <mergeCell ref="A127:D127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2017-05-02T12:24:51Z</cp:lastPrinted>
  <dcterms:created xsi:type="dcterms:W3CDTF">2010-04-02T14:46:04Z</dcterms:created>
  <dcterms:modified xsi:type="dcterms:W3CDTF">2017-05-02T12:36:16Z</dcterms:modified>
  <cp:category/>
  <cp:version/>
  <cp:contentType/>
  <cp:contentStatus/>
</cp:coreProperties>
</file>