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 1 " sheetId="1" r:id="rId1"/>
    <sheet name="по заявлению" sheetId="2" r:id="rId2"/>
    <sheet name="по голосованию" sheetId="3" r:id="rId3"/>
    <sheet name="для встроенных" sheetId="4" r:id="rId4"/>
  </sheets>
  <definedNames/>
  <calcPr fullCalcOnLoad="1" fullPrecision="0"/>
</workbook>
</file>

<file path=xl/sharedStrings.xml><?xml version="1.0" encoding="utf-8"?>
<sst xmlns="http://schemas.openxmlformats.org/spreadsheetml/2006/main" count="666" uniqueCount="134">
  <si>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</si>
  <si>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</si>
  <si>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</si>
  <si>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</si>
  <si>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</si>
  <si>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</si>
  <si>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</si>
  <si>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</si>
  <si>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</si>
  <si>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</si>
  <si>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</si>
  <si>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</si>
  <si>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</si>
  <si>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</si>
  <si>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</si>
  <si>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</si>
  <si>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</si>
  <si>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</si>
  <si>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</si>
  <si>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</si>
  <si>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</si>
  <si>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</si>
  <si>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</si>
  <si>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</si>
  <si>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</si>
  <si>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</si>
  <si>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</si>
  <si>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</si>
  <si>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</si>
  <si>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</si>
  <si>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</si>
  <si>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</si>
  <si>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</si>
  <si>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</si>
  <si>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</si>
  <si>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</si>
  <si>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</si>
  <si>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</si>
  <si>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</si>
  <si>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</si>
  <si>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</si>
  <si>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</si>
  <si>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</si>
  <si>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</si>
  <si>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</si>
  <si>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</si>
  <si>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</si>
  <si>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</si>
  <si>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</si>
  <si>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</si>
  <si>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</si>
  <si>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</si>
  <si>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</si>
  <si>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</si>
  <si>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</si>
  <si>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</si>
  <si>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</si>
  <si>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</si>
  <si>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</si>
  <si>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</si>
  <si>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</si>
  <si>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</si>
  <si>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</si>
  <si>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</si>
  <si>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</si>
  <si>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</si>
  <si>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</si>
  <si>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</si>
  <si>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</si>
  <si>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</si>
  <si>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</si>
  <si>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</si>
  <si>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</si>
  <si>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</si>
  <si>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</si>
  <si>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</si>
  <si>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</si>
  <si>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</si>
  <si>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</si>
  <si>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</si>
  <si>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Обслуживание общедомовых приборов учета теплоэнергии</t>
  </si>
  <si>
    <t>очистка от снега и наледи козырьков подъездов</t>
  </si>
  <si>
    <t>Дополнительные работы ( по текущему ремонту, в т.ч.:)</t>
  </si>
  <si>
    <t>Всего:</t>
  </si>
  <si>
    <t>Итого:</t>
  </si>
  <si>
    <t>1 раз в 4 месяца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</si>
  <si>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</si>
  <si>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</si>
  <si>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</si>
  <si>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</si>
  <si>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</si>
  <si>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</si>
  <si>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 мусора</t>
  </si>
  <si>
    <t>по адресу: ул. Набережная, д.22 / зем.участок 3910,83 кв.м, общ. площадь  4524,3 вк.м/</t>
  </si>
  <si>
    <t>окос травы</t>
  </si>
  <si>
    <t>2-3 раза</t>
  </si>
  <si>
    <t>1 раз в 3 года</t>
  </si>
  <si>
    <t>Сбор, вывоз и утилизация ТБО, руб/м2</t>
  </si>
  <si>
    <t>Ремонт кровли  100 м2</t>
  </si>
  <si>
    <t>Ремонт балконных плит -8шт.</t>
  </si>
  <si>
    <t>Ремонт подъездных козырьков -6шт.</t>
  </si>
  <si>
    <t>заполнение электронных паспортов</t>
  </si>
  <si>
    <t>учет работ по капремонту</t>
  </si>
  <si>
    <t>пылеудаление и дезинфекция венканалов без пробивки</t>
  </si>
  <si>
    <t>проверка  вентиляционных каналов и канализационных вытяжек</t>
  </si>
  <si>
    <t>Управление многоквартирным домом, всего в т.ч.</t>
  </si>
  <si>
    <t>Итого</t>
  </si>
  <si>
    <t>гидравлическое испытание элеваторных узлов и запорной арматуры</t>
  </si>
  <si>
    <t>замена дверей входа в подвал - 2 шт.</t>
  </si>
  <si>
    <t>Ремонт отмостки -82 м2</t>
  </si>
  <si>
    <t>отделка цоколя профлистом - 55 м2</t>
  </si>
  <si>
    <t>Смена шаровых кранов на отоплении (д.15 мм - 28 шт., д.20 мм - 15 шт.)</t>
  </si>
  <si>
    <t>Смена шарового крана (промывка СТС) диам.32 мм - 2 шт.</t>
  </si>
  <si>
    <t>установка фильтра на ввод ХВС - 1 шт.</t>
  </si>
  <si>
    <t xml:space="preserve">установка обратного клапана на ХВС </t>
  </si>
  <si>
    <t>изоляция трубопроводов по тех.подвалу ГВС, ХВС трубками "Теплофлекс"</t>
  </si>
  <si>
    <t>установка шарового крана на ГВС ( д.15 мм - 1 шт.)</t>
  </si>
  <si>
    <t>2015 -2016 гг.</t>
  </si>
  <si>
    <t>(стоимость услуг  увеличена на 10,5 % в соответствии с уровнем инфляции 2014 г.)</t>
  </si>
  <si>
    <t>выполнение работ экологом</t>
  </si>
  <si>
    <t>отключение системы отопления с переводом системы ГВС на летнюю схему</t>
  </si>
  <si>
    <t>подключение системы отопления c регулировкой и переводом системы ГВС на зимнюю схему</t>
  </si>
  <si>
    <t>Работы заявочного характера, в т.ч работы по предписанию надзорных органов</t>
  </si>
  <si>
    <t>электроизмерения (замеры сопротивления изоляции)</t>
  </si>
  <si>
    <t>установка регуляторов температуры ГВС</t>
  </si>
  <si>
    <t>Проект  1</t>
  </si>
  <si>
    <t>по адресу: ул. Набережная, д.22 ( S жилые + нежилые = 4524,3 м2, S  зем.участок - 3910,83 м 2)</t>
  </si>
  <si>
    <t>косметический ремонт подъезда № 3</t>
  </si>
  <si>
    <t>косметический ремонт подъезда № 6</t>
  </si>
  <si>
    <t>Ремонт подъездных козырьков  -6 шт.</t>
  </si>
  <si>
    <t>Ремонт балконных плит  -8 шт.</t>
  </si>
  <si>
    <t>Ремонт входов в подвал - 3 шт.</t>
  </si>
  <si>
    <t>Окраска и ремонт штукатурки цоколя - 100  м2</t>
  </si>
  <si>
    <t xml:space="preserve">косметический ремонт подъезда № 4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</si>
</sst>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2" fontId="18" fillId="24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textRotation="90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19" fillId="24" borderId="26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/>
    </xf>
    <xf numFmtId="2" fontId="18" fillId="26" borderId="27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18" fillId="26" borderId="28" xfId="0" applyNumberFormat="1" applyFont="1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2" fontId="0" fillId="26" borderId="13" xfId="0" applyNumberFormat="1" applyFont="1" applyFill="1" applyBorder="1" applyAlignment="1">
      <alignment horizontal="center" vertical="center" wrapText="1"/>
    </xf>
    <xf numFmtId="2" fontId="0" fillId="26" borderId="30" xfId="0" applyNumberFormat="1" applyFont="1" applyFill="1" applyBorder="1" applyAlignment="1">
      <alignment horizontal="center" vertical="center" wrapText="1"/>
    </xf>
    <xf numFmtId="2" fontId="0" fillId="26" borderId="29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18" fillId="26" borderId="32" xfId="0" applyNumberFormat="1" applyFont="1" applyFill="1" applyBorder="1" applyAlignment="1">
      <alignment horizontal="center" vertical="center" wrapText="1"/>
    </xf>
    <xf numFmtId="2" fontId="18" fillId="26" borderId="25" xfId="0" applyNumberFormat="1" applyFont="1" applyFill="1" applyBorder="1" applyAlignment="1">
      <alignment horizontal="center" vertical="center" wrapText="1"/>
    </xf>
    <xf numFmtId="2" fontId="18" fillId="26" borderId="33" xfId="0" applyNumberFormat="1" applyFont="1" applyFill="1" applyBorder="1" applyAlignment="1">
      <alignment horizontal="center" vertical="center" wrapText="1"/>
    </xf>
    <xf numFmtId="2" fontId="18" fillId="26" borderId="34" xfId="0" applyNumberFormat="1" applyFont="1" applyFill="1" applyBorder="1" applyAlignment="1">
      <alignment horizontal="center" vertical="center" wrapText="1"/>
    </xf>
    <xf numFmtId="2" fontId="18" fillId="26" borderId="0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2" fontId="18" fillId="26" borderId="14" xfId="0" applyNumberFormat="1" applyFont="1" applyFill="1" applyBorder="1" applyAlignment="1">
      <alignment horizontal="center" vertical="center" wrapText="1"/>
    </xf>
    <xf numFmtId="2" fontId="24" fillId="26" borderId="13" xfId="0" applyNumberFormat="1" applyFont="1" applyFill="1" applyBorder="1" applyAlignment="1">
      <alignment horizontal="center" vertical="center" wrapText="1"/>
    </xf>
    <xf numFmtId="2" fontId="24" fillId="26" borderId="29" xfId="0" applyNumberFormat="1" applyFont="1" applyFill="1" applyBorder="1" applyAlignment="1">
      <alignment horizontal="center" vertical="center" wrapText="1"/>
    </xf>
    <xf numFmtId="2" fontId="24" fillId="26" borderId="25" xfId="0" applyNumberFormat="1" applyFont="1" applyFill="1" applyBorder="1" applyAlignment="1">
      <alignment horizontal="center" vertical="center" wrapText="1"/>
    </xf>
    <xf numFmtId="2" fontId="0" fillId="26" borderId="30" xfId="0" applyNumberFormat="1" applyFont="1" applyFill="1" applyBorder="1" applyAlignment="1">
      <alignment horizontal="center" vertical="center" wrapText="1"/>
    </xf>
    <xf numFmtId="2" fontId="24" fillId="26" borderId="23" xfId="0" applyNumberFormat="1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left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left" vertical="center" wrapText="1"/>
    </xf>
    <xf numFmtId="0" fontId="0" fillId="26" borderId="23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left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0" fillId="26" borderId="12" xfId="0" applyFill="1" applyBorder="1" applyAlignment="1">
      <alignment horizontal="left" vertical="center" wrapText="1"/>
    </xf>
    <xf numFmtId="0" fontId="0" fillId="26" borderId="13" xfId="0" applyFill="1" applyBorder="1" applyAlignment="1">
      <alignment horizontal="center" vertical="center" wrapText="1"/>
    </xf>
    <xf numFmtId="0" fontId="0" fillId="26" borderId="35" xfId="0" applyFont="1" applyFill="1" applyBorder="1" applyAlignment="1">
      <alignment horizontal="left" vertical="center" wrapText="1"/>
    </xf>
    <xf numFmtId="0" fontId="0" fillId="26" borderId="25" xfId="0" applyFont="1" applyFill="1" applyBorder="1" applyAlignment="1">
      <alignment horizontal="center" vertical="center" wrapText="1"/>
    </xf>
    <xf numFmtId="0" fontId="0" fillId="26" borderId="36" xfId="0" applyFont="1" applyFill="1" applyBorder="1" applyAlignment="1">
      <alignment horizontal="left" vertical="center" wrapText="1"/>
    </xf>
    <xf numFmtId="0" fontId="0" fillId="26" borderId="31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13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left" vertical="center" wrapText="1"/>
    </xf>
    <xf numFmtId="0" fontId="24" fillId="26" borderId="12" xfId="0" applyFont="1" applyFill="1" applyBorder="1" applyAlignment="1">
      <alignment horizontal="left" vertical="center" wrapText="1"/>
    </xf>
    <xf numFmtId="0" fontId="24" fillId="26" borderId="13" xfId="0" applyFont="1" applyFill="1" applyBorder="1" applyAlignment="1">
      <alignment horizontal="center" vertical="center" wrapText="1"/>
    </xf>
    <xf numFmtId="2" fontId="0" fillId="26" borderId="27" xfId="0" applyNumberFormat="1" applyFont="1" applyFill="1" applyBorder="1" applyAlignment="1">
      <alignment horizontal="center" vertical="center" wrapText="1"/>
    </xf>
    <xf numFmtId="0" fontId="19" fillId="26" borderId="36" xfId="0" applyFont="1" applyFill="1" applyBorder="1" applyAlignment="1">
      <alignment horizontal="left" vertical="center" wrapText="1"/>
    </xf>
    <xf numFmtId="0" fontId="18" fillId="26" borderId="31" xfId="0" applyFont="1" applyFill="1" applyBorder="1" applyAlignment="1">
      <alignment horizontal="center" vertical="center" wrapText="1"/>
    </xf>
    <xf numFmtId="0" fontId="19" fillId="26" borderId="37" xfId="0" applyFont="1" applyFill="1" applyBorder="1" applyAlignment="1">
      <alignment horizontal="left" vertical="center" wrapText="1"/>
    </xf>
    <xf numFmtId="0" fontId="18" fillId="26" borderId="17" xfId="0" applyFont="1" applyFill="1" applyBorder="1" applyAlignment="1">
      <alignment horizontal="center" vertical="center"/>
    </xf>
    <xf numFmtId="0" fontId="18" fillId="26" borderId="0" xfId="0" applyFont="1" applyFill="1" applyAlignment="1">
      <alignment horizontal="center" vertical="center" wrapText="1"/>
    </xf>
    <xf numFmtId="0" fontId="24" fillId="26" borderId="0" xfId="0" applyFont="1" applyFill="1" applyAlignment="1">
      <alignment horizontal="center" vertical="center" wrapText="1"/>
    </xf>
    <xf numFmtId="2" fontId="24" fillId="26" borderId="0" xfId="0" applyNumberFormat="1" applyFont="1" applyFill="1" applyAlignment="1">
      <alignment horizontal="center" vertical="center" wrapText="1"/>
    </xf>
    <xf numFmtId="0" fontId="24" fillId="26" borderId="13" xfId="0" applyFont="1" applyFill="1" applyBorder="1" applyAlignment="1">
      <alignment horizontal="left" vertical="center" wrapText="1"/>
    </xf>
    <xf numFmtId="0" fontId="19" fillId="26" borderId="38" xfId="0" applyFont="1" applyFill="1" applyBorder="1" applyAlignment="1">
      <alignment horizontal="left" vertical="center" wrapText="1"/>
    </xf>
    <xf numFmtId="0" fontId="18" fillId="26" borderId="24" xfId="0" applyFont="1" applyFill="1" applyBorder="1" applyAlignment="1">
      <alignment horizontal="center" vertical="center"/>
    </xf>
    <xf numFmtId="0" fontId="18" fillId="26" borderId="39" xfId="0" applyFont="1" applyFill="1" applyBorder="1" applyAlignment="1">
      <alignment horizontal="center" vertical="center"/>
    </xf>
    <xf numFmtId="0" fontId="18" fillId="26" borderId="19" xfId="0" applyFont="1" applyFill="1" applyBorder="1" applyAlignment="1">
      <alignment horizontal="center" vertical="center"/>
    </xf>
    <xf numFmtId="0" fontId="18" fillId="26" borderId="11" xfId="0" applyFont="1" applyFill="1" applyBorder="1" applyAlignment="1">
      <alignment horizontal="center" vertical="center"/>
    </xf>
    <xf numFmtId="0" fontId="23" fillId="26" borderId="0" xfId="0" applyFont="1" applyFill="1" applyAlignment="1">
      <alignment horizontal="center" vertical="center"/>
    </xf>
    <xf numFmtId="2" fontId="23" fillId="26" borderId="0" xfId="0" applyNumberFormat="1" applyFont="1" applyFill="1" applyAlignment="1">
      <alignment horizontal="center" vertical="center"/>
    </xf>
    <xf numFmtId="0" fontId="26" fillId="26" borderId="13" xfId="0" applyFont="1" applyFill="1" applyBorder="1" applyAlignment="1">
      <alignment horizontal="left" vertical="center" wrapText="1"/>
    </xf>
    <xf numFmtId="0" fontId="24" fillId="26" borderId="13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left" vertical="center" wrapText="1"/>
    </xf>
    <xf numFmtId="0" fontId="18" fillId="26" borderId="0" xfId="0" applyFont="1" applyFill="1" applyBorder="1" applyAlignment="1">
      <alignment horizontal="center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40" xfId="0" applyNumberFormat="1" applyFont="1" applyFill="1" applyBorder="1" applyAlignment="1">
      <alignment horizontal="center" vertical="center" wrapText="1"/>
    </xf>
    <xf numFmtId="0" fontId="0" fillId="26" borderId="40" xfId="0" applyFill="1" applyBorder="1" applyAlignment="1">
      <alignment horizontal="center" vertical="center" wrapText="1"/>
    </xf>
    <xf numFmtId="0" fontId="19" fillId="26" borderId="41" xfId="0" applyFont="1" applyFill="1" applyBorder="1" applyAlignment="1">
      <alignment horizontal="center" vertical="center" wrapText="1"/>
    </xf>
    <xf numFmtId="0" fontId="19" fillId="26" borderId="42" xfId="0" applyFont="1" applyFill="1" applyBorder="1" applyAlignment="1">
      <alignment horizontal="center" vertical="center" wrapText="1"/>
    </xf>
    <xf numFmtId="0" fontId="0" fillId="26" borderId="42" xfId="0" applyFill="1" applyBorder="1" applyAlignment="1">
      <alignment horizontal="center" vertical="center" wrapText="1"/>
    </xf>
    <xf numFmtId="0" fontId="0" fillId="26" borderId="43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zoomScale="73" zoomScaleNormal="73" zoomScalePageLayoutView="0" workbookViewId="0" topLeftCell="A55">
      <selection activeCell="A1" sqref="A1:H115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4.87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6" hidden="1" customWidth="1"/>
    <col min="11" max="11" width="15.375" style="42" hidden="1" customWidth="1"/>
    <col min="12" max="14" width="15.375" style="6" customWidth="1"/>
    <col min="15" max="16384" width="9.125" style="6" customWidth="1"/>
  </cols>
  <sheetData>
    <row r="1" spans="1:8" ht="16.5" customHeight="1">
      <c r="A1" s="111" t="s">
        <v>0</v>
      </c>
      <c r="B1" s="112"/>
      <c r="C1" s="112"/>
      <c r="D1" s="112"/>
      <c r="E1" s="112"/>
      <c r="F1" s="112"/>
      <c r="G1" s="112"/>
      <c r="H1" s="112"/>
    </row>
    <row r="2" spans="1:8" ht="18" customHeight="1">
      <c r="A2" s="50" t="s">
        <v>117</v>
      </c>
      <c r="B2" s="113" t="s">
        <v>1</v>
      </c>
      <c r="C2" s="113"/>
      <c r="D2" s="113"/>
      <c r="E2" s="113"/>
      <c r="F2" s="113"/>
      <c r="G2" s="112"/>
      <c r="H2" s="112"/>
    </row>
    <row r="3" spans="2:8" ht="14.25" customHeight="1">
      <c r="B3" s="113" t="s">
        <v>2</v>
      </c>
      <c r="C3" s="113"/>
      <c r="D3" s="113"/>
      <c r="E3" s="113"/>
      <c r="F3" s="113"/>
      <c r="G3" s="112"/>
      <c r="H3" s="112"/>
    </row>
    <row r="4" spans="2:8" ht="14.25" customHeight="1">
      <c r="B4" s="113" t="s">
        <v>34</v>
      </c>
      <c r="C4" s="113"/>
      <c r="D4" s="113"/>
      <c r="E4" s="113"/>
      <c r="F4" s="113"/>
      <c r="G4" s="112"/>
      <c r="H4" s="112"/>
    </row>
    <row r="5" spans="1:8" s="1" customFormat="1" ht="39.75" customHeight="1">
      <c r="A5" s="114" t="s">
        <v>125</v>
      </c>
      <c r="B5" s="115"/>
      <c r="C5" s="115"/>
      <c r="D5" s="115"/>
      <c r="E5" s="115"/>
      <c r="F5" s="115"/>
      <c r="G5" s="115"/>
      <c r="H5" s="115"/>
    </row>
    <row r="6" spans="1:8" s="1" customFormat="1" ht="21.75" customHeight="1">
      <c r="A6" s="116" t="s">
        <v>118</v>
      </c>
      <c r="B6" s="116"/>
      <c r="C6" s="116"/>
      <c r="D6" s="116"/>
      <c r="E6" s="116"/>
      <c r="F6" s="116"/>
      <c r="G6" s="116"/>
      <c r="H6" s="116"/>
    </row>
    <row r="7" spans="1:11" s="13" customFormat="1" ht="22.5" customHeight="1">
      <c r="A7" s="117" t="s">
        <v>3</v>
      </c>
      <c r="B7" s="117"/>
      <c r="C7" s="117"/>
      <c r="D7" s="117"/>
      <c r="E7" s="118"/>
      <c r="F7" s="118"/>
      <c r="G7" s="118"/>
      <c r="H7" s="118"/>
      <c r="K7" s="43"/>
    </row>
    <row r="8" spans="1:8" s="14" customFormat="1" ht="18.75" customHeight="1">
      <c r="A8" s="117" t="s">
        <v>93</v>
      </c>
      <c r="B8" s="117"/>
      <c r="C8" s="117"/>
      <c r="D8" s="117"/>
      <c r="E8" s="118"/>
      <c r="F8" s="118"/>
      <c r="G8" s="118"/>
      <c r="H8" s="118"/>
    </row>
    <row r="9" spans="1:8" s="15" customFormat="1" ht="17.25" customHeight="1">
      <c r="A9" s="119" t="s">
        <v>71</v>
      </c>
      <c r="B9" s="119"/>
      <c r="C9" s="119"/>
      <c r="D9" s="119"/>
      <c r="E9" s="120"/>
      <c r="F9" s="120"/>
      <c r="G9" s="120"/>
      <c r="H9" s="120"/>
    </row>
    <row r="10" spans="1:8" s="14" customFormat="1" ht="30" customHeight="1" thickBot="1">
      <c r="A10" s="121" t="s">
        <v>4</v>
      </c>
      <c r="B10" s="121"/>
      <c r="C10" s="121"/>
      <c r="D10" s="121"/>
      <c r="E10" s="122"/>
      <c r="F10" s="122"/>
      <c r="G10" s="122"/>
      <c r="H10" s="122"/>
    </row>
    <row r="11" spans="1:11" s="19" customFormat="1" ht="139.5" customHeight="1" thickBot="1">
      <c r="A11" s="16" t="s">
        <v>5</v>
      </c>
      <c r="B11" s="17" t="s">
        <v>6</v>
      </c>
      <c r="C11" s="18" t="s">
        <v>7</v>
      </c>
      <c r="D11" s="18" t="s">
        <v>35</v>
      </c>
      <c r="E11" s="18" t="s">
        <v>7</v>
      </c>
      <c r="F11" s="2" t="s">
        <v>8</v>
      </c>
      <c r="G11" s="18" t="s">
        <v>7</v>
      </c>
      <c r="H11" s="2" t="s">
        <v>8</v>
      </c>
      <c r="K11" s="44"/>
    </row>
    <row r="12" spans="1:11" s="25" customFormat="1" ht="12.75">
      <c r="A12" s="20">
        <v>1</v>
      </c>
      <c r="B12" s="21">
        <v>2</v>
      </c>
      <c r="C12" s="21">
        <v>3</v>
      </c>
      <c r="D12" s="22"/>
      <c r="E12" s="21">
        <v>3</v>
      </c>
      <c r="F12" s="3">
        <v>4</v>
      </c>
      <c r="G12" s="23">
        <v>3</v>
      </c>
      <c r="H12" s="24">
        <v>4</v>
      </c>
      <c r="K12" s="45"/>
    </row>
    <row r="13" spans="1:11" s="25" customFormat="1" ht="49.5" customHeight="1">
      <c r="A13" s="123" t="s">
        <v>9</v>
      </c>
      <c r="B13" s="124"/>
      <c r="C13" s="124"/>
      <c r="D13" s="124"/>
      <c r="E13" s="124"/>
      <c r="F13" s="124"/>
      <c r="G13" s="125"/>
      <c r="H13" s="126"/>
      <c r="K13" s="45"/>
    </row>
    <row r="14" spans="1:11" s="19" customFormat="1" ht="23.25" customHeight="1">
      <c r="A14" s="26" t="s">
        <v>105</v>
      </c>
      <c r="B14" s="27" t="s">
        <v>10</v>
      </c>
      <c r="C14" s="28">
        <f>F14*12</f>
        <v>0</v>
      </c>
      <c r="D14" s="51">
        <f>G14*I14</f>
        <v>172647.29</v>
      </c>
      <c r="E14" s="52">
        <f>H14*12</f>
        <v>38.16</v>
      </c>
      <c r="F14" s="53"/>
      <c r="G14" s="52">
        <f>H14*12</f>
        <v>38.16</v>
      </c>
      <c r="H14" s="52">
        <f>H19+H23</f>
        <v>3.18</v>
      </c>
      <c r="I14" s="19">
        <v>4524.3</v>
      </c>
      <c r="J14" s="19">
        <v>1.07</v>
      </c>
      <c r="K14" s="44">
        <v>2.24</v>
      </c>
    </row>
    <row r="15" spans="1:11" s="19" customFormat="1" ht="27" customHeight="1">
      <c r="A15" s="7" t="s">
        <v>86</v>
      </c>
      <c r="B15" s="8" t="s">
        <v>87</v>
      </c>
      <c r="C15" s="28"/>
      <c r="D15" s="51"/>
      <c r="E15" s="52"/>
      <c r="F15" s="53"/>
      <c r="G15" s="52"/>
      <c r="H15" s="52"/>
      <c r="I15" s="19">
        <v>4524.3</v>
      </c>
      <c r="K15" s="44"/>
    </row>
    <row r="16" spans="1:11" s="19" customFormat="1" ht="20.25" customHeight="1">
      <c r="A16" s="73" t="s">
        <v>88</v>
      </c>
      <c r="B16" s="74" t="s">
        <v>87</v>
      </c>
      <c r="C16" s="52"/>
      <c r="D16" s="51"/>
      <c r="E16" s="52"/>
      <c r="F16" s="53"/>
      <c r="G16" s="52"/>
      <c r="H16" s="52"/>
      <c r="I16" s="19">
        <v>4524.3</v>
      </c>
      <c r="K16" s="44"/>
    </row>
    <row r="17" spans="1:11" s="19" customFormat="1" ht="18.75" customHeight="1">
      <c r="A17" s="73" t="s">
        <v>89</v>
      </c>
      <c r="B17" s="74" t="s">
        <v>90</v>
      </c>
      <c r="C17" s="52"/>
      <c r="D17" s="51"/>
      <c r="E17" s="52"/>
      <c r="F17" s="53"/>
      <c r="G17" s="52"/>
      <c r="H17" s="52"/>
      <c r="I17" s="19">
        <v>4524.3</v>
      </c>
      <c r="K17" s="44"/>
    </row>
    <row r="18" spans="1:11" s="19" customFormat="1" ht="21.75" customHeight="1">
      <c r="A18" s="73" t="s">
        <v>91</v>
      </c>
      <c r="B18" s="75" t="s">
        <v>87</v>
      </c>
      <c r="C18" s="52"/>
      <c r="D18" s="51"/>
      <c r="E18" s="52"/>
      <c r="F18" s="53"/>
      <c r="G18" s="52"/>
      <c r="H18" s="52"/>
      <c r="I18" s="19">
        <v>4524.3</v>
      </c>
      <c r="K18" s="44"/>
    </row>
    <row r="19" spans="1:11" s="19" customFormat="1" ht="21.75" customHeight="1">
      <c r="A19" s="76" t="s">
        <v>106</v>
      </c>
      <c r="B19" s="77"/>
      <c r="C19" s="52"/>
      <c r="D19" s="51"/>
      <c r="E19" s="52"/>
      <c r="F19" s="53"/>
      <c r="G19" s="52"/>
      <c r="H19" s="52">
        <v>2.83</v>
      </c>
      <c r="I19" s="19">
        <v>4524.3</v>
      </c>
      <c r="K19" s="44"/>
    </row>
    <row r="20" spans="1:11" s="19" customFormat="1" ht="21.75" customHeight="1">
      <c r="A20" s="78" t="s">
        <v>101</v>
      </c>
      <c r="B20" s="77" t="s">
        <v>87</v>
      </c>
      <c r="C20" s="52"/>
      <c r="D20" s="51"/>
      <c r="E20" s="52"/>
      <c r="F20" s="53"/>
      <c r="G20" s="52"/>
      <c r="H20" s="72">
        <v>0.12</v>
      </c>
      <c r="I20" s="19">
        <v>4524.3</v>
      </c>
      <c r="K20" s="44"/>
    </row>
    <row r="21" spans="1:11" s="19" customFormat="1" ht="21.75" customHeight="1">
      <c r="A21" s="78" t="s">
        <v>102</v>
      </c>
      <c r="B21" s="77" t="s">
        <v>87</v>
      </c>
      <c r="C21" s="52"/>
      <c r="D21" s="51"/>
      <c r="E21" s="52"/>
      <c r="F21" s="53"/>
      <c r="G21" s="52"/>
      <c r="H21" s="72">
        <v>0.11</v>
      </c>
      <c r="I21" s="19">
        <v>4524.3</v>
      </c>
      <c r="K21" s="44"/>
    </row>
    <row r="22" spans="1:11" s="19" customFormat="1" ht="21.75" customHeight="1">
      <c r="A22" s="78" t="s">
        <v>119</v>
      </c>
      <c r="B22" s="77" t="s">
        <v>87</v>
      </c>
      <c r="C22" s="52"/>
      <c r="D22" s="51"/>
      <c r="E22" s="52"/>
      <c r="F22" s="53"/>
      <c r="G22" s="52"/>
      <c r="H22" s="72">
        <v>0.12</v>
      </c>
      <c r="K22" s="44"/>
    </row>
    <row r="23" spans="1:11" s="19" customFormat="1" ht="21.75" customHeight="1">
      <c r="A23" s="76" t="s">
        <v>106</v>
      </c>
      <c r="B23" s="77"/>
      <c r="C23" s="52"/>
      <c r="D23" s="51"/>
      <c r="E23" s="52"/>
      <c r="F23" s="53"/>
      <c r="G23" s="52"/>
      <c r="H23" s="52">
        <f>H20+H21+H22</f>
        <v>0.35</v>
      </c>
      <c r="I23" s="19">
        <v>4524.3</v>
      </c>
      <c r="K23" s="44"/>
    </row>
    <row r="24" spans="1:11" s="19" customFormat="1" ht="30">
      <c r="A24" s="76" t="s">
        <v>11</v>
      </c>
      <c r="B24" s="79"/>
      <c r="C24" s="52">
        <f>F24*12</f>
        <v>0</v>
      </c>
      <c r="D24" s="51">
        <f>G24*I24</f>
        <v>171561.46</v>
      </c>
      <c r="E24" s="52">
        <f>H24*12</f>
        <v>37.92</v>
      </c>
      <c r="F24" s="53"/>
      <c r="G24" s="52">
        <f>H24*12</f>
        <v>37.92</v>
      </c>
      <c r="H24" s="52">
        <v>3.16</v>
      </c>
      <c r="I24" s="19">
        <v>4524.3</v>
      </c>
      <c r="J24" s="19">
        <v>1.07</v>
      </c>
      <c r="K24" s="44">
        <v>2.49</v>
      </c>
    </row>
    <row r="25" spans="1:11" s="19" customFormat="1" ht="15">
      <c r="A25" s="73" t="s">
        <v>73</v>
      </c>
      <c r="B25" s="74" t="s">
        <v>12</v>
      </c>
      <c r="C25" s="52"/>
      <c r="D25" s="51"/>
      <c r="E25" s="52"/>
      <c r="F25" s="53"/>
      <c r="G25" s="52"/>
      <c r="H25" s="52"/>
      <c r="I25" s="19">
        <v>4524.3</v>
      </c>
      <c r="K25" s="44"/>
    </row>
    <row r="26" spans="1:11" s="19" customFormat="1" ht="15">
      <c r="A26" s="73" t="s">
        <v>74</v>
      </c>
      <c r="B26" s="74" t="s">
        <v>12</v>
      </c>
      <c r="C26" s="52"/>
      <c r="D26" s="51"/>
      <c r="E26" s="52"/>
      <c r="F26" s="53"/>
      <c r="G26" s="52"/>
      <c r="H26" s="52"/>
      <c r="I26" s="19">
        <v>4524.3</v>
      </c>
      <c r="K26" s="44"/>
    </row>
    <row r="27" spans="1:11" s="19" customFormat="1" ht="15">
      <c r="A27" s="80" t="s">
        <v>94</v>
      </c>
      <c r="B27" s="81" t="s">
        <v>95</v>
      </c>
      <c r="C27" s="52"/>
      <c r="D27" s="51"/>
      <c r="E27" s="52"/>
      <c r="F27" s="53"/>
      <c r="G27" s="52"/>
      <c r="H27" s="52"/>
      <c r="K27" s="44"/>
    </row>
    <row r="28" spans="1:11" s="19" customFormat="1" ht="15">
      <c r="A28" s="73" t="s">
        <v>75</v>
      </c>
      <c r="B28" s="74" t="s">
        <v>12</v>
      </c>
      <c r="C28" s="52"/>
      <c r="D28" s="51"/>
      <c r="E28" s="52"/>
      <c r="F28" s="53"/>
      <c r="G28" s="52"/>
      <c r="H28" s="52"/>
      <c r="I28" s="19">
        <v>4524.3</v>
      </c>
      <c r="K28" s="44"/>
    </row>
    <row r="29" spans="1:11" s="19" customFormat="1" ht="25.5">
      <c r="A29" s="73" t="s">
        <v>76</v>
      </c>
      <c r="B29" s="74" t="s">
        <v>13</v>
      </c>
      <c r="C29" s="52"/>
      <c r="D29" s="51"/>
      <c r="E29" s="52"/>
      <c r="F29" s="53"/>
      <c r="G29" s="52"/>
      <c r="H29" s="52"/>
      <c r="I29" s="19">
        <v>4524.3</v>
      </c>
      <c r="K29" s="44"/>
    </row>
    <row r="30" spans="1:11" s="19" customFormat="1" ht="15">
      <c r="A30" s="73" t="s">
        <v>77</v>
      </c>
      <c r="B30" s="74" t="s">
        <v>12</v>
      </c>
      <c r="C30" s="52"/>
      <c r="D30" s="51"/>
      <c r="E30" s="52"/>
      <c r="F30" s="53"/>
      <c r="G30" s="52"/>
      <c r="H30" s="52"/>
      <c r="I30" s="19">
        <v>4524.3</v>
      </c>
      <c r="K30" s="44"/>
    </row>
    <row r="31" spans="1:11" s="19" customFormat="1" ht="15">
      <c r="A31" s="82" t="s">
        <v>92</v>
      </c>
      <c r="B31" s="83" t="s">
        <v>12</v>
      </c>
      <c r="C31" s="52"/>
      <c r="D31" s="51"/>
      <c r="E31" s="52"/>
      <c r="F31" s="53"/>
      <c r="G31" s="52"/>
      <c r="H31" s="52"/>
      <c r="I31" s="19">
        <v>4524.3</v>
      </c>
      <c r="K31" s="44"/>
    </row>
    <row r="32" spans="1:11" s="19" customFormat="1" ht="26.25" thickBot="1">
      <c r="A32" s="84" t="s">
        <v>78</v>
      </c>
      <c r="B32" s="85" t="s">
        <v>79</v>
      </c>
      <c r="C32" s="52"/>
      <c r="D32" s="51"/>
      <c r="E32" s="52"/>
      <c r="F32" s="53"/>
      <c r="G32" s="52"/>
      <c r="H32" s="52"/>
      <c r="I32" s="19">
        <v>4524.3</v>
      </c>
      <c r="K32" s="44"/>
    </row>
    <row r="33" spans="1:11" s="30" customFormat="1" ht="20.25" customHeight="1">
      <c r="A33" s="86" t="s">
        <v>14</v>
      </c>
      <c r="B33" s="87" t="s">
        <v>15</v>
      </c>
      <c r="C33" s="52">
        <f>F33*12</f>
        <v>0</v>
      </c>
      <c r="D33" s="51">
        <f aca="true" t="shared" si="0" ref="D33:D41">G33*I33</f>
        <v>40718.7</v>
      </c>
      <c r="E33" s="52">
        <f>H33*12</f>
        <v>9</v>
      </c>
      <c r="F33" s="54"/>
      <c r="G33" s="52">
        <f>H33*12</f>
        <v>9</v>
      </c>
      <c r="H33" s="52">
        <v>0.75</v>
      </c>
      <c r="I33" s="19">
        <v>4524.3</v>
      </c>
      <c r="J33" s="19">
        <v>1.07</v>
      </c>
      <c r="K33" s="44">
        <v>0.6</v>
      </c>
    </row>
    <row r="34" spans="1:11" s="19" customFormat="1" ht="20.25" customHeight="1">
      <c r="A34" s="86" t="s">
        <v>16</v>
      </c>
      <c r="B34" s="87" t="s">
        <v>17</v>
      </c>
      <c r="C34" s="52">
        <f>F34*12</f>
        <v>0</v>
      </c>
      <c r="D34" s="51">
        <f t="shared" si="0"/>
        <v>133014.42</v>
      </c>
      <c r="E34" s="52">
        <f>H34*12</f>
        <v>29.4</v>
      </c>
      <c r="F34" s="54"/>
      <c r="G34" s="52">
        <f>H34*12</f>
        <v>29.4</v>
      </c>
      <c r="H34" s="52">
        <v>2.45</v>
      </c>
      <c r="I34" s="19">
        <v>4524.3</v>
      </c>
      <c r="J34" s="19">
        <v>1.07</v>
      </c>
      <c r="K34" s="44">
        <v>1.94</v>
      </c>
    </row>
    <row r="35" spans="1:11" s="25" customFormat="1" ht="30">
      <c r="A35" s="86" t="s">
        <v>51</v>
      </c>
      <c r="B35" s="87" t="s">
        <v>10</v>
      </c>
      <c r="C35" s="55"/>
      <c r="D35" s="51">
        <v>2042.21</v>
      </c>
      <c r="E35" s="55"/>
      <c r="F35" s="54"/>
      <c r="G35" s="52">
        <f>D35/I35</f>
        <v>0.45</v>
      </c>
      <c r="H35" s="52">
        <f>G35/12</f>
        <v>0.04</v>
      </c>
      <c r="I35" s="19">
        <v>4524.3</v>
      </c>
      <c r="J35" s="19">
        <v>1.07</v>
      </c>
      <c r="K35" s="44">
        <v>0.03</v>
      </c>
    </row>
    <row r="36" spans="1:11" s="25" customFormat="1" ht="30" customHeight="1">
      <c r="A36" s="86" t="s">
        <v>70</v>
      </c>
      <c r="B36" s="87" t="s">
        <v>10</v>
      </c>
      <c r="C36" s="55"/>
      <c r="D36" s="51">
        <v>2042.21</v>
      </c>
      <c r="E36" s="55"/>
      <c r="F36" s="54"/>
      <c r="G36" s="52">
        <f>D36/I36</f>
        <v>0.45</v>
      </c>
      <c r="H36" s="52">
        <f>G36/12</f>
        <v>0.04</v>
      </c>
      <c r="I36" s="19">
        <v>4524.3</v>
      </c>
      <c r="J36" s="19">
        <v>1.07</v>
      </c>
      <c r="K36" s="44">
        <v>0.03</v>
      </c>
    </row>
    <row r="37" spans="1:11" s="25" customFormat="1" ht="23.25" customHeight="1">
      <c r="A37" s="86" t="s">
        <v>80</v>
      </c>
      <c r="B37" s="87" t="s">
        <v>10</v>
      </c>
      <c r="C37" s="55"/>
      <c r="D37" s="51">
        <v>12896.1</v>
      </c>
      <c r="E37" s="55"/>
      <c r="F37" s="54"/>
      <c r="G37" s="52">
        <f>D37/I37</f>
        <v>2.85</v>
      </c>
      <c r="H37" s="52">
        <f>G37/12</f>
        <v>0.24</v>
      </c>
      <c r="I37" s="19">
        <v>4524.3</v>
      </c>
      <c r="J37" s="19">
        <v>1.07</v>
      </c>
      <c r="K37" s="44">
        <v>0.19</v>
      </c>
    </row>
    <row r="38" spans="1:11" s="25" customFormat="1" ht="30" hidden="1">
      <c r="A38" s="86" t="s">
        <v>52</v>
      </c>
      <c r="B38" s="87" t="s">
        <v>13</v>
      </c>
      <c r="C38" s="55"/>
      <c r="D38" s="51">
        <f t="shared" si="0"/>
        <v>0</v>
      </c>
      <c r="E38" s="55"/>
      <c r="F38" s="54"/>
      <c r="G38" s="52">
        <f>D38/I38</f>
        <v>2.42</v>
      </c>
      <c r="H38" s="52">
        <f>G38/12</f>
        <v>0.2</v>
      </c>
      <c r="I38" s="19">
        <v>4524.3</v>
      </c>
      <c r="J38" s="19">
        <v>1.07</v>
      </c>
      <c r="K38" s="44">
        <v>0</v>
      </c>
    </row>
    <row r="39" spans="1:11" s="25" customFormat="1" ht="30" hidden="1">
      <c r="A39" s="86" t="s">
        <v>53</v>
      </c>
      <c r="B39" s="87" t="s">
        <v>13</v>
      </c>
      <c r="C39" s="55"/>
      <c r="D39" s="51">
        <f t="shared" si="0"/>
        <v>0</v>
      </c>
      <c r="E39" s="55"/>
      <c r="F39" s="54"/>
      <c r="G39" s="52">
        <f>D39/I39</f>
        <v>2.42</v>
      </c>
      <c r="H39" s="52">
        <f>G39/12</f>
        <v>0.2</v>
      </c>
      <c r="I39" s="19">
        <v>4524.3</v>
      </c>
      <c r="J39" s="19">
        <v>1.07</v>
      </c>
      <c r="K39" s="44">
        <v>0</v>
      </c>
    </row>
    <row r="40" spans="1:11" s="25" customFormat="1" ht="30">
      <c r="A40" s="86" t="s">
        <v>24</v>
      </c>
      <c r="B40" s="87"/>
      <c r="C40" s="55">
        <f>F40*12</f>
        <v>0</v>
      </c>
      <c r="D40" s="51">
        <f t="shared" si="0"/>
        <v>11401.24</v>
      </c>
      <c r="E40" s="55">
        <f>H40*12</f>
        <v>2.52</v>
      </c>
      <c r="F40" s="54"/>
      <c r="G40" s="52">
        <f>H40*12</f>
        <v>2.52</v>
      </c>
      <c r="H40" s="52">
        <v>0.21</v>
      </c>
      <c r="I40" s="19">
        <v>4524.3</v>
      </c>
      <c r="J40" s="19">
        <v>1.07</v>
      </c>
      <c r="K40" s="44">
        <v>0.14</v>
      </c>
    </row>
    <row r="41" spans="1:11" s="19" customFormat="1" ht="21" customHeight="1">
      <c r="A41" s="86" t="s">
        <v>26</v>
      </c>
      <c r="B41" s="87" t="s">
        <v>27</v>
      </c>
      <c r="C41" s="55">
        <f>F41*12</f>
        <v>0</v>
      </c>
      <c r="D41" s="51">
        <f t="shared" si="0"/>
        <v>3257.5</v>
      </c>
      <c r="E41" s="55">
        <f>H41*12</f>
        <v>0.72</v>
      </c>
      <c r="F41" s="54"/>
      <c r="G41" s="52">
        <f>H41*12</f>
        <v>0.72</v>
      </c>
      <c r="H41" s="52">
        <v>0.06</v>
      </c>
      <c r="I41" s="19">
        <v>4524.3</v>
      </c>
      <c r="J41" s="19">
        <v>1.07</v>
      </c>
      <c r="K41" s="44">
        <v>0.03</v>
      </c>
    </row>
    <row r="42" spans="1:11" s="19" customFormat="1" ht="21" customHeight="1">
      <c r="A42" s="86" t="s">
        <v>28</v>
      </c>
      <c r="B42" s="87" t="s">
        <v>29</v>
      </c>
      <c r="C42" s="55">
        <f>F42*12</f>
        <v>0</v>
      </c>
      <c r="D42" s="55">
        <f>G42*I42</f>
        <v>2171.66</v>
      </c>
      <c r="E42" s="55">
        <f>H42*12</f>
        <v>0.48</v>
      </c>
      <c r="F42" s="55"/>
      <c r="G42" s="55">
        <f>12*H42</f>
        <v>0.48</v>
      </c>
      <c r="H42" s="55">
        <v>0.04</v>
      </c>
      <c r="I42" s="19">
        <v>4524.3</v>
      </c>
      <c r="J42" s="19">
        <v>1.07</v>
      </c>
      <c r="K42" s="44">
        <v>0.02</v>
      </c>
    </row>
    <row r="43" spans="1:11" s="30" customFormat="1" ht="30">
      <c r="A43" s="86" t="s">
        <v>25</v>
      </c>
      <c r="B43" s="87" t="s">
        <v>85</v>
      </c>
      <c r="C43" s="55">
        <f>F43*12</f>
        <v>0</v>
      </c>
      <c r="D43" s="55">
        <f>G43*I43</f>
        <v>2714.58</v>
      </c>
      <c r="E43" s="55"/>
      <c r="F43" s="55"/>
      <c r="G43" s="55">
        <f>12*H43</f>
        <v>0.6</v>
      </c>
      <c r="H43" s="55">
        <v>0.05</v>
      </c>
      <c r="I43" s="19">
        <v>4524.3</v>
      </c>
      <c r="J43" s="19">
        <v>1.07</v>
      </c>
      <c r="K43" s="44">
        <v>0.03</v>
      </c>
    </row>
    <row r="44" spans="1:11" s="30" customFormat="1" ht="15">
      <c r="A44" s="86" t="s">
        <v>36</v>
      </c>
      <c r="B44" s="87"/>
      <c r="C44" s="55"/>
      <c r="D44" s="55">
        <f>D46+D47+D48+D49+D51+D52+D53+D54+D55+D56+D57+D50</f>
        <v>55811.05</v>
      </c>
      <c r="E44" s="55"/>
      <c r="F44" s="55"/>
      <c r="G44" s="55">
        <f>D44/I44</f>
        <v>12.34</v>
      </c>
      <c r="H44" s="55">
        <f>G44/12</f>
        <v>1.03</v>
      </c>
      <c r="I44" s="19">
        <v>4524.3</v>
      </c>
      <c r="J44" s="19">
        <v>1.07</v>
      </c>
      <c r="K44" s="44">
        <v>0.44</v>
      </c>
    </row>
    <row r="45" spans="1:11" s="25" customFormat="1" ht="15" hidden="1">
      <c r="A45" s="88"/>
      <c r="B45" s="74"/>
      <c r="C45" s="56"/>
      <c r="D45" s="56"/>
      <c r="E45" s="56"/>
      <c r="F45" s="56"/>
      <c r="G45" s="56"/>
      <c r="H45" s="56"/>
      <c r="I45" s="19">
        <v>4524.3</v>
      </c>
      <c r="J45" s="19"/>
      <c r="K45" s="44"/>
    </row>
    <row r="46" spans="1:11" s="25" customFormat="1" ht="26.25" customHeight="1">
      <c r="A46" s="88" t="s">
        <v>120</v>
      </c>
      <c r="B46" s="74" t="s">
        <v>18</v>
      </c>
      <c r="C46" s="56"/>
      <c r="D46" s="56">
        <v>622.74</v>
      </c>
      <c r="E46" s="56"/>
      <c r="F46" s="56"/>
      <c r="G46" s="56"/>
      <c r="H46" s="56"/>
      <c r="I46" s="19">
        <v>4524.3</v>
      </c>
      <c r="J46" s="19">
        <v>1.07</v>
      </c>
      <c r="K46" s="44">
        <v>0.01</v>
      </c>
    </row>
    <row r="47" spans="1:11" s="25" customFormat="1" ht="18.75" customHeight="1">
      <c r="A47" s="88" t="s">
        <v>19</v>
      </c>
      <c r="B47" s="74" t="s">
        <v>23</v>
      </c>
      <c r="C47" s="56">
        <f>F47*12</f>
        <v>0</v>
      </c>
      <c r="D47" s="56">
        <v>459.48</v>
      </c>
      <c r="E47" s="56">
        <f>H47*12</f>
        <v>0</v>
      </c>
      <c r="F47" s="56"/>
      <c r="G47" s="56"/>
      <c r="H47" s="56"/>
      <c r="I47" s="19">
        <v>4524.3</v>
      </c>
      <c r="J47" s="19">
        <v>1.07</v>
      </c>
      <c r="K47" s="44">
        <v>0.01</v>
      </c>
    </row>
    <row r="48" spans="1:11" s="25" customFormat="1" ht="15">
      <c r="A48" s="88" t="s">
        <v>107</v>
      </c>
      <c r="B48" s="75" t="s">
        <v>18</v>
      </c>
      <c r="C48" s="56"/>
      <c r="D48" s="56">
        <v>818.74</v>
      </c>
      <c r="E48" s="56"/>
      <c r="F48" s="57"/>
      <c r="G48" s="56"/>
      <c r="H48" s="56"/>
      <c r="I48" s="19">
        <v>4524.3</v>
      </c>
      <c r="J48" s="19"/>
      <c r="K48" s="44"/>
    </row>
    <row r="49" spans="1:11" s="25" customFormat="1" ht="25.5">
      <c r="A49" s="89" t="s">
        <v>111</v>
      </c>
      <c r="B49" s="90" t="s">
        <v>13</v>
      </c>
      <c r="C49" s="68"/>
      <c r="D49" s="68">
        <v>35125.71</v>
      </c>
      <c r="E49" s="56"/>
      <c r="F49" s="57"/>
      <c r="G49" s="56"/>
      <c r="H49" s="56"/>
      <c r="I49" s="19">
        <v>4524.3</v>
      </c>
      <c r="J49" s="19"/>
      <c r="K49" s="44"/>
    </row>
    <row r="50" spans="1:11" s="25" customFormat="1" ht="25.5">
      <c r="A50" s="89" t="s">
        <v>112</v>
      </c>
      <c r="B50" s="90" t="s">
        <v>13</v>
      </c>
      <c r="C50" s="68"/>
      <c r="D50" s="68">
        <v>2510.88</v>
      </c>
      <c r="E50" s="56"/>
      <c r="F50" s="57"/>
      <c r="G50" s="56"/>
      <c r="H50" s="56"/>
      <c r="I50" s="19">
        <v>4524.3</v>
      </c>
      <c r="J50" s="19"/>
      <c r="K50" s="44"/>
    </row>
    <row r="51" spans="1:11" s="25" customFormat="1" ht="15">
      <c r="A51" s="88" t="s">
        <v>61</v>
      </c>
      <c r="B51" s="74" t="s">
        <v>18</v>
      </c>
      <c r="C51" s="56">
        <f>F51*12</f>
        <v>0</v>
      </c>
      <c r="D51" s="57">
        <v>875.61</v>
      </c>
      <c r="E51" s="56">
        <f>H51*12</f>
        <v>0</v>
      </c>
      <c r="F51" s="58"/>
      <c r="G51" s="56"/>
      <c r="H51" s="56"/>
      <c r="I51" s="19">
        <v>4524.3</v>
      </c>
      <c r="J51" s="19">
        <v>1.07</v>
      </c>
      <c r="K51" s="44">
        <v>0.01</v>
      </c>
    </row>
    <row r="52" spans="1:11" s="25" customFormat="1" ht="15">
      <c r="A52" s="88" t="s">
        <v>20</v>
      </c>
      <c r="B52" s="74" t="s">
        <v>18</v>
      </c>
      <c r="C52" s="56">
        <f>F52*12</f>
        <v>0</v>
      </c>
      <c r="D52" s="57">
        <v>3903.72</v>
      </c>
      <c r="E52" s="56">
        <f>H52*12</f>
        <v>0</v>
      </c>
      <c r="F52" s="58"/>
      <c r="G52" s="56"/>
      <c r="H52" s="56"/>
      <c r="I52" s="19">
        <v>4524.3</v>
      </c>
      <c r="J52" s="19">
        <v>1.07</v>
      </c>
      <c r="K52" s="44">
        <v>0.05</v>
      </c>
    </row>
    <row r="53" spans="1:11" s="25" customFormat="1" ht="15">
      <c r="A53" s="88" t="s">
        <v>21</v>
      </c>
      <c r="B53" s="74" t="s">
        <v>18</v>
      </c>
      <c r="C53" s="56">
        <f>F53*12</f>
        <v>0</v>
      </c>
      <c r="D53" s="57">
        <v>918.95</v>
      </c>
      <c r="E53" s="56">
        <f>H53*12</f>
        <v>0</v>
      </c>
      <c r="F53" s="58"/>
      <c r="G53" s="56"/>
      <c r="H53" s="56"/>
      <c r="I53" s="19">
        <v>4524.3</v>
      </c>
      <c r="J53" s="19">
        <v>1.07</v>
      </c>
      <c r="K53" s="44">
        <v>0.01</v>
      </c>
    </row>
    <row r="54" spans="1:11" s="25" customFormat="1" ht="15">
      <c r="A54" s="88" t="s">
        <v>56</v>
      </c>
      <c r="B54" s="74" t="s">
        <v>18</v>
      </c>
      <c r="C54" s="56"/>
      <c r="D54" s="57">
        <v>437.79</v>
      </c>
      <c r="E54" s="56"/>
      <c r="F54" s="58"/>
      <c r="G54" s="56"/>
      <c r="H54" s="56"/>
      <c r="I54" s="19">
        <v>4524.3</v>
      </c>
      <c r="J54" s="19">
        <v>1.07</v>
      </c>
      <c r="K54" s="44">
        <v>0.01</v>
      </c>
    </row>
    <row r="55" spans="1:11" s="25" customFormat="1" ht="15">
      <c r="A55" s="88" t="s">
        <v>57</v>
      </c>
      <c r="B55" s="74" t="s">
        <v>23</v>
      </c>
      <c r="C55" s="56"/>
      <c r="D55" s="57">
        <v>1751.23</v>
      </c>
      <c r="E55" s="56"/>
      <c r="F55" s="58"/>
      <c r="G55" s="56"/>
      <c r="H55" s="56"/>
      <c r="I55" s="19">
        <v>4524.3</v>
      </c>
      <c r="J55" s="19">
        <v>1.07</v>
      </c>
      <c r="K55" s="44">
        <v>0.02</v>
      </c>
    </row>
    <row r="56" spans="1:11" s="25" customFormat="1" ht="25.5">
      <c r="A56" s="88" t="s">
        <v>22</v>
      </c>
      <c r="B56" s="74" t="s">
        <v>18</v>
      </c>
      <c r="C56" s="56">
        <f>F56*12</f>
        <v>0</v>
      </c>
      <c r="D56" s="57">
        <v>4897.59</v>
      </c>
      <c r="E56" s="56">
        <f>H56*12</f>
        <v>0</v>
      </c>
      <c r="F56" s="58"/>
      <c r="G56" s="56"/>
      <c r="H56" s="56"/>
      <c r="I56" s="19">
        <v>4524.3</v>
      </c>
      <c r="J56" s="19">
        <v>1.07</v>
      </c>
      <c r="K56" s="44">
        <v>0.07</v>
      </c>
    </row>
    <row r="57" spans="1:11" s="25" customFormat="1" ht="25.5">
      <c r="A57" s="88" t="s">
        <v>121</v>
      </c>
      <c r="B57" s="74" t="s">
        <v>18</v>
      </c>
      <c r="C57" s="56"/>
      <c r="D57" s="57">
        <v>3488.61</v>
      </c>
      <c r="E57" s="56"/>
      <c r="F57" s="58"/>
      <c r="G57" s="56"/>
      <c r="H57" s="56"/>
      <c r="I57" s="19">
        <v>4524.3</v>
      </c>
      <c r="J57" s="19">
        <v>1.07</v>
      </c>
      <c r="K57" s="44">
        <v>0.01</v>
      </c>
    </row>
    <row r="58" spans="1:11" s="25" customFormat="1" ht="15" hidden="1">
      <c r="A58" s="88"/>
      <c r="B58" s="74"/>
      <c r="C58" s="59"/>
      <c r="D58" s="57"/>
      <c r="E58" s="59"/>
      <c r="F58" s="58"/>
      <c r="G58" s="56"/>
      <c r="H58" s="56"/>
      <c r="I58" s="19">
        <v>4524.3</v>
      </c>
      <c r="J58" s="19"/>
      <c r="K58" s="44"/>
    </row>
    <row r="59" spans="1:11" s="25" customFormat="1" ht="15" hidden="1">
      <c r="A59" s="88"/>
      <c r="B59" s="74"/>
      <c r="C59" s="56"/>
      <c r="D59" s="57"/>
      <c r="E59" s="56"/>
      <c r="F59" s="58"/>
      <c r="G59" s="56"/>
      <c r="H59" s="56"/>
      <c r="I59" s="19">
        <v>4524.3</v>
      </c>
      <c r="J59" s="19"/>
      <c r="K59" s="44"/>
    </row>
    <row r="60" spans="1:11" s="30" customFormat="1" ht="30">
      <c r="A60" s="86" t="s">
        <v>43</v>
      </c>
      <c r="B60" s="87"/>
      <c r="C60" s="52"/>
      <c r="D60" s="52">
        <f>D61+D62+D63+D64+D70</f>
        <v>14195.59</v>
      </c>
      <c r="E60" s="52"/>
      <c r="F60" s="54"/>
      <c r="G60" s="52">
        <f>D60/I60</f>
        <v>3.14</v>
      </c>
      <c r="H60" s="52">
        <f>G60/12</f>
        <v>0.26</v>
      </c>
      <c r="I60" s="19">
        <v>4524.3</v>
      </c>
      <c r="J60" s="19">
        <v>1.07</v>
      </c>
      <c r="K60" s="44">
        <v>0.48</v>
      </c>
    </row>
    <row r="61" spans="1:11" s="25" customFormat="1" ht="15">
      <c r="A61" s="88" t="s">
        <v>37</v>
      </c>
      <c r="B61" s="74" t="s">
        <v>62</v>
      </c>
      <c r="C61" s="56"/>
      <c r="D61" s="57">
        <v>2626.83</v>
      </c>
      <c r="E61" s="56"/>
      <c r="F61" s="58"/>
      <c r="G61" s="56"/>
      <c r="H61" s="56"/>
      <c r="I61" s="19">
        <v>4524.3</v>
      </c>
      <c r="J61" s="19">
        <v>1.07</v>
      </c>
      <c r="K61" s="44">
        <v>0.04</v>
      </c>
    </row>
    <row r="62" spans="1:11" s="25" customFormat="1" ht="25.5">
      <c r="A62" s="88" t="s">
        <v>38</v>
      </c>
      <c r="B62" s="74" t="s">
        <v>47</v>
      </c>
      <c r="C62" s="56"/>
      <c r="D62" s="57">
        <v>1751.23</v>
      </c>
      <c r="E62" s="56"/>
      <c r="F62" s="58"/>
      <c r="G62" s="56"/>
      <c r="H62" s="56"/>
      <c r="I62" s="19">
        <v>4524.3</v>
      </c>
      <c r="J62" s="19">
        <v>1.07</v>
      </c>
      <c r="K62" s="44">
        <v>0.02</v>
      </c>
    </row>
    <row r="63" spans="1:11" s="25" customFormat="1" ht="15">
      <c r="A63" s="88" t="s">
        <v>67</v>
      </c>
      <c r="B63" s="74" t="s">
        <v>66</v>
      </c>
      <c r="C63" s="56"/>
      <c r="D63" s="57">
        <v>1837.85</v>
      </c>
      <c r="E63" s="56"/>
      <c r="F63" s="58"/>
      <c r="G63" s="56"/>
      <c r="H63" s="56"/>
      <c r="I63" s="19">
        <v>4524.3</v>
      </c>
      <c r="J63" s="19">
        <v>1.07</v>
      </c>
      <c r="K63" s="44">
        <v>0.03</v>
      </c>
    </row>
    <row r="64" spans="1:11" s="25" customFormat="1" ht="25.5">
      <c r="A64" s="88" t="s">
        <v>63</v>
      </c>
      <c r="B64" s="74" t="s">
        <v>64</v>
      </c>
      <c r="C64" s="56"/>
      <c r="D64" s="57">
        <v>1751.2</v>
      </c>
      <c r="E64" s="56"/>
      <c r="F64" s="58"/>
      <c r="G64" s="56"/>
      <c r="H64" s="56"/>
      <c r="I64" s="19">
        <v>4524.3</v>
      </c>
      <c r="J64" s="19">
        <v>1.07</v>
      </c>
      <c r="K64" s="44">
        <v>0.02</v>
      </c>
    </row>
    <row r="65" spans="1:11" s="25" customFormat="1" ht="15" hidden="1">
      <c r="A65" s="88" t="s">
        <v>39</v>
      </c>
      <c r="B65" s="74" t="s">
        <v>65</v>
      </c>
      <c r="C65" s="56"/>
      <c r="D65" s="57">
        <f>G65*I65</f>
        <v>0</v>
      </c>
      <c r="E65" s="56"/>
      <c r="F65" s="58"/>
      <c r="G65" s="56"/>
      <c r="H65" s="56"/>
      <c r="I65" s="19">
        <v>4524.3</v>
      </c>
      <c r="J65" s="19">
        <v>1.07</v>
      </c>
      <c r="K65" s="44">
        <v>0</v>
      </c>
    </row>
    <row r="66" spans="1:11" s="25" customFormat="1" ht="15" hidden="1">
      <c r="A66" s="88" t="s">
        <v>49</v>
      </c>
      <c r="B66" s="74" t="s">
        <v>66</v>
      </c>
      <c r="C66" s="56"/>
      <c r="D66" s="57"/>
      <c r="E66" s="56"/>
      <c r="F66" s="58"/>
      <c r="G66" s="56"/>
      <c r="H66" s="56"/>
      <c r="I66" s="19">
        <v>4524.3</v>
      </c>
      <c r="J66" s="19">
        <v>1.07</v>
      </c>
      <c r="K66" s="44">
        <v>0</v>
      </c>
    </row>
    <row r="67" spans="1:11" s="25" customFormat="1" ht="15" hidden="1">
      <c r="A67" s="88" t="s">
        <v>50</v>
      </c>
      <c r="B67" s="74" t="s">
        <v>18</v>
      </c>
      <c r="C67" s="56"/>
      <c r="D67" s="57"/>
      <c r="E67" s="56"/>
      <c r="F67" s="58"/>
      <c r="G67" s="56"/>
      <c r="H67" s="56"/>
      <c r="I67" s="19">
        <v>4524.3</v>
      </c>
      <c r="J67" s="19">
        <v>1.07</v>
      </c>
      <c r="K67" s="44">
        <v>0</v>
      </c>
    </row>
    <row r="68" spans="1:11" s="25" customFormat="1" ht="25.5" hidden="1">
      <c r="A68" s="88" t="s">
        <v>48</v>
      </c>
      <c r="B68" s="74" t="s">
        <v>18</v>
      </c>
      <c r="C68" s="56"/>
      <c r="D68" s="57"/>
      <c r="E68" s="56"/>
      <c r="F68" s="58"/>
      <c r="G68" s="56"/>
      <c r="H68" s="56"/>
      <c r="I68" s="19">
        <v>4524.3</v>
      </c>
      <c r="J68" s="19">
        <v>1.07</v>
      </c>
      <c r="K68" s="44">
        <v>0</v>
      </c>
    </row>
    <row r="69" spans="1:11" s="25" customFormat="1" ht="15" hidden="1">
      <c r="A69" s="88" t="s">
        <v>59</v>
      </c>
      <c r="B69" s="74" t="s">
        <v>10</v>
      </c>
      <c r="C69" s="56"/>
      <c r="D69" s="57">
        <f>G69*I69</f>
        <v>0</v>
      </c>
      <c r="E69" s="56"/>
      <c r="F69" s="58"/>
      <c r="G69" s="56"/>
      <c r="H69" s="56"/>
      <c r="I69" s="19">
        <v>4524.3</v>
      </c>
      <c r="J69" s="19">
        <v>1.07</v>
      </c>
      <c r="K69" s="44">
        <v>0</v>
      </c>
    </row>
    <row r="70" spans="1:11" s="25" customFormat="1" ht="15">
      <c r="A70" s="88" t="s">
        <v>58</v>
      </c>
      <c r="B70" s="74" t="s">
        <v>10</v>
      </c>
      <c r="C70" s="59"/>
      <c r="D70" s="57">
        <v>6228.48</v>
      </c>
      <c r="E70" s="59"/>
      <c r="F70" s="58"/>
      <c r="G70" s="56"/>
      <c r="H70" s="56"/>
      <c r="I70" s="19">
        <v>4524.3</v>
      </c>
      <c r="J70" s="19">
        <v>1.07</v>
      </c>
      <c r="K70" s="44">
        <v>0.1</v>
      </c>
    </row>
    <row r="71" spans="1:11" s="25" customFormat="1" ht="30">
      <c r="A71" s="86" t="s">
        <v>44</v>
      </c>
      <c r="B71" s="74"/>
      <c r="C71" s="56"/>
      <c r="D71" s="52">
        <v>0</v>
      </c>
      <c r="E71" s="56"/>
      <c r="F71" s="58"/>
      <c r="G71" s="52">
        <f>D71/I71</f>
        <v>0</v>
      </c>
      <c r="H71" s="52">
        <f>G71/12</f>
        <v>0</v>
      </c>
      <c r="I71" s="19">
        <v>4524.3</v>
      </c>
      <c r="J71" s="19">
        <v>1.07</v>
      </c>
      <c r="K71" s="44">
        <v>0.06</v>
      </c>
    </row>
    <row r="72" spans="1:11" s="25" customFormat="1" ht="15" hidden="1">
      <c r="A72" s="88" t="s">
        <v>60</v>
      </c>
      <c r="B72" s="74" t="s">
        <v>10</v>
      </c>
      <c r="C72" s="56"/>
      <c r="D72" s="57">
        <f>G72*I72</f>
        <v>0</v>
      </c>
      <c r="E72" s="56"/>
      <c r="F72" s="58"/>
      <c r="G72" s="56">
        <f>H72*12</f>
        <v>0</v>
      </c>
      <c r="H72" s="56">
        <v>0</v>
      </c>
      <c r="I72" s="19">
        <v>4524.3</v>
      </c>
      <c r="J72" s="19">
        <v>1.07</v>
      </c>
      <c r="K72" s="44">
        <v>0</v>
      </c>
    </row>
    <row r="73" spans="1:11" s="25" customFormat="1" ht="15">
      <c r="A73" s="86" t="s">
        <v>45</v>
      </c>
      <c r="B73" s="74"/>
      <c r="C73" s="56"/>
      <c r="D73" s="52">
        <f>D75+D76+D77</f>
        <v>40168.81</v>
      </c>
      <c r="E73" s="56"/>
      <c r="F73" s="58"/>
      <c r="G73" s="52">
        <f>D73/I73</f>
        <v>8.88</v>
      </c>
      <c r="H73" s="52">
        <f>G73/12</f>
        <v>0.74</v>
      </c>
      <c r="I73" s="19">
        <v>4524.3</v>
      </c>
      <c r="J73" s="19">
        <v>1.07</v>
      </c>
      <c r="K73" s="44">
        <v>0.21</v>
      </c>
    </row>
    <row r="74" spans="1:11" s="25" customFormat="1" ht="15" hidden="1">
      <c r="A74" s="88" t="s">
        <v>40</v>
      </c>
      <c r="B74" s="74" t="s">
        <v>10</v>
      </c>
      <c r="C74" s="56"/>
      <c r="D74" s="57">
        <f>G74*I74</f>
        <v>0</v>
      </c>
      <c r="E74" s="56"/>
      <c r="F74" s="58"/>
      <c r="G74" s="56">
        <f>H74*12</f>
        <v>0</v>
      </c>
      <c r="H74" s="56">
        <v>0</v>
      </c>
      <c r="I74" s="19">
        <v>4524.3</v>
      </c>
      <c r="J74" s="19">
        <v>1.07</v>
      </c>
      <c r="K74" s="44">
        <v>0</v>
      </c>
    </row>
    <row r="75" spans="1:11" s="25" customFormat="1" ht="15">
      <c r="A75" s="88" t="s">
        <v>72</v>
      </c>
      <c r="B75" s="74" t="s">
        <v>18</v>
      </c>
      <c r="C75" s="56"/>
      <c r="D75" s="57">
        <v>13749.92</v>
      </c>
      <c r="E75" s="56"/>
      <c r="F75" s="58"/>
      <c r="G75" s="56"/>
      <c r="H75" s="56"/>
      <c r="I75" s="19">
        <v>4524.3</v>
      </c>
      <c r="J75" s="19">
        <v>1.07</v>
      </c>
      <c r="K75" s="44">
        <v>0.2</v>
      </c>
    </row>
    <row r="76" spans="1:11" s="25" customFormat="1" ht="15">
      <c r="A76" s="88" t="s">
        <v>41</v>
      </c>
      <c r="B76" s="74" t="s">
        <v>18</v>
      </c>
      <c r="C76" s="56"/>
      <c r="D76" s="57">
        <v>915.28</v>
      </c>
      <c r="E76" s="56"/>
      <c r="F76" s="58"/>
      <c r="G76" s="56"/>
      <c r="H76" s="56"/>
      <c r="I76" s="19">
        <v>4524.3</v>
      </c>
      <c r="J76" s="19">
        <v>1.07</v>
      </c>
      <c r="K76" s="44">
        <v>0.01</v>
      </c>
    </row>
    <row r="77" spans="1:11" s="25" customFormat="1" ht="15">
      <c r="A77" s="88" t="s">
        <v>123</v>
      </c>
      <c r="B77" s="75" t="s">
        <v>96</v>
      </c>
      <c r="C77" s="56"/>
      <c r="D77" s="91">
        <v>25503.61</v>
      </c>
      <c r="E77" s="56"/>
      <c r="F77" s="58"/>
      <c r="G77" s="59"/>
      <c r="H77" s="59"/>
      <c r="I77" s="19">
        <v>4524.3</v>
      </c>
      <c r="J77" s="19"/>
      <c r="K77" s="44"/>
    </row>
    <row r="78" spans="1:11" s="25" customFormat="1" ht="15">
      <c r="A78" s="86" t="s">
        <v>46</v>
      </c>
      <c r="B78" s="74"/>
      <c r="C78" s="56"/>
      <c r="D78" s="52">
        <f>D79</f>
        <v>1098.16</v>
      </c>
      <c r="E78" s="56"/>
      <c r="F78" s="58"/>
      <c r="G78" s="52">
        <f>D78/I78</f>
        <v>0.24</v>
      </c>
      <c r="H78" s="52">
        <f>G78/12</f>
        <v>0.02</v>
      </c>
      <c r="I78" s="19">
        <v>4524.3</v>
      </c>
      <c r="J78" s="19">
        <v>1.07</v>
      </c>
      <c r="K78" s="44">
        <v>0.1</v>
      </c>
    </row>
    <row r="79" spans="1:11" s="25" customFormat="1" ht="15">
      <c r="A79" s="88" t="s">
        <v>42</v>
      </c>
      <c r="B79" s="74" t="s">
        <v>18</v>
      </c>
      <c r="C79" s="56"/>
      <c r="D79" s="57">
        <v>1098.16</v>
      </c>
      <c r="E79" s="56"/>
      <c r="F79" s="58"/>
      <c r="G79" s="56"/>
      <c r="H79" s="56"/>
      <c r="I79" s="19">
        <v>4524.3</v>
      </c>
      <c r="J79" s="19">
        <v>1.07</v>
      </c>
      <c r="K79" s="44">
        <v>0.01</v>
      </c>
    </row>
    <row r="80" spans="1:11" s="19" customFormat="1" ht="15">
      <c r="A80" s="86" t="s">
        <v>55</v>
      </c>
      <c r="B80" s="87"/>
      <c r="C80" s="52"/>
      <c r="D80" s="52">
        <f>D81+D82</f>
        <v>31850.4</v>
      </c>
      <c r="E80" s="52"/>
      <c r="F80" s="54"/>
      <c r="G80" s="52">
        <f>D80/I80</f>
        <v>7.04</v>
      </c>
      <c r="H80" s="52">
        <f>G80/12</f>
        <v>0.59</v>
      </c>
      <c r="I80" s="19">
        <v>4524.3</v>
      </c>
      <c r="J80" s="19">
        <v>1.07</v>
      </c>
      <c r="K80" s="44">
        <v>0.28</v>
      </c>
    </row>
    <row r="81" spans="1:11" s="25" customFormat="1" ht="15">
      <c r="A81" s="88" t="s">
        <v>103</v>
      </c>
      <c r="B81" s="81" t="s">
        <v>96</v>
      </c>
      <c r="C81" s="56"/>
      <c r="D81" s="57">
        <v>13790.4</v>
      </c>
      <c r="E81" s="56"/>
      <c r="F81" s="58"/>
      <c r="G81" s="56"/>
      <c r="H81" s="56"/>
      <c r="I81" s="19">
        <v>4524.3</v>
      </c>
      <c r="J81" s="19">
        <v>1.07</v>
      </c>
      <c r="K81" s="44">
        <v>0.02</v>
      </c>
    </row>
    <row r="82" spans="1:11" s="25" customFormat="1" ht="15">
      <c r="A82" s="88" t="s">
        <v>104</v>
      </c>
      <c r="B82" s="75" t="s">
        <v>23</v>
      </c>
      <c r="C82" s="56">
        <f>F82*12</f>
        <v>0</v>
      </c>
      <c r="D82" s="71">
        <v>18060</v>
      </c>
      <c r="E82" s="56">
        <f>H82*12</f>
        <v>0</v>
      </c>
      <c r="F82" s="58"/>
      <c r="G82" s="56"/>
      <c r="H82" s="56"/>
      <c r="I82" s="19">
        <v>4524.3</v>
      </c>
      <c r="J82" s="19">
        <v>1.07</v>
      </c>
      <c r="K82" s="44">
        <v>0.26</v>
      </c>
    </row>
    <row r="83" spans="1:11" s="19" customFormat="1" ht="15">
      <c r="A83" s="86" t="s">
        <v>54</v>
      </c>
      <c r="B83" s="87"/>
      <c r="C83" s="52"/>
      <c r="D83" s="52">
        <f>D84+D85+D86</f>
        <v>22038.13</v>
      </c>
      <c r="E83" s="52"/>
      <c r="F83" s="54"/>
      <c r="G83" s="52">
        <f>D83/I83</f>
        <v>4.87</v>
      </c>
      <c r="H83" s="52">
        <f>G83/12</f>
        <v>0.41</v>
      </c>
      <c r="I83" s="19">
        <v>4524.3</v>
      </c>
      <c r="J83" s="19">
        <v>1.07</v>
      </c>
      <c r="K83" s="44">
        <v>0.32</v>
      </c>
    </row>
    <row r="84" spans="1:11" s="25" customFormat="1" ht="15">
      <c r="A84" s="88" t="s">
        <v>68</v>
      </c>
      <c r="B84" s="74" t="s">
        <v>62</v>
      </c>
      <c r="C84" s="56"/>
      <c r="D84" s="57">
        <v>17351.79</v>
      </c>
      <c r="E84" s="56"/>
      <c r="F84" s="58"/>
      <c r="G84" s="56"/>
      <c r="H84" s="56"/>
      <c r="I84" s="19">
        <v>4524.3</v>
      </c>
      <c r="J84" s="19">
        <v>1.07</v>
      </c>
      <c r="K84" s="44">
        <v>0.26</v>
      </c>
    </row>
    <row r="85" spans="1:11" s="25" customFormat="1" ht="15">
      <c r="A85" s="88" t="s">
        <v>81</v>
      </c>
      <c r="B85" s="74" t="s">
        <v>62</v>
      </c>
      <c r="C85" s="56"/>
      <c r="D85" s="57">
        <v>4686.34</v>
      </c>
      <c r="E85" s="56"/>
      <c r="F85" s="58"/>
      <c r="G85" s="56"/>
      <c r="H85" s="56"/>
      <c r="I85" s="19">
        <v>4524.3</v>
      </c>
      <c r="J85" s="19">
        <v>1.07</v>
      </c>
      <c r="K85" s="44">
        <v>0.06</v>
      </c>
    </row>
    <row r="86" spans="1:11" s="25" customFormat="1" ht="25.5" customHeight="1" hidden="1">
      <c r="A86" s="88" t="s">
        <v>69</v>
      </c>
      <c r="B86" s="74" t="s">
        <v>18</v>
      </c>
      <c r="C86" s="56"/>
      <c r="D86" s="57"/>
      <c r="E86" s="56"/>
      <c r="F86" s="58"/>
      <c r="G86" s="56"/>
      <c r="H86" s="56">
        <v>0</v>
      </c>
      <c r="I86" s="19">
        <v>4524.3</v>
      </c>
      <c r="J86" s="19">
        <v>1.07</v>
      </c>
      <c r="K86" s="44">
        <v>0</v>
      </c>
    </row>
    <row r="87" spans="1:11" s="19" customFormat="1" ht="38.25" thickBot="1">
      <c r="A87" s="92" t="s">
        <v>122</v>
      </c>
      <c r="B87" s="93" t="s">
        <v>13</v>
      </c>
      <c r="C87" s="60">
        <f>F87*12</f>
        <v>0</v>
      </c>
      <c r="D87" s="60">
        <f>G87*I87</f>
        <v>20630.81</v>
      </c>
      <c r="E87" s="60">
        <f>H87*12</f>
        <v>4.56</v>
      </c>
      <c r="F87" s="61"/>
      <c r="G87" s="60">
        <f>H87*12</f>
        <v>4.56</v>
      </c>
      <c r="H87" s="60">
        <v>0.38</v>
      </c>
      <c r="I87" s="19">
        <v>4524.3</v>
      </c>
      <c r="J87" s="19">
        <v>1.07</v>
      </c>
      <c r="K87" s="44">
        <v>2</v>
      </c>
    </row>
    <row r="88" spans="1:11" s="19" customFormat="1" ht="19.5" thickBot="1">
      <c r="A88" s="94" t="s">
        <v>97</v>
      </c>
      <c r="B88" s="95" t="s">
        <v>12</v>
      </c>
      <c r="C88" s="60"/>
      <c r="D88" s="60">
        <f>G88*I88</f>
        <v>74870.94</v>
      </c>
      <c r="E88" s="60"/>
      <c r="F88" s="61"/>
      <c r="G88" s="60">
        <f>12*H88</f>
        <v>20.76</v>
      </c>
      <c r="H88" s="60">
        <v>1.73</v>
      </c>
      <c r="I88" s="19">
        <f>4524.3-917.8</f>
        <v>3606.5</v>
      </c>
      <c r="K88" s="44"/>
    </row>
    <row r="89" spans="1:11" s="19" customFormat="1" ht="19.5" thickBot="1">
      <c r="A89" s="41" t="s">
        <v>84</v>
      </c>
      <c r="B89" s="29"/>
      <c r="C89" s="31"/>
      <c r="D89" s="60">
        <f>D88+D87+D83+D80+D78+D73+D71+D60+D44+D43+D42+D41+D40+D37+D36+D35+D34+D33+D24+D14</f>
        <v>815131.26</v>
      </c>
      <c r="E89" s="60">
        <f>E88+E87+E83+E80+E78+E73+E71+E60+E44+E43+E42+E41+E40+E37+E36+E35+E34+E33+E24+E14</f>
        <v>122.76</v>
      </c>
      <c r="F89" s="60">
        <f>F88+F87+F83+F80+F78+F73+F71+F60+F44+F43+F42+F41+F40+F37+F36+F35+F34+F33+F24+F14</f>
        <v>0</v>
      </c>
      <c r="G89" s="60">
        <f>G88+G87+G83+G80+G78+G73+G71+G60+G44+G43+G42+G41+G40+G37+G36+G35+G34+G33+G24+G14</f>
        <v>184.38</v>
      </c>
      <c r="H89" s="60">
        <f>H88+H87+H83+H80+H78+H73+H71+H60+H44+H43+H42+H41+H40+H37+H36+H35+H34+H33+H24+H14</f>
        <v>15.38</v>
      </c>
      <c r="I89" s="19">
        <v>4524.3</v>
      </c>
      <c r="K89" s="44"/>
    </row>
    <row r="90" spans="1:11" s="19" customFormat="1" ht="18.75" hidden="1">
      <c r="A90" s="32"/>
      <c r="B90" s="27"/>
      <c r="C90" s="33"/>
      <c r="D90" s="62"/>
      <c r="E90" s="62"/>
      <c r="F90" s="63"/>
      <c r="G90" s="62"/>
      <c r="H90" s="64"/>
      <c r="I90" s="19">
        <v>4524.3</v>
      </c>
      <c r="K90" s="44"/>
    </row>
    <row r="91" spans="1:11" s="19" customFormat="1" ht="18.75">
      <c r="A91" s="9"/>
      <c r="B91" s="48"/>
      <c r="C91" s="49"/>
      <c r="D91" s="65"/>
      <c r="E91" s="65"/>
      <c r="F91" s="65"/>
      <c r="G91" s="65"/>
      <c r="H91" s="65"/>
      <c r="K91" s="44"/>
    </row>
    <row r="92" spans="4:11" s="4" customFormat="1" ht="15">
      <c r="D92" s="66"/>
      <c r="E92" s="66"/>
      <c r="F92" s="66"/>
      <c r="G92" s="66"/>
      <c r="H92" s="66"/>
      <c r="I92" s="19"/>
      <c r="K92" s="47"/>
    </row>
    <row r="93" spans="4:11" s="4" customFormat="1" ht="15.75" thickBot="1">
      <c r="D93" s="66"/>
      <c r="E93" s="66"/>
      <c r="F93" s="66"/>
      <c r="G93" s="66"/>
      <c r="H93" s="66"/>
      <c r="I93" s="19"/>
      <c r="K93" s="47"/>
    </row>
    <row r="94" spans="1:11" s="19" customFormat="1" ht="18.75">
      <c r="A94" s="34" t="s">
        <v>82</v>
      </c>
      <c r="B94" s="35"/>
      <c r="C94" s="11">
        <f>F94*12</f>
        <v>0</v>
      </c>
      <c r="D94" s="67">
        <f>D95+D96+D97+D98+D99+D100+D101+D102+D103+D104+D106</f>
        <v>728365.38</v>
      </c>
      <c r="E94" s="67">
        <f>E95+E96+E97+E98+E99+E100+E101+E102+E103+E104+E106</f>
        <v>0</v>
      </c>
      <c r="F94" s="67">
        <f>F95+F96+F97+F98+F99+F100+F101+F102+F103+F104+F106</f>
        <v>0</v>
      </c>
      <c r="G94" s="67">
        <f>G95+G96+G97+G98+G99+G100+G101+G102+G103+G104+G106</f>
        <v>161</v>
      </c>
      <c r="H94" s="67">
        <f>H95+H96+H97+H98+H99+H100+H101+H102+H103+H104+H106</f>
        <v>13.41</v>
      </c>
      <c r="I94" s="19">
        <v>4524.3</v>
      </c>
      <c r="K94" s="44"/>
    </row>
    <row r="95" spans="1:11" s="97" customFormat="1" ht="15">
      <c r="A95" s="89" t="s">
        <v>98</v>
      </c>
      <c r="B95" s="90"/>
      <c r="C95" s="68"/>
      <c r="D95" s="68">
        <v>45269.13</v>
      </c>
      <c r="E95" s="68"/>
      <c r="F95" s="68"/>
      <c r="G95" s="68">
        <f>D95/I95</f>
        <v>10.01</v>
      </c>
      <c r="H95" s="69">
        <f>G95/12</f>
        <v>0.83</v>
      </c>
      <c r="I95" s="96">
        <v>4524.3</v>
      </c>
      <c r="K95" s="98"/>
    </row>
    <row r="96" spans="1:11" s="97" customFormat="1" ht="15">
      <c r="A96" s="89" t="s">
        <v>99</v>
      </c>
      <c r="B96" s="90"/>
      <c r="C96" s="68"/>
      <c r="D96" s="68">
        <v>93994.14</v>
      </c>
      <c r="E96" s="68"/>
      <c r="F96" s="68"/>
      <c r="G96" s="68">
        <f aca="true" t="shared" si="1" ref="G96:G106">D96/I96</f>
        <v>20.78</v>
      </c>
      <c r="H96" s="69">
        <f aca="true" t="shared" si="2" ref="H96:H106">G96/12</f>
        <v>1.73</v>
      </c>
      <c r="I96" s="96">
        <v>4524.3</v>
      </c>
      <c r="K96" s="98"/>
    </row>
    <row r="97" spans="1:11" s="97" customFormat="1" ht="15">
      <c r="A97" s="89" t="s">
        <v>108</v>
      </c>
      <c r="B97" s="90"/>
      <c r="C97" s="68"/>
      <c r="D97" s="68">
        <v>9424.09</v>
      </c>
      <c r="E97" s="68"/>
      <c r="F97" s="68"/>
      <c r="G97" s="68">
        <f t="shared" si="1"/>
        <v>2.08</v>
      </c>
      <c r="H97" s="69">
        <f t="shared" si="2"/>
        <v>0.17</v>
      </c>
      <c r="I97" s="96">
        <v>4524.3</v>
      </c>
      <c r="K97" s="98"/>
    </row>
    <row r="98" spans="1:11" s="97" customFormat="1" ht="15">
      <c r="A98" s="89" t="s">
        <v>109</v>
      </c>
      <c r="B98" s="90"/>
      <c r="C98" s="68"/>
      <c r="D98" s="68">
        <v>261189.42</v>
      </c>
      <c r="E98" s="68"/>
      <c r="F98" s="68"/>
      <c r="G98" s="68">
        <f t="shared" si="1"/>
        <v>57.73</v>
      </c>
      <c r="H98" s="69">
        <f t="shared" si="2"/>
        <v>4.81</v>
      </c>
      <c r="I98" s="96">
        <v>4524.3</v>
      </c>
      <c r="K98" s="98"/>
    </row>
    <row r="99" spans="1:11" s="97" customFormat="1" ht="15">
      <c r="A99" s="89" t="s">
        <v>110</v>
      </c>
      <c r="B99" s="90"/>
      <c r="C99" s="68"/>
      <c r="D99" s="68">
        <v>134638.71</v>
      </c>
      <c r="E99" s="68"/>
      <c r="F99" s="68"/>
      <c r="G99" s="68">
        <f t="shared" si="1"/>
        <v>29.76</v>
      </c>
      <c r="H99" s="69">
        <f t="shared" si="2"/>
        <v>2.48</v>
      </c>
      <c r="I99" s="96">
        <v>4524.3</v>
      </c>
      <c r="K99" s="98"/>
    </row>
    <row r="100" spans="1:11" s="97" customFormat="1" ht="15">
      <c r="A100" s="89" t="s">
        <v>100</v>
      </c>
      <c r="B100" s="90"/>
      <c r="C100" s="68"/>
      <c r="D100" s="68">
        <v>22649.25</v>
      </c>
      <c r="E100" s="68"/>
      <c r="F100" s="68"/>
      <c r="G100" s="68">
        <f t="shared" si="1"/>
        <v>5.01</v>
      </c>
      <c r="H100" s="69">
        <f t="shared" si="2"/>
        <v>0.42</v>
      </c>
      <c r="I100" s="96">
        <v>4524.3</v>
      </c>
      <c r="K100" s="98"/>
    </row>
    <row r="101" spans="1:11" s="97" customFormat="1" ht="21" customHeight="1">
      <c r="A101" s="89" t="s">
        <v>113</v>
      </c>
      <c r="B101" s="90"/>
      <c r="C101" s="68"/>
      <c r="D101" s="68">
        <v>10614.21</v>
      </c>
      <c r="E101" s="68"/>
      <c r="F101" s="68"/>
      <c r="G101" s="68">
        <f t="shared" si="1"/>
        <v>2.35</v>
      </c>
      <c r="H101" s="69">
        <f t="shared" si="2"/>
        <v>0.2</v>
      </c>
      <c r="I101" s="96">
        <v>4524.3</v>
      </c>
      <c r="K101" s="98"/>
    </row>
    <row r="102" spans="1:11" s="97" customFormat="1" ht="22.5" customHeight="1">
      <c r="A102" s="89" t="s">
        <v>114</v>
      </c>
      <c r="B102" s="90"/>
      <c r="C102" s="68"/>
      <c r="D102" s="68">
        <v>14371.96</v>
      </c>
      <c r="E102" s="70"/>
      <c r="F102" s="70"/>
      <c r="G102" s="68">
        <f t="shared" si="1"/>
        <v>3.18</v>
      </c>
      <c r="H102" s="69">
        <f t="shared" si="2"/>
        <v>0.27</v>
      </c>
      <c r="I102" s="96">
        <v>4524.3</v>
      </c>
      <c r="K102" s="98"/>
    </row>
    <row r="103" spans="1:11" s="97" customFormat="1" ht="27" customHeight="1">
      <c r="A103" s="89" t="s">
        <v>115</v>
      </c>
      <c r="B103" s="90"/>
      <c r="C103" s="68"/>
      <c r="D103" s="68">
        <v>24084.05</v>
      </c>
      <c r="E103" s="70"/>
      <c r="F103" s="70"/>
      <c r="G103" s="68">
        <f t="shared" si="1"/>
        <v>5.32</v>
      </c>
      <c r="H103" s="69">
        <f t="shared" si="2"/>
        <v>0.44</v>
      </c>
      <c r="I103" s="96">
        <v>4524.3</v>
      </c>
      <c r="K103" s="98"/>
    </row>
    <row r="104" spans="1:11" s="97" customFormat="1" ht="19.5" customHeight="1">
      <c r="A104" s="99" t="s">
        <v>116</v>
      </c>
      <c r="B104" s="90"/>
      <c r="C104" s="68"/>
      <c r="D104" s="68">
        <v>722.42</v>
      </c>
      <c r="E104" s="70"/>
      <c r="F104" s="70"/>
      <c r="G104" s="68">
        <f t="shared" si="1"/>
        <v>0.16</v>
      </c>
      <c r="H104" s="69">
        <f t="shared" si="2"/>
        <v>0.01</v>
      </c>
      <c r="I104" s="96">
        <v>4524.3</v>
      </c>
      <c r="K104" s="98"/>
    </row>
    <row r="105" spans="1:11" s="105" customFormat="1" ht="19.5" hidden="1">
      <c r="A105" s="100" t="s">
        <v>30</v>
      </c>
      <c r="B105" s="101" t="s">
        <v>12</v>
      </c>
      <c r="C105" s="101" t="s">
        <v>31</v>
      </c>
      <c r="D105" s="102"/>
      <c r="E105" s="103" t="s">
        <v>31</v>
      </c>
      <c r="F105" s="104"/>
      <c r="G105" s="68">
        <f t="shared" si="1"/>
        <v>0</v>
      </c>
      <c r="H105" s="69">
        <f t="shared" si="2"/>
        <v>0</v>
      </c>
      <c r="I105" s="96">
        <v>4524.28</v>
      </c>
      <c r="K105" s="106"/>
    </row>
    <row r="106" spans="1:11" s="105" customFormat="1" ht="19.5">
      <c r="A106" s="107" t="s">
        <v>124</v>
      </c>
      <c r="B106" s="108"/>
      <c r="C106" s="108"/>
      <c r="D106" s="108">
        <v>111408</v>
      </c>
      <c r="E106" s="108"/>
      <c r="F106" s="108"/>
      <c r="G106" s="68">
        <f t="shared" si="1"/>
        <v>24.62</v>
      </c>
      <c r="H106" s="69">
        <f t="shared" si="2"/>
        <v>2.05</v>
      </c>
      <c r="I106" s="96">
        <v>4524.3</v>
      </c>
      <c r="K106" s="106"/>
    </row>
    <row r="107" spans="1:11" s="105" customFormat="1" ht="19.5">
      <c r="A107" s="109"/>
      <c r="B107" s="110"/>
      <c r="C107" s="110"/>
      <c r="D107" s="110"/>
      <c r="E107" s="110"/>
      <c r="F107" s="110"/>
      <c r="G107" s="110"/>
      <c r="H107" s="110"/>
      <c r="K107" s="106"/>
    </row>
    <row r="108" spans="1:11" s="36" customFormat="1" ht="20.25" thickBot="1">
      <c r="A108" s="9"/>
      <c r="B108" s="10"/>
      <c r="C108" s="10"/>
      <c r="D108" s="10"/>
      <c r="E108" s="10"/>
      <c r="F108" s="10"/>
      <c r="G108" s="10"/>
      <c r="H108" s="10"/>
      <c r="K108" s="46"/>
    </row>
    <row r="109" spans="1:11" s="19" customFormat="1" ht="18.75">
      <c r="A109" s="37" t="s">
        <v>83</v>
      </c>
      <c r="B109" s="35"/>
      <c r="C109" s="11"/>
      <c r="D109" s="12">
        <f>D89+D94</f>
        <v>1543496.64</v>
      </c>
      <c r="E109" s="12">
        <f>E89+E94</f>
        <v>122.76</v>
      </c>
      <c r="F109" s="12">
        <f>F89+F94</f>
        <v>0</v>
      </c>
      <c r="G109" s="12">
        <f>G89+G94</f>
        <v>345.38</v>
      </c>
      <c r="H109" s="12">
        <f>H89+H94</f>
        <v>28.79</v>
      </c>
      <c r="K109" s="44"/>
    </row>
    <row r="110" spans="1:11" s="4" customFormat="1" ht="12.75">
      <c r="A110" s="38"/>
      <c r="K110" s="47"/>
    </row>
    <row r="111" spans="1:11" s="36" customFormat="1" ht="19.5">
      <c r="A111" s="39"/>
      <c r="B111" s="40"/>
      <c r="C111" s="5"/>
      <c r="D111" s="5"/>
      <c r="E111" s="5"/>
      <c r="F111" s="5"/>
      <c r="G111" s="5"/>
      <c r="H111" s="5"/>
      <c r="K111" s="46"/>
    </row>
    <row r="112" spans="1:11" s="4" customFormat="1" ht="14.25">
      <c r="A112" s="127" t="s">
        <v>32</v>
      </c>
      <c r="B112" s="127"/>
      <c r="C112" s="127"/>
      <c r="D112" s="127"/>
      <c r="E112" s="127"/>
      <c r="F112" s="127"/>
      <c r="K112" s="47"/>
    </row>
    <row r="113" s="4" customFormat="1" ht="12.75">
      <c r="K113" s="47"/>
    </row>
    <row r="114" spans="1:11" s="4" customFormat="1" ht="12.75">
      <c r="A114" s="38" t="s">
        <v>33</v>
      </c>
      <c r="K114" s="47"/>
    </row>
    <row r="115" s="4" customFormat="1" ht="12.75">
      <c r="K115" s="47"/>
    </row>
    <row r="116" s="4" customFormat="1" ht="12.75">
      <c r="K116" s="47"/>
    </row>
    <row r="117" s="4" customFormat="1" ht="12.75">
      <c r="K117" s="47"/>
    </row>
    <row r="118" s="4" customFormat="1" ht="12.75">
      <c r="K118" s="47"/>
    </row>
    <row r="119" s="4" customFormat="1" ht="12.75">
      <c r="K119" s="47"/>
    </row>
    <row r="120" s="4" customFormat="1" ht="12.75">
      <c r="K120" s="47"/>
    </row>
    <row r="121" s="4" customFormat="1" ht="12.75">
      <c r="K121" s="47"/>
    </row>
    <row r="122" s="4" customFormat="1" ht="12.75">
      <c r="K122" s="47"/>
    </row>
    <row r="123" s="4" customFormat="1" ht="12.75">
      <c r="K123" s="47"/>
    </row>
    <row r="124" s="4" customFormat="1" ht="12.75">
      <c r="K124" s="47"/>
    </row>
    <row r="125" s="4" customFormat="1" ht="12.75">
      <c r="K125" s="47"/>
    </row>
    <row r="126" s="4" customFormat="1" ht="12.75">
      <c r="K126" s="47"/>
    </row>
    <row r="127" s="4" customFormat="1" ht="12.75">
      <c r="K127" s="47"/>
    </row>
    <row r="128" s="4" customFormat="1" ht="12.75">
      <c r="K128" s="47"/>
    </row>
    <row r="129" s="4" customFormat="1" ht="12.75">
      <c r="K129" s="47"/>
    </row>
    <row r="130" s="4" customFormat="1" ht="12.75">
      <c r="K130" s="47"/>
    </row>
    <row r="131" s="4" customFormat="1" ht="12.75">
      <c r="K131" s="47"/>
    </row>
    <row r="132" s="4" customFormat="1" ht="12.75">
      <c r="K132" s="47"/>
    </row>
  </sheetData>
  <sheetProtection/>
  <mergeCells count="12">
    <mergeCell ref="A7:H7"/>
    <mergeCell ref="A8:H8"/>
    <mergeCell ref="A9:H9"/>
    <mergeCell ref="A10:H10"/>
    <mergeCell ref="A13:H13"/>
    <mergeCell ref="A112:F112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="73" zoomScaleNormal="73" zoomScalePageLayoutView="0" workbookViewId="0" topLeftCell="A62">
      <selection activeCell="D92" sqref="D92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4.87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6" hidden="1" customWidth="1"/>
    <col min="11" max="11" width="15.375" style="42" hidden="1" customWidth="1"/>
    <col min="12" max="14" width="15.375" style="6" customWidth="1"/>
    <col min="15" max="16384" width="9.125" style="6" customWidth="1"/>
  </cols>
  <sheetData>
    <row r="1" spans="1:8" ht="16.5" customHeight="1">
      <c r="A1" s="111" t="s">
        <v>0</v>
      </c>
      <c r="B1" s="112"/>
      <c r="C1" s="112"/>
      <c r="D1" s="112"/>
      <c r="E1" s="112"/>
      <c r="F1" s="112"/>
      <c r="G1" s="112"/>
      <c r="H1" s="112"/>
    </row>
    <row r="2" spans="1:8" ht="18" customHeight="1">
      <c r="A2" s="50" t="s">
        <v>117</v>
      </c>
      <c r="B2" s="113" t="s">
        <v>1</v>
      </c>
      <c r="C2" s="113"/>
      <c r="D2" s="113"/>
      <c r="E2" s="113"/>
      <c r="F2" s="113"/>
      <c r="G2" s="112"/>
      <c r="H2" s="112"/>
    </row>
    <row r="3" spans="2:8" ht="14.25" customHeight="1">
      <c r="B3" s="113" t="s">
        <v>2</v>
      </c>
      <c r="C3" s="113"/>
      <c r="D3" s="113"/>
      <c r="E3" s="113"/>
      <c r="F3" s="113"/>
      <c r="G3" s="112"/>
      <c r="H3" s="112"/>
    </row>
    <row r="4" spans="2:8" ht="14.25" customHeight="1">
      <c r="B4" s="113" t="s">
        <v>34</v>
      </c>
      <c r="C4" s="113"/>
      <c r="D4" s="113"/>
      <c r="E4" s="113"/>
      <c r="F4" s="113"/>
      <c r="G4" s="112"/>
      <c r="H4" s="112"/>
    </row>
    <row r="5" spans="1:8" s="1" customFormat="1" ht="39.75" customHeight="1">
      <c r="A5" s="114"/>
      <c r="B5" s="115"/>
      <c r="C5" s="115"/>
      <c r="D5" s="115"/>
      <c r="E5" s="115"/>
      <c r="F5" s="115"/>
      <c r="G5" s="115"/>
      <c r="H5" s="115"/>
    </row>
    <row r="6" spans="1:8" s="1" customFormat="1" ht="21.75" customHeight="1">
      <c r="A6" s="116" t="s">
        <v>118</v>
      </c>
      <c r="B6" s="116"/>
      <c r="C6" s="116"/>
      <c r="D6" s="116"/>
      <c r="E6" s="116"/>
      <c r="F6" s="116"/>
      <c r="G6" s="116"/>
      <c r="H6" s="116"/>
    </row>
    <row r="7" spans="1:11" s="13" customFormat="1" ht="22.5" customHeight="1">
      <c r="A7" s="117" t="s">
        <v>3</v>
      </c>
      <c r="B7" s="117"/>
      <c r="C7" s="117"/>
      <c r="D7" s="117"/>
      <c r="E7" s="118"/>
      <c r="F7" s="118"/>
      <c r="G7" s="118"/>
      <c r="H7" s="118"/>
      <c r="K7" s="43"/>
    </row>
    <row r="8" spans="1:8" s="14" customFormat="1" ht="18.75" customHeight="1">
      <c r="A8" s="117" t="s">
        <v>126</v>
      </c>
      <c r="B8" s="117"/>
      <c r="C8" s="117"/>
      <c r="D8" s="117"/>
      <c r="E8" s="118"/>
      <c r="F8" s="118"/>
      <c r="G8" s="118"/>
      <c r="H8" s="118"/>
    </row>
    <row r="9" spans="1:8" s="15" customFormat="1" ht="17.25" customHeight="1">
      <c r="A9" s="119" t="s">
        <v>71</v>
      </c>
      <c r="B9" s="119"/>
      <c r="C9" s="119"/>
      <c r="D9" s="119"/>
      <c r="E9" s="120"/>
      <c r="F9" s="120"/>
      <c r="G9" s="120"/>
      <c r="H9" s="120"/>
    </row>
    <row r="10" spans="1:8" s="14" customFormat="1" ht="30" customHeight="1" thickBot="1">
      <c r="A10" s="121" t="s">
        <v>4</v>
      </c>
      <c r="B10" s="121"/>
      <c r="C10" s="121"/>
      <c r="D10" s="121"/>
      <c r="E10" s="122"/>
      <c r="F10" s="122"/>
      <c r="G10" s="122"/>
      <c r="H10" s="122"/>
    </row>
    <row r="11" spans="1:11" s="19" customFormat="1" ht="139.5" customHeight="1" thickBot="1">
      <c r="A11" s="16" t="s">
        <v>5</v>
      </c>
      <c r="B11" s="17" t="s">
        <v>6</v>
      </c>
      <c r="C11" s="18" t="s">
        <v>7</v>
      </c>
      <c r="D11" s="18" t="s">
        <v>35</v>
      </c>
      <c r="E11" s="18" t="s">
        <v>7</v>
      </c>
      <c r="F11" s="2" t="s">
        <v>8</v>
      </c>
      <c r="G11" s="18" t="s">
        <v>7</v>
      </c>
      <c r="H11" s="2" t="s">
        <v>8</v>
      </c>
      <c r="K11" s="44"/>
    </row>
    <row r="12" spans="1:11" s="25" customFormat="1" ht="12.75">
      <c r="A12" s="20">
        <v>1</v>
      </c>
      <c r="B12" s="21">
        <v>2</v>
      </c>
      <c r="C12" s="21">
        <v>3</v>
      </c>
      <c r="D12" s="22"/>
      <c r="E12" s="21">
        <v>3</v>
      </c>
      <c r="F12" s="3">
        <v>4</v>
      </c>
      <c r="G12" s="23">
        <v>3</v>
      </c>
      <c r="H12" s="24">
        <v>4</v>
      </c>
      <c r="K12" s="45"/>
    </row>
    <row r="13" spans="1:11" s="25" customFormat="1" ht="49.5" customHeight="1">
      <c r="A13" s="123" t="s">
        <v>9</v>
      </c>
      <c r="B13" s="124"/>
      <c r="C13" s="124"/>
      <c r="D13" s="124"/>
      <c r="E13" s="124"/>
      <c r="F13" s="124"/>
      <c r="G13" s="125"/>
      <c r="H13" s="126"/>
      <c r="K13" s="45"/>
    </row>
    <row r="14" spans="1:11" s="19" customFormat="1" ht="23.25" customHeight="1">
      <c r="A14" s="26" t="s">
        <v>105</v>
      </c>
      <c r="B14" s="27" t="s">
        <v>10</v>
      </c>
      <c r="C14" s="28">
        <f>F14*12</f>
        <v>0</v>
      </c>
      <c r="D14" s="51">
        <f>G14*I14</f>
        <v>160160.22</v>
      </c>
      <c r="E14" s="52">
        <f>H14*12</f>
        <v>35.4</v>
      </c>
      <c r="F14" s="53"/>
      <c r="G14" s="52">
        <f>H14*12</f>
        <v>35.4</v>
      </c>
      <c r="H14" s="52">
        <f>H19+H21</f>
        <v>2.95</v>
      </c>
      <c r="I14" s="19">
        <v>4524.3</v>
      </c>
      <c r="J14" s="19">
        <v>1.07</v>
      </c>
      <c r="K14" s="44">
        <v>2.24</v>
      </c>
    </row>
    <row r="15" spans="1:11" s="19" customFormat="1" ht="27" customHeight="1">
      <c r="A15" s="7" t="s">
        <v>86</v>
      </c>
      <c r="B15" s="8" t="s">
        <v>87</v>
      </c>
      <c r="C15" s="28"/>
      <c r="D15" s="51"/>
      <c r="E15" s="52"/>
      <c r="F15" s="53"/>
      <c r="G15" s="52"/>
      <c r="H15" s="52"/>
      <c r="I15" s="19">
        <v>4524.3</v>
      </c>
      <c r="K15" s="44"/>
    </row>
    <row r="16" spans="1:11" s="19" customFormat="1" ht="20.25" customHeight="1">
      <c r="A16" s="73" t="s">
        <v>88</v>
      </c>
      <c r="B16" s="74" t="s">
        <v>87</v>
      </c>
      <c r="C16" s="52"/>
      <c r="D16" s="51"/>
      <c r="E16" s="52"/>
      <c r="F16" s="53"/>
      <c r="G16" s="52"/>
      <c r="H16" s="52"/>
      <c r="I16" s="19">
        <v>4524.3</v>
      </c>
      <c r="K16" s="44"/>
    </row>
    <row r="17" spans="1:11" s="19" customFormat="1" ht="18.75" customHeight="1">
      <c r="A17" s="73" t="s">
        <v>89</v>
      </c>
      <c r="B17" s="74" t="s">
        <v>90</v>
      </c>
      <c r="C17" s="52"/>
      <c r="D17" s="51"/>
      <c r="E17" s="52"/>
      <c r="F17" s="53"/>
      <c r="G17" s="52"/>
      <c r="H17" s="52"/>
      <c r="I17" s="19">
        <v>4524.3</v>
      </c>
      <c r="K17" s="44"/>
    </row>
    <row r="18" spans="1:11" s="19" customFormat="1" ht="21.75" customHeight="1">
      <c r="A18" s="73" t="s">
        <v>91</v>
      </c>
      <c r="B18" s="75" t="s">
        <v>87</v>
      </c>
      <c r="C18" s="52"/>
      <c r="D18" s="51"/>
      <c r="E18" s="52"/>
      <c r="F18" s="53"/>
      <c r="G18" s="52"/>
      <c r="H18" s="52"/>
      <c r="I18" s="19">
        <v>4524.3</v>
      </c>
      <c r="K18" s="44"/>
    </row>
    <row r="19" spans="1:11" s="19" customFormat="1" ht="21.75" customHeight="1">
      <c r="A19" s="76" t="s">
        <v>106</v>
      </c>
      <c r="B19" s="77"/>
      <c r="C19" s="52"/>
      <c r="D19" s="51"/>
      <c r="E19" s="52"/>
      <c r="F19" s="53"/>
      <c r="G19" s="52"/>
      <c r="H19" s="52">
        <v>2.83</v>
      </c>
      <c r="I19" s="19">
        <v>4524.3</v>
      </c>
      <c r="K19" s="44"/>
    </row>
    <row r="20" spans="1:11" s="19" customFormat="1" ht="21.75" customHeight="1">
      <c r="A20" s="78" t="s">
        <v>101</v>
      </c>
      <c r="B20" s="77" t="s">
        <v>87</v>
      </c>
      <c r="C20" s="52"/>
      <c r="D20" s="51"/>
      <c r="E20" s="52"/>
      <c r="F20" s="53"/>
      <c r="G20" s="52"/>
      <c r="H20" s="72">
        <v>0.12</v>
      </c>
      <c r="I20" s="19">
        <v>4524.3</v>
      </c>
      <c r="K20" s="44"/>
    </row>
    <row r="21" spans="1:11" s="19" customFormat="1" ht="21.75" customHeight="1">
      <c r="A21" s="76" t="s">
        <v>106</v>
      </c>
      <c r="B21" s="77"/>
      <c r="C21" s="52"/>
      <c r="D21" s="51"/>
      <c r="E21" s="52"/>
      <c r="F21" s="53"/>
      <c r="G21" s="52"/>
      <c r="H21" s="52">
        <f>H20</f>
        <v>0.12</v>
      </c>
      <c r="I21" s="19">
        <v>4524.3</v>
      </c>
      <c r="K21" s="44"/>
    </row>
    <row r="22" spans="1:11" s="19" customFormat="1" ht="30">
      <c r="A22" s="76" t="s">
        <v>11</v>
      </c>
      <c r="B22" s="79"/>
      <c r="C22" s="52">
        <f>F22*12</f>
        <v>0</v>
      </c>
      <c r="D22" s="51">
        <f>G22*I22</f>
        <v>171561.46</v>
      </c>
      <c r="E22" s="52">
        <f>H22*12</f>
        <v>37.92</v>
      </c>
      <c r="F22" s="53"/>
      <c r="G22" s="52">
        <f>H22*12</f>
        <v>37.92</v>
      </c>
      <c r="H22" s="52">
        <v>3.16</v>
      </c>
      <c r="I22" s="19">
        <v>4524.3</v>
      </c>
      <c r="J22" s="19">
        <v>1.07</v>
      </c>
      <c r="K22" s="44">
        <v>2.49</v>
      </c>
    </row>
    <row r="23" spans="1:11" s="19" customFormat="1" ht="15">
      <c r="A23" s="73" t="s">
        <v>73</v>
      </c>
      <c r="B23" s="74" t="s">
        <v>12</v>
      </c>
      <c r="C23" s="52"/>
      <c r="D23" s="51"/>
      <c r="E23" s="52"/>
      <c r="F23" s="53"/>
      <c r="G23" s="52"/>
      <c r="H23" s="52"/>
      <c r="I23" s="19">
        <v>4524.3</v>
      </c>
      <c r="K23" s="44"/>
    </row>
    <row r="24" spans="1:11" s="19" customFormat="1" ht="15">
      <c r="A24" s="73" t="s">
        <v>74</v>
      </c>
      <c r="B24" s="74" t="s">
        <v>12</v>
      </c>
      <c r="C24" s="52"/>
      <c r="D24" s="51"/>
      <c r="E24" s="52"/>
      <c r="F24" s="53"/>
      <c r="G24" s="52"/>
      <c r="H24" s="52"/>
      <c r="I24" s="19">
        <v>4524.3</v>
      </c>
      <c r="K24" s="44"/>
    </row>
    <row r="25" spans="1:11" s="19" customFormat="1" ht="15">
      <c r="A25" s="80" t="s">
        <v>94</v>
      </c>
      <c r="B25" s="81" t="s">
        <v>95</v>
      </c>
      <c r="C25" s="52"/>
      <c r="D25" s="51"/>
      <c r="E25" s="52"/>
      <c r="F25" s="53"/>
      <c r="G25" s="52"/>
      <c r="H25" s="52"/>
      <c r="K25" s="44"/>
    </row>
    <row r="26" spans="1:11" s="19" customFormat="1" ht="15">
      <c r="A26" s="73" t="s">
        <v>75</v>
      </c>
      <c r="B26" s="74" t="s">
        <v>12</v>
      </c>
      <c r="C26" s="52"/>
      <c r="D26" s="51"/>
      <c r="E26" s="52"/>
      <c r="F26" s="53"/>
      <c r="G26" s="52"/>
      <c r="H26" s="52"/>
      <c r="I26" s="19">
        <v>4524.3</v>
      </c>
      <c r="K26" s="44"/>
    </row>
    <row r="27" spans="1:11" s="19" customFormat="1" ht="25.5">
      <c r="A27" s="73" t="s">
        <v>76</v>
      </c>
      <c r="B27" s="74" t="s">
        <v>13</v>
      </c>
      <c r="C27" s="52"/>
      <c r="D27" s="51"/>
      <c r="E27" s="52"/>
      <c r="F27" s="53"/>
      <c r="G27" s="52"/>
      <c r="H27" s="52"/>
      <c r="I27" s="19">
        <v>4524.3</v>
      </c>
      <c r="K27" s="44"/>
    </row>
    <row r="28" spans="1:11" s="19" customFormat="1" ht="15">
      <c r="A28" s="73" t="s">
        <v>77</v>
      </c>
      <c r="B28" s="74" t="s">
        <v>12</v>
      </c>
      <c r="C28" s="52"/>
      <c r="D28" s="51"/>
      <c r="E28" s="52"/>
      <c r="F28" s="53"/>
      <c r="G28" s="52"/>
      <c r="H28" s="52"/>
      <c r="I28" s="19">
        <v>4524.3</v>
      </c>
      <c r="K28" s="44"/>
    </row>
    <row r="29" spans="1:11" s="19" customFormat="1" ht="15">
      <c r="A29" s="82" t="s">
        <v>92</v>
      </c>
      <c r="B29" s="83" t="s">
        <v>12</v>
      </c>
      <c r="C29" s="52"/>
      <c r="D29" s="51"/>
      <c r="E29" s="52"/>
      <c r="F29" s="53"/>
      <c r="G29" s="52"/>
      <c r="H29" s="52"/>
      <c r="I29" s="19">
        <v>4524.3</v>
      </c>
      <c r="K29" s="44"/>
    </row>
    <row r="30" spans="1:11" s="19" customFormat="1" ht="26.25" thickBot="1">
      <c r="A30" s="84" t="s">
        <v>78</v>
      </c>
      <c r="B30" s="85" t="s">
        <v>79</v>
      </c>
      <c r="C30" s="52"/>
      <c r="D30" s="51"/>
      <c r="E30" s="52"/>
      <c r="F30" s="53"/>
      <c r="G30" s="52"/>
      <c r="H30" s="52"/>
      <c r="I30" s="19">
        <v>4524.3</v>
      </c>
      <c r="K30" s="44"/>
    </row>
    <row r="31" spans="1:11" s="30" customFormat="1" ht="20.25" customHeight="1">
      <c r="A31" s="86" t="s">
        <v>14</v>
      </c>
      <c r="B31" s="87" t="s">
        <v>15</v>
      </c>
      <c r="C31" s="52">
        <f>F31*12</f>
        <v>0</v>
      </c>
      <c r="D31" s="51">
        <f aca="true" t="shared" si="0" ref="D31:D39">G31*I31</f>
        <v>40718.7</v>
      </c>
      <c r="E31" s="52">
        <f>H31*12</f>
        <v>9</v>
      </c>
      <c r="F31" s="54"/>
      <c r="G31" s="52">
        <f>H31*12</f>
        <v>9</v>
      </c>
      <c r="H31" s="52">
        <v>0.75</v>
      </c>
      <c r="I31" s="19">
        <v>4524.3</v>
      </c>
      <c r="J31" s="19">
        <v>1.07</v>
      </c>
      <c r="K31" s="44">
        <v>0.6</v>
      </c>
    </row>
    <row r="32" spans="1:11" s="19" customFormat="1" ht="20.25" customHeight="1">
      <c r="A32" s="86" t="s">
        <v>16</v>
      </c>
      <c r="B32" s="87" t="s">
        <v>17</v>
      </c>
      <c r="C32" s="52">
        <f>F32*12</f>
        <v>0</v>
      </c>
      <c r="D32" s="51">
        <f t="shared" si="0"/>
        <v>133014.42</v>
      </c>
      <c r="E32" s="52">
        <f>H32*12</f>
        <v>29.4</v>
      </c>
      <c r="F32" s="54"/>
      <c r="G32" s="52">
        <f>H32*12</f>
        <v>29.4</v>
      </c>
      <c r="H32" s="52">
        <v>2.45</v>
      </c>
      <c r="I32" s="19">
        <v>4524.3</v>
      </c>
      <c r="J32" s="19">
        <v>1.07</v>
      </c>
      <c r="K32" s="44">
        <v>1.94</v>
      </c>
    </row>
    <row r="33" spans="1:11" s="25" customFormat="1" ht="30">
      <c r="A33" s="86" t="s">
        <v>51</v>
      </c>
      <c r="B33" s="87" t="s">
        <v>10</v>
      </c>
      <c r="C33" s="55"/>
      <c r="D33" s="51">
        <v>2042.21</v>
      </c>
      <c r="E33" s="55"/>
      <c r="F33" s="54"/>
      <c r="G33" s="52">
        <f>D33/I33</f>
        <v>0.45</v>
      </c>
      <c r="H33" s="52">
        <f>G33/12</f>
        <v>0.04</v>
      </c>
      <c r="I33" s="19">
        <v>4524.3</v>
      </c>
      <c r="J33" s="19">
        <v>1.07</v>
      </c>
      <c r="K33" s="44">
        <v>0.03</v>
      </c>
    </row>
    <row r="34" spans="1:11" s="25" customFormat="1" ht="30" customHeight="1">
      <c r="A34" s="86" t="s">
        <v>70</v>
      </c>
      <c r="B34" s="87" t="s">
        <v>10</v>
      </c>
      <c r="C34" s="55"/>
      <c r="D34" s="51">
        <v>2042.21</v>
      </c>
      <c r="E34" s="55"/>
      <c r="F34" s="54"/>
      <c r="G34" s="52">
        <f>D34/I34</f>
        <v>0.45</v>
      </c>
      <c r="H34" s="52">
        <f>G34/12</f>
        <v>0.04</v>
      </c>
      <c r="I34" s="19">
        <v>4524.3</v>
      </c>
      <c r="J34" s="19">
        <v>1.07</v>
      </c>
      <c r="K34" s="44">
        <v>0.03</v>
      </c>
    </row>
    <row r="35" spans="1:11" s="25" customFormat="1" ht="23.25" customHeight="1">
      <c r="A35" s="86" t="s">
        <v>80</v>
      </c>
      <c r="B35" s="87" t="s">
        <v>10</v>
      </c>
      <c r="C35" s="55"/>
      <c r="D35" s="51">
        <v>12896.1</v>
      </c>
      <c r="E35" s="55"/>
      <c r="F35" s="54"/>
      <c r="G35" s="52">
        <f>D35/I35</f>
        <v>2.85</v>
      </c>
      <c r="H35" s="52">
        <f>G35/12</f>
        <v>0.24</v>
      </c>
      <c r="I35" s="19">
        <v>4524.3</v>
      </c>
      <c r="J35" s="19">
        <v>1.07</v>
      </c>
      <c r="K35" s="44">
        <v>0.19</v>
      </c>
    </row>
    <row r="36" spans="1:11" s="25" customFormat="1" ht="30" hidden="1">
      <c r="A36" s="86" t="s">
        <v>52</v>
      </c>
      <c r="B36" s="87" t="s">
        <v>13</v>
      </c>
      <c r="C36" s="55"/>
      <c r="D36" s="51">
        <f t="shared" si="0"/>
        <v>0</v>
      </c>
      <c r="E36" s="55"/>
      <c r="F36" s="54"/>
      <c r="G36" s="52">
        <f>D36/I36</f>
        <v>2.42</v>
      </c>
      <c r="H36" s="52">
        <f>G36/12</f>
        <v>0.2</v>
      </c>
      <c r="I36" s="19">
        <v>4524.3</v>
      </c>
      <c r="J36" s="19">
        <v>1.07</v>
      </c>
      <c r="K36" s="44">
        <v>0</v>
      </c>
    </row>
    <row r="37" spans="1:11" s="25" customFormat="1" ht="30" hidden="1">
      <c r="A37" s="86" t="s">
        <v>53</v>
      </c>
      <c r="B37" s="87" t="s">
        <v>13</v>
      </c>
      <c r="C37" s="55"/>
      <c r="D37" s="51">
        <f t="shared" si="0"/>
        <v>0</v>
      </c>
      <c r="E37" s="55"/>
      <c r="F37" s="54"/>
      <c r="G37" s="52">
        <f>D37/I37</f>
        <v>2.42</v>
      </c>
      <c r="H37" s="52">
        <f>G37/12</f>
        <v>0.2</v>
      </c>
      <c r="I37" s="19">
        <v>4524.3</v>
      </c>
      <c r="J37" s="19">
        <v>1.07</v>
      </c>
      <c r="K37" s="44">
        <v>0</v>
      </c>
    </row>
    <row r="38" spans="1:11" s="25" customFormat="1" ht="30">
      <c r="A38" s="86" t="s">
        <v>24</v>
      </c>
      <c r="B38" s="87"/>
      <c r="C38" s="55">
        <f>F38*12</f>
        <v>0</v>
      </c>
      <c r="D38" s="51">
        <f t="shared" si="0"/>
        <v>11401.24</v>
      </c>
      <c r="E38" s="55">
        <f>H38*12</f>
        <v>2.52</v>
      </c>
      <c r="F38" s="54"/>
      <c r="G38" s="52">
        <f>H38*12</f>
        <v>2.52</v>
      </c>
      <c r="H38" s="52">
        <v>0.21</v>
      </c>
      <c r="I38" s="19">
        <v>4524.3</v>
      </c>
      <c r="J38" s="19">
        <v>1.07</v>
      </c>
      <c r="K38" s="44">
        <v>0.14</v>
      </c>
    </row>
    <row r="39" spans="1:11" s="19" customFormat="1" ht="21" customHeight="1">
      <c r="A39" s="86" t="s">
        <v>26</v>
      </c>
      <c r="B39" s="87" t="s">
        <v>27</v>
      </c>
      <c r="C39" s="55">
        <f>F39*12</f>
        <v>0</v>
      </c>
      <c r="D39" s="51">
        <f t="shared" si="0"/>
        <v>3257.5</v>
      </c>
      <c r="E39" s="55">
        <f>H39*12</f>
        <v>0.72</v>
      </c>
      <c r="F39" s="54"/>
      <c r="G39" s="52">
        <f>H39*12</f>
        <v>0.72</v>
      </c>
      <c r="H39" s="52">
        <v>0.06</v>
      </c>
      <c r="I39" s="19">
        <v>4524.3</v>
      </c>
      <c r="J39" s="19">
        <v>1.07</v>
      </c>
      <c r="K39" s="44">
        <v>0.03</v>
      </c>
    </row>
    <row r="40" spans="1:11" s="19" customFormat="1" ht="21" customHeight="1">
      <c r="A40" s="86" t="s">
        <v>28</v>
      </c>
      <c r="B40" s="87" t="s">
        <v>29</v>
      </c>
      <c r="C40" s="55">
        <f>F40*12</f>
        <v>0</v>
      </c>
      <c r="D40" s="55">
        <f>G40*I40</f>
        <v>2171.66</v>
      </c>
      <c r="E40" s="55">
        <f>H40*12</f>
        <v>0.48</v>
      </c>
      <c r="F40" s="55"/>
      <c r="G40" s="55">
        <f>12*H40</f>
        <v>0.48</v>
      </c>
      <c r="H40" s="55">
        <v>0.04</v>
      </c>
      <c r="I40" s="19">
        <v>4524.3</v>
      </c>
      <c r="J40" s="19">
        <v>1.07</v>
      </c>
      <c r="K40" s="44">
        <v>0.02</v>
      </c>
    </row>
    <row r="41" spans="1:11" s="30" customFormat="1" ht="30">
      <c r="A41" s="86" t="s">
        <v>25</v>
      </c>
      <c r="B41" s="87" t="s">
        <v>85</v>
      </c>
      <c r="C41" s="55">
        <f>F41*12</f>
        <v>0</v>
      </c>
      <c r="D41" s="55">
        <f>G41*I41</f>
        <v>2714.58</v>
      </c>
      <c r="E41" s="55"/>
      <c r="F41" s="55"/>
      <c r="G41" s="55">
        <f>12*H41</f>
        <v>0.6</v>
      </c>
      <c r="H41" s="55">
        <v>0.05</v>
      </c>
      <c r="I41" s="19">
        <v>4524.3</v>
      </c>
      <c r="J41" s="19">
        <v>1.07</v>
      </c>
      <c r="K41" s="44">
        <v>0.03</v>
      </c>
    </row>
    <row r="42" spans="1:11" s="30" customFormat="1" ht="15">
      <c r="A42" s="86" t="s">
        <v>36</v>
      </c>
      <c r="B42" s="87"/>
      <c r="C42" s="55"/>
      <c r="D42" s="55">
        <f>D44+D45+D46+D47+D49+D50+D51+D52+D53+D54+D55+D48</f>
        <v>55811.05</v>
      </c>
      <c r="E42" s="55"/>
      <c r="F42" s="55"/>
      <c r="G42" s="55">
        <f>D42/I42</f>
        <v>12.34</v>
      </c>
      <c r="H42" s="55">
        <f>G42/12</f>
        <v>1.03</v>
      </c>
      <c r="I42" s="19">
        <v>4524.3</v>
      </c>
      <c r="J42" s="19">
        <v>1.07</v>
      </c>
      <c r="K42" s="44">
        <v>0.44</v>
      </c>
    </row>
    <row r="43" spans="1:11" s="25" customFormat="1" ht="15" hidden="1">
      <c r="A43" s="88"/>
      <c r="B43" s="74"/>
      <c r="C43" s="56"/>
      <c r="D43" s="56"/>
      <c r="E43" s="56"/>
      <c r="F43" s="56"/>
      <c r="G43" s="56"/>
      <c r="H43" s="56"/>
      <c r="I43" s="19">
        <v>4524.3</v>
      </c>
      <c r="J43" s="19"/>
      <c r="K43" s="44"/>
    </row>
    <row r="44" spans="1:11" s="25" customFormat="1" ht="26.25" customHeight="1">
      <c r="A44" s="88" t="s">
        <v>120</v>
      </c>
      <c r="B44" s="74" t="s">
        <v>18</v>
      </c>
      <c r="C44" s="56"/>
      <c r="D44" s="56">
        <v>622.74</v>
      </c>
      <c r="E44" s="56"/>
      <c r="F44" s="56"/>
      <c r="G44" s="56"/>
      <c r="H44" s="56"/>
      <c r="I44" s="19">
        <v>4524.3</v>
      </c>
      <c r="J44" s="19">
        <v>1.07</v>
      </c>
      <c r="K44" s="44">
        <v>0.01</v>
      </c>
    </row>
    <row r="45" spans="1:11" s="25" customFormat="1" ht="18.75" customHeight="1">
      <c r="A45" s="88" t="s">
        <v>19</v>
      </c>
      <c r="B45" s="74" t="s">
        <v>23</v>
      </c>
      <c r="C45" s="56">
        <f>F45*12</f>
        <v>0</v>
      </c>
      <c r="D45" s="56">
        <v>459.48</v>
      </c>
      <c r="E45" s="56">
        <f>H45*12</f>
        <v>0</v>
      </c>
      <c r="F45" s="56"/>
      <c r="G45" s="56"/>
      <c r="H45" s="56"/>
      <c r="I45" s="19">
        <v>4524.3</v>
      </c>
      <c r="J45" s="19">
        <v>1.07</v>
      </c>
      <c r="K45" s="44">
        <v>0.01</v>
      </c>
    </row>
    <row r="46" spans="1:11" s="25" customFormat="1" ht="15">
      <c r="A46" s="88" t="s">
        <v>107</v>
      </c>
      <c r="B46" s="75" t="s">
        <v>18</v>
      </c>
      <c r="C46" s="56"/>
      <c r="D46" s="56">
        <v>818.74</v>
      </c>
      <c r="E46" s="56"/>
      <c r="F46" s="57"/>
      <c r="G46" s="56"/>
      <c r="H46" s="56"/>
      <c r="I46" s="19">
        <v>4524.3</v>
      </c>
      <c r="J46" s="19"/>
      <c r="K46" s="44"/>
    </row>
    <row r="47" spans="1:11" s="25" customFormat="1" ht="15">
      <c r="A47" s="89" t="s">
        <v>111</v>
      </c>
      <c r="B47" s="90" t="s">
        <v>65</v>
      </c>
      <c r="C47" s="68"/>
      <c r="D47" s="68">
        <v>35125.71</v>
      </c>
      <c r="E47" s="56"/>
      <c r="F47" s="57"/>
      <c r="G47" s="56"/>
      <c r="H47" s="56"/>
      <c r="I47" s="19">
        <v>4524.3</v>
      </c>
      <c r="J47" s="19"/>
      <c r="K47" s="44"/>
    </row>
    <row r="48" spans="1:11" s="25" customFormat="1" ht="25.5">
      <c r="A48" s="89" t="s">
        <v>112</v>
      </c>
      <c r="B48" s="90" t="s">
        <v>13</v>
      </c>
      <c r="C48" s="68"/>
      <c r="D48" s="68">
        <v>2510.88</v>
      </c>
      <c r="E48" s="56"/>
      <c r="F48" s="57"/>
      <c r="G48" s="56"/>
      <c r="H48" s="56"/>
      <c r="I48" s="19">
        <v>4524.3</v>
      </c>
      <c r="J48" s="19"/>
      <c r="K48" s="44"/>
    </row>
    <row r="49" spans="1:11" s="25" customFormat="1" ht="15">
      <c r="A49" s="88" t="s">
        <v>61</v>
      </c>
      <c r="B49" s="74" t="s">
        <v>18</v>
      </c>
      <c r="C49" s="56">
        <f>F49*12</f>
        <v>0</v>
      </c>
      <c r="D49" s="57">
        <v>875.61</v>
      </c>
      <c r="E49" s="56">
        <f>H49*12</f>
        <v>0</v>
      </c>
      <c r="F49" s="58"/>
      <c r="G49" s="56"/>
      <c r="H49" s="56"/>
      <c r="I49" s="19">
        <v>4524.3</v>
      </c>
      <c r="J49" s="19">
        <v>1.07</v>
      </c>
      <c r="K49" s="44">
        <v>0.01</v>
      </c>
    </row>
    <row r="50" spans="1:11" s="25" customFormat="1" ht="15">
      <c r="A50" s="88" t="s">
        <v>20</v>
      </c>
      <c r="B50" s="74" t="s">
        <v>18</v>
      </c>
      <c r="C50" s="56">
        <f>F50*12</f>
        <v>0</v>
      </c>
      <c r="D50" s="57">
        <v>3903.72</v>
      </c>
      <c r="E50" s="56">
        <f>H50*12</f>
        <v>0</v>
      </c>
      <c r="F50" s="58"/>
      <c r="G50" s="56"/>
      <c r="H50" s="56"/>
      <c r="I50" s="19">
        <v>4524.3</v>
      </c>
      <c r="J50" s="19">
        <v>1.07</v>
      </c>
      <c r="K50" s="44">
        <v>0.05</v>
      </c>
    </row>
    <row r="51" spans="1:11" s="25" customFormat="1" ht="15">
      <c r="A51" s="88" t="s">
        <v>21</v>
      </c>
      <c r="B51" s="74" t="s">
        <v>18</v>
      </c>
      <c r="C51" s="56">
        <f>F51*12</f>
        <v>0</v>
      </c>
      <c r="D51" s="57">
        <v>918.95</v>
      </c>
      <c r="E51" s="56">
        <f>H51*12</f>
        <v>0</v>
      </c>
      <c r="F51" s="58"/>
      <c r="G51" s="56"/>
      <c r="H51" s="56"/>
      <c r="I51" s="19">
        <v>4524.3</v>
      </c>
      <c r="J51" s="19">
        <v>1.07</v>
      </c>
      <c r="K51" s="44">
        <v>0.01</v>
      </c>
    </row>
    <row r="52" spans="1:11" s="25" customFormat="1" ht="15">
      <c r="A52" s="88" t="s">
        <v>56</v>
      </c>
      <c r="B52" s="74" t="s">
        <v>18</v>
      </c>
      <c r="C52" s="56"/>
      <c r="D52" s="57">
        <v>437.79</v>
      </c>
      <c r="E52" s="56"/>
      <c r="F52" s="58"/>
      <c r="G52" s="56"/>
      <c r="H52" s="56"/>
      <c r="I52" s="19">
        <v>4524.3</v>
      </c>
      <c r="J52" s="19">
        <v>1.07</v>
      </c>
      <c r="K52" s="44">
        <v>0.01</v>
      </c>
    </row>
    <row r="53" spans="1:11" s="25" customFormat="1" ht="15">
      <c r="A53" s="88" t="s">
        <v>57</v>
      </c>
      <c r="B53" s="74" t="s">
        <v>23</v>
      </c>
      <c r="C53" s="56"/>
      <c r="D53" s="57">
        <v>1751.23</v>
      </c>
      <c r="E53" s="56"/>
      <c r="F53" s="58"/>
      <c r="G53" s="56"/>
      <c r="H53" s="56"/>
      <c r="I53" s="19">
        <v>4524.3</v>
      </c>
      <c r="J53" s="19">
        <v>1.07</v>
      </c>
      <c r="K53" s="44">
        <v>0.02</v>
      </c>
    </row>
    <row r="54" spans="1:11" s="25" customFormat="1" ht="25.5">
      <c r="A54" s="88" t="s">
        <v>22</v>
      </c>
      <c r="B54" s="74" t="s">
        <v>18</v>
      </c>
      <c r="C54" s="56">
        <f>F54*12</f>
        <v>0</v>
      </c>
      <c r="D54" s="57">
        <v>4897.59</v>
      </c>
      <c r="E54" s="56">
        <f>H54*12</f>
        <v>0</v>
      </c>
      <c r="F54" s="58"/>
      <c r="G54" s="56"/>
      <c r="H54" s="56"/>
      <c r="I54" s="19">
        <v>4524.3</v>
      </c>
      <c r="J54" s="19">
        <v>1.07</v>
      </c>
      <c r="K54" s="44">
        <v>0.07</v>
      </c>
    </row>
    <row r="55" spans="1:11" s="25" customFormat="1" ht="25.5">
      <c r="A55" s="88" t="s">
        <v>121</v>
      </c>
      <c r="B55" s="74" t="s">
        <v>18</v>
      </c>
      <c r="C55" s="56"/>
      <c r="D55" s="57">
        <v>3488.61</v>
      </c>
      <c r="E55" s="56"/>
      <c r="F55" s="58"/>
      <c r="G55" s="56"/>
      <c r="H55" s="56"/>
      <c r="I55" s="19">
        <v>4524.3</v>
      </c>
      <c r="J55" s="19">
        <v>1.07</v>
      </c>
      <c r="K55" s="44">
        <v>0.01</v>
      </c>
    </row>
    <row r="56" spans="1:11" s="25" customFormat="1" ht="15" hidden="1">
      <c r="A56" s="88"/>
      <c r="B56" s="74"/>
      <c r="C56" s="59"/>
      <c r="D56" s="57"/>
      <c r="E56" s="59"/>
      <c r="F56" s="58"/>
      <c r="G56" s="56"/>
      <c r="H56" s="56"/>
      <c r="I56" s="19">
        <v>4524.3</v>
      </c>
      <c r="J56" s="19"/>
      <c r="K56" s="44"/>
    </row>
    <row r="57" spans="1:11" s="25" customFormat="1" ht="15" hidden="1">
      <c r="A57" s="88"/>
      <c r="B57" s="74"/>
      <c r="C57" s="56"/>
      <c r="D57" s="57"/>
      <c r="E57" s="56"/>
      <c r="F57" s="58"/>
      <c r="G57" s="56"/>
      <c r="H57" s="56"/>
      <c r="I57" s="19">
        <v>4524.3</v>
      </c>
      <c r="J57" s="19"/>
      <c r="K57" s="44"/>
    </row>
    <row r="58" spans="1:11" s="30" customFormat="1" ht="30">
      <c r="A58" s="86" t="s">
        <v>43</v>
      </c>
      <c r="B58" s="87"/>
      <c r="C58" s="52"/>
      <c r="D58" s="52">
        <f>D59+D60+D61+D62+D68</f>
        <v>14195.59</v>
      </c>
      <c r="E58" s="52"/>
      <c r="F58" s="54"/>
      <c r="G58" s="52">
        <f>D58/I58</f>
        <v>3.14</v>
      </c>
      <c r="H58" s="52">
        <f>G58/12</f>
        <v>0.26</v>
      </c>
      <c r="I58" s="19">
        <v>4524.3</v>
      </c>
      <c r="J58" s="19">
        <v>1.07</v>
      </c>
      <c r="K58" s="44">
        <v>0.48</v>
      </c>
    </row>
    <row r="59" spans="1:11" s="25" customFormat="1" ht="15">
      <c r="A59" s="88" t="s">
        <v>37</v>
      </c>
      <c r="B59" s="74" t="s">
        <v>62</v>
      </c>
      <c r="C59" s="56"/>
      <c r="D59" s="57">
        <v>2626.83</v>
      </c>
      <c r="E59" s="56"/>
      <c r="F59" s="58"/>
      <c r="G59" s="56"/>
      <c r="H59" s="56"/>
      <c r="I59" s="19">
        <v>4524.3</v>
      </c>
      <c r="J59" s="19">
        <v>1.07</v>
      </c>
      <c r="K59" s="44">
        <v>0.04</v>
      </c>
    </row>
    <row r="60" spans="1:11" s="25" customFormat="1" ht="25.5">
      <c r="A60" s="88" t="s">
        <v>38</v>
      </c>
      <c r="B60" s="74" t="s">
        <v>47</v>
      </c>
      <c r="C60" s="56"/>
      <c r="D60" s="57">
        <v>1751.23</v>
      </c>
      <c r="E60" s="56"/>
      <c r="F60" s="58"/>
      <c r="G60" s="56"/>
      <c r="H60" s="56"/>
      <c r="I60" s="19">
        <v>4524.3</v>
      </c>
      <c r="J60" s="19">
        <v>1.07</v>
      </c>
      <c r="K60" s="44">
        <v>0.02</v>
      </c>
    </row>
    <row r="61" spans="1:11" s="25" customFormat="1" ht="15">
      <c r="A61" s="88" t="s">
        <v>67</v>
      </c>
      <c r="B61" s="74" t="s">
        <v>66</v>
      </c>
      <c r="C61" s="56"/>
      <c r="D61" s="57">
        <v>1837.85</v>
      </c>
      <c r="E61" s="56"/>
      <c r="F61" s="58"/>
      <c r="G61" s="56"/>
      <c r="H61" s="56"/>
      <c r="I61" s="19">
        <v>4524.3</v>
      </c>
      <c r="J61" s="19">
        <v>1.07</v>
      </c>
      <c r="K61" s="44">
        <v>0.03</v>
      </c>
    </row>
    <row r="62" spans="1:11" s="25" customFormat="1" ht="25.5">
      <c r="A62" s="88" t="s">
        <v>63</v>
      </c>
      <c r="B62" s="74" t="s">
        <v>64</v>
      </c>
      <c r="C62" s="56"/>
      <c r="D62" s="57">
        <v>1751.2</v>
      </c>
      <c r="E62" s="56"/>
      <c r="F62" s="58"/>
      <c r="G62" s="56"/>
      <c r="H62" s="56"/>
      <c r="I62" s="19">
        <v>4524.3</v>
      </c>
      <c r="J62" s="19">
        <v>1.07</v>
      </c>
      <c r="K62" s="44">
        <v>0.02</v>
      </c>
    </row>
    <row r="63" spans="1:11" s="25" customFormat="1" ht="15" hidden="1">
      <c r="A63" s="88" t="s">
        <v>39</v>
      </c>
      <c r="B63" s="74" t="s">
        <v>65</v>
      </c>
      <c r="C63" s="56"/>
      <c r="D63" s="57">
        <f>G63*I63</f>
        <v>0</v>
      </c>
      <c r="E63" s="56"/>
      <c r="F63" s="58"/>
      <c r="G63" s="56"/>
      <c r="H63" s="56"/>
      <c r="I63" s="19">
        <v>4524.3</v>
      </c>
      <c r="J63" s="19">
        <v>1.07</v>
      </c>
      <c r="K63" s="44">
        <v>0</v>
      </c>
    </row>
    <row r="64" spans="1:11" s="25" customFormat="1" ht="15" hidden="1">
      <c r="A64" s="88" t="s">
        <v>49</v>
      </c>
      <c r="B64" s="74" t="s">
        <v>66</v>
      </c>
      <c r="C64" s="56"/>
      <c r="D64" s="57"/>
      <c r="E64" s="56"/>
      <c r="F64" s="58"/>
      <c r="G64" s="56"/>
      <c r="H64" s="56"/>
      <c r="I64" s="19">
        <v>4524.3</v>
      </c>
      <c r="J64" s="19">
        <v>1.07</v>
      </c>
      <c r="K64" s="44">
        <v>0</v>
      </c>
    </row>
    <row r="65" spans="1:11" s="25" customFormat="1" ht="15" hidden="1">
      <c r="A65" s="88" t="s">
        <v>50</v>
      </c>
      <c r="B65" s="74" t="s">
        <v>18</v>
      </c>
      <c r="C65" s="56"/>
      <c r="D65" s="57"/>
      <c r="E65" s="56"/>
      <c r="F65" s="58"/>
      <c r="G65" s="56"/>
      <c r="H65" s="56"/>
      <c r="I65" s="19">
        <v>4524.3</v>
      </c>
      <c r="J65" s="19">
        <v>1.07</v>
      </c>
      <c r="K65" s="44">
        <v>0</v>
      </c>
    </row>
    <row r="66" spans="1:11" s="25" customFormat="1" ht="25.5" hidden="1">
      <c r="A66" s="88" t="s">
        <v>48</v>
      </c>
      <c r="B66" s="74" t="s">
        <v>18</v>
      </c>
      <c r="C66" s="56"/>
      <c r="D66" s="57"/>
      <c r="E66" s="56"/>
      <c r="F66" s="58"/>
      <c r="G66" s="56"/>
      <c r="H66" s="56"/>
      <c r="I66" s="19">
        <v>4524.3</v>
      </c>
      <c r="J66" s="19">
        <v>1.07</v>
      </c>
      <c r="K66" s="44">
        <v>0</v>
      </c>
    </row>
    <row r="67" spans="1:11" s="25" customFormat="1" ht="15" hidden="1">
      <c r="A67" s="88" t="s">
        <v>59</v>
      </c>
      <c r="B67" s="74" t="s">
        <v>10</v>
      </c>
      <c r="C67" s="56"/>
      <c r="D67" s="57">
        <f>G67*I67</f>
        <v>0</v>
      </c>
      <c r="E67" s="56"/>
      <c r="F67" s="58"/>
      <c r="G67" s="56"/>
      <c r="H67" s="56"/>
      <c r="I67" s="19">
        <v>4524.3</v>
      </c>
      <c r="J67" s="19">
        <v>1.07</v>
      </c>
      <c r="K67" s="44">
        <v>0</v>
      </c>
    </row>
    <row r="68" spans="1:11" s="25" customFormat="1" ht="15">
      <c r="A68" s="88" t="s">
        <v>58</v>
      </c>
      <c r="B68" s="74" t="s">
        <v>10</v>
      </c>
      <c r="C68" s="59"/>
      <c r="D68" s="57">
        <v>6228.48</v>
      </c>
      <c r="E68" s="59"/>
      <c r="F68" s="58"/>
      <c r="G68" s="56"/>
      <c r="H68" s="56"/>
      <c r="I68" s="19">
        <v>4524.3</v>
      </c>
      <c r="J68" s="19">
        <v>1.07</v>
      </c>
      <c r="K68" s="44">
        <v>0.1</v>
      </c>
    </row>
    <row r="69" spans="1:11" s="25" customFormat="1" ht="30">
      <c r="A69" s="86" t="s">
        <v>44</v>
      </c>
      <c r="B69" s="74"/>
      <c r="C69" s="56"/>
      <c r="D69" s="52">
        <v>0</v>
      </c>
      <c r="E69" s="56"/>
      <c r="F69" s="58"/>
      <c r="G69" s="52">
        <f>D69/I69</f>
        <v>0</v>
      </c>
      <c r="H69" s="52">
        <f>G69/12</f>
        <v>0</v>
      </c>
      <c r="I69" s="19">
        <v>4524.3</v>
      </c>
      <c r="J69" s="19">
        <v>1.07</v>
      </c>
      <c r="K69" s="44">
        <v>0.06</v>
      </c>
    </row>
    <row r="70" spans="1:11" s="25" customFormat="1" ht="15" hidden="1">
      <c r="A70" s="88" t="s">
        <v>60</v>
      </c>
      <c r="B70" s="74" t="s">
        <v>10</v>
      </c>
      <c r="C70" s="56"/>
      <c r="D70" s="57">
        <f>G70*I70</f>
        <v>0</v>
      </c>
      <c r="E70" s="56"/>
      <c r="F70" s="58"/>
      <c r="G70" s="56">
        <f>H70*12</f>
        <v>0</v>
      </c>
      <c r="H70" s="56">
        <v>0</v>
      </c>
      <c r="I70" s="19">
        <v>4524.3</v>
      </c>
      <c r="J70" s="19">
        <v>1.07</v>
      </c>
      <c r="K70" s="44">
        <v>0</v>
      </c>
    </row>
    <row r="71" spans="1:11" s="25" customFormat="1" ht="15">
      <c r="A71" s="86" t="s">
        <v>45</v>
      </c>
      <c r="B71" s="74"/>
      <c r="C71" s="56"/>
      <c r="D71" s="52">
        <f>D73+D74+D75</f>
        <v>40168.81</v>
      </c>
      <c r="E71" s="56"/>
      <c r="F71" s="58"/>
      <c r="G71" s="52">
        <f>D71/I71</f>
        <v>8.88</v>
      </c>
      <c r="H71" s="52">
        <f>G71/12</f>
        <v>0.74</v>
      </c>
      <c r="I71" s="19">
        <v>4524.3</v>
      </c>
      <c r="J71" s="19">
        <v>1.07</v>
      </c>
      <c r="K71" s="44">
        <v>0.21</v>
      </c>
    </row>
    <row r="72" spans="1:11" s="25" customFormat="1" ht="15" hidden="1">
      <c r="A72" s="88" t="s">
        <v>40</v>
      </c>
      <c r="B72" s="74" t="s">
        <v>10</v>
      </c>
      <c r="C72" s="56"/>
      <c r="D72" s="57">
        <f>G72*I72</f>
        <v>0</v>
      </c>
      <c r="E72" s="56"/>
      <c r="F72" s="58"/>
      <c r="G72" s="56">
        <f>H72*12</f>
        <v>0</v>
      </c>
      <c r="H72" s="56">
        <v>0</v>
      </c>
      <c r="I72" s="19">
        <v>4524.3</v>
      </c>
      <c r="J72" s="19">
        <v>1.07</v>
      </c>
      <c r="K72" s="44">
        <v>0</v>
      </c>
    </row>
    <row r="73" spans="1:11" s="25" customFormat="1" ht="15">
      <c r="A73" s="88" t="s">
        <v>72</v>
      </c>
      <c r="B73" s="74" t="s">
        <v>18</v>
      </c>
      <c r="C73" s="56"/>
      <c r="D73" s="57">
        <v>13749.92</v>
      </c>
      <c r="E73" s="56"/>
      <c r="F73" s="58"/>
      <c r="G73" s="56"/>
      <c r="H73" s="56"/>
      <c r="I73" s="19">
        <v>4524.3</v>
      </c>
      <c r="J73" s="19">
        <v>1.07</v>
      </c>
      <c r="K73" s="44">
        <v>0.2</v>
      </c>
    </row>
    <row r="74" spans="1:11" s="25" customFormat="1" ht="15">
      <c r="A74" s="88" t="s">
        <v>41</v>
      </c>
      <c r="B74" s="74" t="s">
        <v>18</v>
      </c>
      <c r="C74" s="56"/>
      <c r="D74" s="57">
        <v>915.28</v>
      </c>
      <c r="E74" s="56"/>
      <c r="F74" s="58"/>
      <c r="G74" s="56"/>
      <c r="H74" s="56"/>
      <c r="I74" s="19">
        <v>4524.3</v>
      </c>
      <c r="J74" s="19">
        <v>1.07</v>
      </c>
      <c r="K74" s="44">
        <v>0.01</v>
      </c>
    </row>
    <row r="75" spans="1:11" s="25" customFormat="1" ht="15">
      <c r="A75" s="88" t="s">
        <v>123</v>
      </c>
      <c r="B75" s="75" t="s">
        <v>96</v>
      </c>
      <c r="C75" s="56"/>
      <c r="D75" s="91">
        <v>25503.61</v>
      </c>
      <c r="E75" s="56"/>
      <c r="F75" s="58"/>
      <c r="G75" s="59"/>
      <c r="H75" s="59"/>
      <c r="I75" s="19">
        <v>4524.3</v>
      </c>
      <c r="J75" s="19"/>
      <c r="K75" s="44"/>
    </row>
    <row r="76" spans="1:11" s="25" customFormat="1" ht="15">
      <c r="A76" s="86" t="s">
        <v>46</v>
      </c>
      <c r="B76" s="74"/>
      <c r="C76" s="56"/>
      <c r="D76" s="52">
        <f>D77</f>
        <v>1098.16</v>
      </c>
      <c r="E76" s="56"/>
      <c r="F76" s="58"/>
      <c r="G76" s="52">
        <f>D76/I76</f>
        <v>0.24</v>
      </c>
      <c r="H76" s="52">
        <f>G76/12</f>
        <v>0.02</v>
      </c>
      <c r="I76" s="19">
        <v>4524.3</v>
      </c>
      <c r="J76" s="19">
        <v>1.07</v>
      </c>
      <c r="K76" s="44">
        <v>0.1</v>
      </c>
    </row>
    <row r="77" spans="1:11" s="25" customFormat="1" ht="15">
      <c r="A77" s="88" t="s">
        <v>42</v>
      </c>
      <c r="B77" s="74" t="s">
        <v>18</v>
      </c>
      <c r="C77" s="56"/>
      <c r="D77" s="57">
        <v>1098.16</v>
      </c>
      <c r="E77" s="56"/>
      <c r="F77" s="58"/>
      <c r="G77" s="56"/>
      <c r="H77" s="56"/>
      <c r="I77" s="19">
        <v>4524.3</v>
      </c>
      <c r="J77" s="19">
        <v>1.07</v>
      </c>
      <c r="K77" s="44">
        <v>0.01</v>
      </c>
    </row>
    <row r="78" spans="1:11" s="19" customFormat="1" ht="15">
      <c r="A78" s="86" t="s">
        <v>55</v>
      </c>
      <c r="B78" s="87"/>
      <c r="C78" s="52"/>
      <c r="D78" s="52">
        <f>D79</f>
        <v>18060</v>
      </c>
      <c r="E78" s="52"/>
      <c r="F78" s="54"/>
      <c r="G78" s="52">
        <f>D78/I78</f>
        <v>3.99</v>
      </c>
      <c r="H78" s="52">
        <f>G78/12</f>
        <v>0.33</v>
      </c>
      <c r="I78" s="19">
        <v>4524.3</v>
      </c>
      <c r="J78" s="19">
        <v>1.07</v>
      </c>
      <c r="K78" s="44">
        <v>0.28</v>
      </c>
    </row>
    <row r="79" spans="1:11" s="25" customFormat="1" ht="15">
      <c r="A79" s="88" t="s">
        <v>104</v>
      </c>
      <c r="B79" s="75" t="s">
        <v>23</v>
      </c>
      <c r="C79" s="56">
        <f>F79*12</f>
        <v>0</v>
      </c>
      <c r="D79" s="71">
        <v>18060</v>
      </c>
      <c r="E79" s="56">
        <f>H79*12</f>
        <v>0</v>
      </c>
      <c r="F79" s="58"/>
      <c r="G79" s="56"/>
      <c r="H79" s="56"/>
      <c r="I79" s="19">
        <v>4524.3</v>
      </c>
      <c r="J79" s="19">
        <v>1.07</v>
      </c>
      <c r="K79" s="44">
        <v>0.26</v>
      </c>
    </row>
    <row r="80" spans="1:11" s="19" customFormat="1" ht="15">
      <c r="A80" s="86" t="s">
        <v>54</v>
      </c>
      <c r="B80" s="87"/>
      <c r="C80" s="52"/>
      <c r="D80" s="52">
        <f>D81+D82+D83</f>
        <v>22038.13</v>
      </c>
      <c r="E80" s="52"/>
      <c r="F80" s="54"/>
      <c r="G80" s="52">
        <f>D80/I80</f>
        <v>4.87</v>
      </c>
      <c r="H80" s="52">
        <f>G80/12</f>
        <v>0.41</v>
      </c>
      <c r="I80" s="19">
        <v>4524.3</v>
      </c>
      <c r="J80" s="19">
        <v>1.07</v>
      </c>
      <c r="K80" s="44">
        <v>0.32</v>
      </c>
    </row>
    <row r="81" spans="1:11" s="25" customFormat="1" ht="15">
      <c r="A81" s="88" t="s">
        <v>68</v>
      </c>
      <c r="B81" s="74" t="s">
        <v>62</v>
      </c>
      <c r="C81" s="56"/>
      <c r="D81" s="57">
        <v>17351.79</v>
      </c>
      <c r="E81" s="56"/>
      <c r="F81" s="58"/>
      <c r="G81" s="56"/>
      <c r="H81" s="56"/>
      <c r="I81" s="19">
        <v>4524.3</v>
      </c>
      <c r="J81" s="19">
        <v>1.07</v>
      </c>
      <c r="K81" s="44">
        <v>0.26</v>
      </c>
    </row>
    <row r="82" spans="1:11" s="25" customFormat="1" ht="15">
      <c r="A82" s="88" t="s">
        <v>81</v>
      </c>
      <c r="B82" s="74" t="s">
        <v>62</v>
      </c>
      <c r="C82" s="56"/>
      <c r="D82" s="57">
        <v>4686.34</v>
      </c>
      <c r="E82" s="56"/>
      <c r="F82" s="58"/>
      <c r="G82" s="56"/>
      <c r="H82" s="56"/>
      <c r="I82" s="19">
        <v>4524.3</v>
      </c>
      <c r="J82" s="19">
        <v>1.07</v>
      </c>
      <c r="K82" s="44">
        <v>0.06</v>
      </c>
    </row>
    <row r="83" spans="1:11" s="25" customFormat="1" ht="25.5" customHeight="1" hidden="1">
      <c r="A83" s="88" t="s">
        <v>69</v>
      </c>
      <c r="B83" s="74" t="s">
        <v>18</v>
      </c>
      <c r="C83" s="56"/>
      <c r="D83" s="57"/>
      <c r="E83" s="56"/>
      <c r="F83" s="58"/>
      <c r="G83" s="56"/>
      <c r="H83" s="56">
        <v>0</v>
      </c>
      <c r="I83" s="19">
        <v>4524.3</v>
      </c>
      <c r="J83" s="19">
        <v>1.07</v>
      </c>
      <c r="K83" s="44">
        <v>0</v>
      </c>
    </row>
    <row r="84" spans="1:11" s="19" customFormat="1" ht="38.25" thickBot="1">
      <c r="A84" s="92" t="s">
        <v>122</v>
      </c>
      <c r="B84" s="93" t="s">
        <v>13</v>
      </c>
      <c r="C84" s="60">
        <f>F84*12</f>
        <v>0</v>
      </c>
      <c r="D84" s="60">
        <f>G84*I84</f>
        <v>20630.81</v>
      </c>
      <c r="E84" s="60">
        <f>H84*12</f>
        <v>4.56</v>
      </c>
      <c r="F84" s="61"/>
      <c r="G84" s="60">
        <f>H84*12</f>
        <v>4.56</v>
      </c>
      <c r="H84" s="60">
        <v>0.38</v>
      </c>
      <c r="I84" s="19">
        <v>4524.3</v>
      </c>
      <c r="J84" s="19">
        <v>1.07</v>
      </c>
      <c r="K84" s="44">
        <v>2</v>
      </c>
    </row>
    <row r="85" spans="1:11" s="19" customFormat="1" ht="19.5" thickBot="1">
      <c r="A85" s="94" t="s">
        <v>97</v>
      </c>
      <c r="B85" s="95" t="s">
        <v>12</v>
      </c>
      <c r="C85" s="60"/>
      <c r="D85" s="60">
        <f>G85*I85</f>
        <v>74870.94</v>
      </c>
      <c r="E85" s="60"/>
      <c r="F85" s="61"/>
      <c r="G85" s="60">
        <f>12*H85</f>
        <v>20.76</v>
      </c>
      <c r="H85" s="60">
        <v>1.73</v>
      </c>
      <c r="I85" s="19">
        <f>4524.3-917.8</f>
        <v>3606.5</v>
      </c>
      <c r="K85" s="44"/>
    </row>
    <row r="86" spans="1:11" s="19" customFormat="1" ht="19.5" thickBot="1">
      <c r="A86" s="41" t="s">
        <v>84</v>
      </c>
      <c r="B86" s="29"/>
      <c r="C86" s="31"/>
      <c r="D86" s="60">
        <f>D85+D84+D80+D78+D76+D71+D69+D58+D42+D41+D40+D39+D38+D35+D34+D33+D32+D31+D22+D14</f>
        <v>788853.79</v>
      </c>
      <c r="E86" s="60">
        <f>E85+E84+E80+E78+E76+E71+E69+E58+E42+E41+E40+E39+E38+E35+E34+E33+E32+E31+E22+E14</f>
        <v>120</v>
      </c>
      <c r="F86" s="60">
        <f>F85+F84+F80+F78+F76+F71+F69+F58+F42+F41+F40+F39+F38+F35+F34+F33+F32+F31+F22+F14</f>
        <v>0</v>
      </c>
      <c r="G86" s="60">
        <f>G85+G84+G80+G78+G76+G71+G69+G58+G42+G41+G40+G39+G38+G35+G34+G33+G32+G31+G22+G14</f>
        <v>178.57</v>
      </c>
      <c r="H86" s="60">
        <f>H85+H84+H80+H78+H76+H71+H69+H58+H42+H41+H40+H39+H38+H35+H34+H33+H32+H31+H22+H14</f>
        <v>14.89</v>
      </c>
      <c r="I86" s="19">
        <v>4524.3</v>
      </c>
      <c r="K86" s="44"/>
    </row>
    <row r="87" spans="1:11" s="19" customFormat="1" ht="18.75" hidden="1">
      <c r="A87" s="32"/>
      <c r="B87" s="27"/>
      <c r="C87" s="33"/>
      <c r="D87" s="62"/>
      <c r="E87" s="62"/>
      <c r="F87" s="63"/>
      <c r="G87" s="62"/>
      <c r="H87" s="64"/>
      <c r="I87" s="19">
        <v>4524.3</v>
      </c>
      <c r="K87" s="44"/>
    </row>
    <row r="88" spans="1:11" s="19" customFormat="1" ht="18.75">
      <c r="A88" s="9"/>
      <c r="B88" s="48"/>
      <c r="C88" s="49"/>
      <c r="D88" s="65"/>
      <c r="E88" s="65"/>
      <c r="F88" s="65"/>
      <c r="G88" s="65"/>
      <c r="H88" s="65"/>
      <c r="K88" s="44"/>
    </row>
    <row r="89" spans="4:11" s="4" customFormat="1" ht="15">
      <c r="D89" s="66"/>
      <c r="E89" s="66"/>
      <c r="F89" s="66"/>
      <c r="G89" s="66"/>
      <c r="H89" s="66"/>
      <c r="I89" s="19"/>
      <c r="K89" s="47"/>
    </row>
    <row r="90" spans="4:11" s="4" customFormat="1" ht="15.75" thickBot="1">
      <c r="D90" s="66"/>
      <c r="E90" s="66"/>
      <c r="F90" s="66"/>
      <c r="G90" s="66"/>
      <c r="H90" s="66"/>
      <c r="I90" s="19"/>
      <c r="K90" s="47"/>
    </row>
    <row r="91" spans="1:11" s="19" customFormat="1" ht="18.75">
      <c r="A91" s="34" t="s">
        <v>82</v>
      </c>
      <c r="B91" s="35"/>
      <c r="C91" s="11">
        <f>F91*12</f>
        <v>0</v>
      </c>
      <c r="D91" s="67">
        <f>D92+D93+D94+D95+D96+D97+D98+D99+D100+D101</f>
        <v>266052.15</v>
      </c>
      <c r="E91" s="67">
        <f>E92+E93+E94+E95+E96+E97+E98+E99+E100+E101</f>
        <v>0</v>
      </c>
      <c r="F91" s="67">
        <f>F92+F93+F94+F95+F96+F97+F98+F99+F100+F101</f>
        <v>0</v>
      </c>
      <c r="G91" s="67">
        <f>G92+G93+G94+G95+G96+G97+G98+G99+G100+G101</f>
        <v>58.82</v>
      </c>
      <c r="H91" s="67">
        <f>H92+H93+H94+H95+H96+H97+H98+H99+H100+H101</f>
        <v>4.91</v>
      </c>
      <c r="I91" s="19">
        <v>4524.3</v>
      </c>
      <c r="K91" s="44"/>
    </row>
    <row r="92" spans="1:11" s="97" customFormat="1" ht="15">
      <c r="A92" s="89" t="s">
        <v>98</v>
      </c>
      <c r="B92" s="90"/>
      <c r="C92" s="68"/>
      <c r="D92" s="68">
        <v>45269.13</v>
      </c>
      <c r="E92" s="68"/>
      <c r="F92" s="68"/>
      <c r="G92" s="68">
        <f>D92/I92</f>
        <v>10.01</v>
      </c>
      <c r="H92" s="69">
        <f>G92/12</f>
        <v>0.83</v>
      </c>
      <c r="I92" s="96">
        <v>4524.3</v>
      </c>
      <c r="K92" s="98"/>
    </row>
    <row r="93" spans="1:11" s="97" customFormat="1" ht="15">
      <c r="A93" s="89" t="s">
        <v>127</v>
      </c>
      <c r="B93" s="90"/>
      <c r="C93" s="68"/>
      <c r="D93" s="68">
        <v>38309.18</v>
      </c>
      <c r="E93" s="68"/>
      <c r="F93" s="68"/>
      <c r="G93" s="68">
        <f>D93/I93</f>
        <v>8.47</v>
      </c>
      <c r="H93" s="69">
        <f>G93/12</f>
        <v>0.71</v>
      </c>
      <c r="I93" s="96">
        <v>4524.3</v>
      </c>
      <c r="K93" s="98"/>
    </row>
    <row r="94" spans="1:11" s="97" customFormat="1" ht="15">
      <c r="A94" s="89" t="s">
        <v>128</v>
      </c>
      <c r="B94" s="90"/>
      <c r="C94" s="68"/>
      <c r="D94" s="68">
        <v>36767.27</v>
      </c>
      <c r="E94" s="68"/>
      <c r="F94" s="68"/>
      <c r="G94" s="68">
        <f>D94/I94</f>
        <v>8.13</v>
      </c>
      <c r="H94" s="69">
        <f>G94/12</f>
        <v>0.68</v>
      </c>
      <c r="I94" s="96">
        <v>4524.3</v>
      </c>
      <c r="K94" s="98"/>
    </row>
    <row r="95" spans="1:11" s="97" customFormat="1" ht="15">
      <c r="A95" s="89" t="s">
        <v>133</v>
      </c>
      <c r="B95" s="90"/>
      <c r="C95" s="68"/>
      <c r="D95" s="68">
        <v>38196.91</v>
      </c>
      <c r="E95" s="68"/>
      <c r="F95" s="68"/>
      <c r="G95" s="68">
        <f>D95/I95</f>
        <v>8.44</v>
      </c>
      <c r="H95" s="69">
        <f>G95/12</f>
        <v>0.7</v>
      </c>
      <c r="I95" s="96">
        <v>4524.3</v>
      </c>
      <c r="K95" s="98"/>
    </row>
    <row r="96" spans="1:11" s="97" customFormat="1" ht="15">
      <c r="A96" s="89" t="s">
        <v>129</v>
      </c>
      <c r="B96" s="90"/>
      <c r="C96" s="68"/>
      <c r="D96" s="68">
        <v>24182.55</v>
      </c>
      <c r="E96" s="68"/>
      <c r="F96" s="68"/>
      <c r="G96" s="68">
        <f aca="true" t="shared" si="1" ref="G96:G102">D96/I96</f>
        <v>5.35</v>
      </c>
      <c r="H96" s="69">
        <f aca="true" t="shared" si="2" ref="H96:H102">G96/12</f>
        <v>0.45</v>
      </c>
      <c r="I96" s="96">
        <v>4524.3</v>
      </c>
      <c r="K96" s="98"/>
    </row>
    <row r="97" spans="1:11" s="97" customFormat="1" ht="15">
      <c r="A97" s="89" t="s">
        <v>130</v>
      </c>
      <c r="B97" s="90"/>
      <c r="C97" s="68"/>
      <c r="D97" s="68">
        <v>23537.03</v>
      </c>
      <c r="E97" s="68"/>
      <c r="F97" s="68"/>
      <c r="G97" s="68">
        <f t="shared" si="1"/>
        <v>5.2</v>
      </c>
      <c r="H97" s="69">
        <f t="shared" si="2"/>
        <v>0.43</v>
      </c>
      <c r="I97" s="96">
        <v>4524.3</v>
      </c>
      <c r="K97" s="98"/>
    </row>
    <row r="98" spans="1:11" s="97" customFormat="1" ht="15">
      <c r="A98" s="89" t="s">
        <v>131</v>
      </c>
      <c r="B98" s="90"/>
      <c r="C98" s="68"/>
      <c r="D98" s="68">
        <v>27523.44</v>
      </c>
      <c r="E98" s="68"/>
      <c r="F98" s="68"/>
      <c r="G98" s="68">
        <f t="shared" si="1"/>
        <v>6.08</v>
      </c>
      <c r="H98" s="69">
        <f t="shared" si="2"/>
        <v>0.51</v>
      </c>
      <c r="I98" s="96">
        <v>4524.3</v>
      </c>
      <c r="K98" s="98"/>
    </row>
    <row r="99" spans="1:11" s="97" customFormat="1" ht="15">
      <c r="A99" s="89" t="s">
        <v>132</v>
      </c>
      <c r="B99" s="90"/>
      <c r="C99" s="68"/>
      <c r="D99" s="68">
        <v>20930.01</v>
      </c>
      <c r="E99" s="68"/>
      <c r="F99" s="68"/>
      <c r="G99" s="68">
        <f t="shared" si="1"/>
        <v>4.63</v>
      </c>
      <c r="H99" s="69">
        <f t="shared" si="2"/>
        <v>0.39</v>
      </c>
      <c r="I99" s="96">
        <v>4524.3</v>
      </c>
      <c r="K99" s="98"/>
    </row>
    <row r="100" spans="1:11" s="97" customFormat="1" ht="21" customHeight="1">
      <c r="A100" s="89" t="s">
        <v>113</v>
      </c>
      <c r="B100" s="90"/>
      <c r="C100" s="68"/>
      <c r="D100" s="68">
        <v>10614.21</v>
      </c>
      <c r="E100" s="68"/>
      <c r="F100" s="68"/>
      <c r="G100" s="68">
        <f t="shared" si="1"/>
        <v>2.35</v>
      </c>
      <c r="H100" s="69">
        <f t="shared" si="2"/>
        <v>0.2</v>
      </c>
      <c r="I100" s="96">
        <v>4524.3</v>
      </c>
      <c r="K100" s="98"/>
    </row>
    <row r="101" spans="1:11" s="97" customFormat="1" ht="19.5" customHeight="1">
      <c r="A101" s="99" t="s">
        <v>116</v>
      </c>
      <c r="B101" s="90"/>
      <c r="C101" s="68"/>
      <c r="D101" s="68">
        <v>722.42</v>
      </c>
      <c r="E101" s="70"/>
      <c r="F101" s="70"/>
      <c r="G101" s="68">
        <f t="shared" si="1"/>
        <v>0.16</v>
      </c>
      <c r="H101" s="69">
        <f t="shared" si="2"/>
        <v>0.01</v>
      </c>
      <c r="I101" s="96">
        <v>4524.3</v>
      </c>
      <c r="K101" s="98"/>
    </row>
    <row r="102" spans="1:11" s="105" customFormat="1" ht="19.5" hidden="1">
      <c r="A102" s="100" t="s">
        <v>30</v>
      </c>
      <c r="B102" s="101" t="s">
        <v>12</v>
      </c>
      <c r="C102" s="101" t="s">
        <v>31</v>
      </c>
      <c r="D102" s="102"/>
      <c r="E102" s="103" t="s">
        <v>31</v>
      </c>
      <c r="F102" s="104"/>
      <c r="G102" s="68">
        <f t="shared" si="1"/>
        <v>0</v>
      </c>
      <c r="H102" s="69">
        <f t="shared" si="2"/>
        <v>0</v>
      </c>
      <c r="I102" s="96">
        <v>4524.28</v>
      </c>
      <c r="K102" s="106"/>
    </row>
    <row r="103" spans="1:11" s="105" customFormat="1" ht="19.5">
      <c r="A103" s="109"/>
      <c r="B103" s="110"/>
      <c r="C103" s="110"/>
      <c r="D103" s="110"/>
      <c r="E103" s="110"/>
      <c r="F103" s="110"/>
      <c r="G103" s="110"/>
      <c r="H103" s="110"/>
      <c r="K103" s="106"/>
    </row>
    <row r="104" spans="1:11" s="36" customFormat="1" ht="20.25" thickBot="1">
      <c r="A104" s="9"/>
      <c r="B104" s="10"/>
      <c r="C104" s="10"/>
      <c r="D104" s="10"/>
      <c r="E104" s="10"/>
      <c r="F104" s="10"/>
      <c r="G104" s="10"/>
      <c r="H104" s="10"/>
      <c r="K104" s="46"/>
    </row>
    <row r="105" spans="1:11" s="19" customFormat="1" ht="18.75">
      <c r="A105" s="37" t="s">
        <v>83</v>
      </c>
      <c r="B105" s="35"/>
      <c r="C105" s="11"/>
      <c r="D105" s="12">
        <f>D86+D91</f>
        <v>1054905.94</v>
      </c>
      <c r="E105" s="12">
        <f>E86+E91</f>
        <v>120</v>
      </c>
      <c r="F105" s="12">
        <f>F86+F91</f>
        <v>0</v>
      </c>
      <c r="G105" s="12">
        <f>G86+G91</f>
        <v>237.39</v>
      </c>
      <c r="H105" s="12">
        <f>H86+H91</f>
        <v>19.8</v>
      </c>
      <c r="K105" s="44"/>
    </row>
    <row r="106" spans="1:11" s="4" customFormat="1" ht="12.75">
      <c r="A106" s="38"/>
      <c r="K106" s="47"/>
    </row>
    <row r="107" spans="1:11" s="36" customFormat="1" ht="19.5">
      <c r="A107" s="39"/>
      <c r="B107" s="40"/>
      <c r="C107" s="5"/>
      <c r="D107" s="5"/>
      <c r="E107" s="5"/>
      <c r="F107" s="5"/>
      <c r="G107" s="5"/>
      <c r="H107" s="5"/>
      <c r="K107" s="46"/>
    </row>
    <row r="108" spans="1:11" s="4" customFormat="1" ht="14.25">
      <c r="A108" s="127" t="s">
        <v>32</v>
      </c>
      <c r="B108" s="127"/>
      <c r="C108" s="127"/>
      <c r="D108" s="127"/>
      <c r="E108" s="127"/>
      <c r="F108" s="127"/>
      <c r="K108" s="47"/>
    </row>
    <row r="109" s="4" customFormat="1" ht="12.75">
      <c r="K109" s="47"/>
    </row>
    <row r="110" spans="1:11" s="4" customFormat="1" ht="12.75">
      <c r="A110" s="38" t="s">
        <v>33</v>
      </c>
      <c r="K110" s="47"/>
    </row>
    <row r="111" s="4" customFormat="1" ht="12.75">
      <c r="K111" s="47"/>
    </row>
    <row r="112" s="4" customFormat="1" ht="12.75">
      <c r="K112" s="47"/>
    </row>
    <row r="113" s="4" customFormat="1" ht="12.75">
      <c r="K113" s="47"/>
    </row>
    <row r="114" s="4" customFormat="1" ht="12.75">
      <c r="K114" s="47"/>
    </row>
    <row r="115" s="4" customFormat="1" ht="12.75">
      <c r="K115" s="47"/>
    </row>
    <row r="116" s="4" customFormat="1" ht="12.75">
      <c r="K116" s="47"/>
    </row>
    <row r="117" s="4" customFormat="1" ht="12.75">
      <c r="K117" s="47"/>
    </row>
    <row r="118" s="4" customFormat="1" ht="12.75">
      <c r="K118" s="47"/>
    </row>
    <row r="119" s="4" customFormat="1" ht="12.75">
      <c r="K119" s="47"/>
    </row>
    <row r="120" s="4" customFormat="1" ht="12.75">
      <c r="K120" s="47"/>
    </row>
    <row r="121" s="4" customFormat="1" ht="12.75">
      <c r="K121" s="47"/>
    </row>
    <row r="122" s="4" customFormat="1" ht="12.75">
      <c r="K122" s="47"/>
    </row>
    <row r="123" s="4" customFormat="1" ht="12.75">
      <c r="K123" s="47"/>
    </row>
    <row r="124" s="4" customFormat="1" ht="12.75">
      <c r="K124" s="47"/>
    </row>
    <row r="125" s="4" customFormat="1" ht="12.75">
      <c r="K125" s="47"/>
    </row>
    <row r="126" s="4" customFormat="1" ht="12.75">
      <c r="K126" s="47"/>
    </row>
    <row r="127" s="4" customFormat="1" ht="12.75">
      <c r="K127" s="47"/>
    </row>
    <row r="128" s="4" customFormat="1" ht="12.75">
      <c r="K128" s="47"/>
    </row>
  </sheetData>
  <sheetProtection/>
  <mergeCells count="12">
    <mergeCell ref="A7:H7"/>
    <mergeCell ref="A8:H8"/>
    <mergeCell ref="A9:H9"/>
    <mergeCell ref="A10:H10"/>
    <mergeCell ref="A13:H13"/>
    <mergeCell ref="A108:F108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3" zoomScaleNormal="73" zoomScalePageLayoutView="0" workbookViewId="0" topLeftCell="A1">
      <selection activeCell="A1" sqref="A1:H111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4.87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6" hidden="1" customWidth="1"/>
    <col min="11" max="11" width="15.375" style="42" hidden="1" customWidth="1"/>
    <col min="12" max="14" width="15.375" style="6" customWidth="1"/>
    <col min="15" max="16384" width="9.125" style="6" customWidth="1"/>
  </cols>
  <sheetData>
    <row r="1" spans="1:8" ht="16.5" customHeight="1">
      <c r="A1" s="111" t="s">
        <v>0</v>
      </c>
      <c r="B1" s="112"/>
      <c r="C1" s="112"/>
      <c r="D1" s="112"/>
      <c r="E1" s="112"/>
      <c r="F1" s="112"/>
      <c r="G1" s="112"/>
      <c r="H1" s="112"/>
    </row>
    <row r="2" spans="1:8" ht="18" customHeight="1">
      <c r="A2" s="50" t="s">
        <v>117</v>
      </c>
      <c r="B2" s="113" t="s">
        <v>1</v>
      </c>
      <c r="C2" s="113"/>
      <c r="D2" s="113"/>
      <c r="E2" s="113"/>
      <c r="F2" s="113"/>
      <c r="G2" s="112"/>
      <c r="H2" s="112"/>
    </row>
    <row r="3" spans="2:8" ht="14.25" customHeight="1">
      <c r="B3" s="113" t="s">
        <v>2</v>
      </c>
      <c r="C3" s="113"/>
      <c r="D3" s="113"/>
      <c r="E3" s="113"/>
      <c r="F3" s="113"/>
      <c r="G3" s="112"/>
      <c r="H3" s="112"/>
    </row>
    <row r="4" spans="2:8" ht="14.25" customHeight="1">
      <c r="B4" s="113" t="s">
        <v>34</v>
      </c>
      <c r="C4" s="113"/>
      <c r="D4" s="113"/>
      <c r="E4" s="113"/>
      <c r="F4" s="113"/>
      <c r="G4" s="112"/>
      <c r="H4" s="112"/>
    </row>
    <row r="5" spans="1:8" s="1" customFormat="1" ht="39.75" customHeight="1">
      <c r="A5" s="114"/>
      <c r="B5" s="115"/>
      <c r="C5" s="115"/>
      <c r="D5" s="115"/>
      <c r="E5" s="115"/>
      <c r="F5" s="115"/>
      <c r="G5" s="115"/>
      <c r="H5" s="115"/>
    </row>
    <row r="6" spans="1:8" s="1" customFormat="1" ht="21.75" customHeight="1">
      <c r="A6" s="116" t="s">
        <v>118</v>
      </c>
      <c r="B6" s="116"/>
      <c r="C6" s="116"/>
      <c r="D6" s="116"/>
      <c r="E6" s="116"/>
      <c r="F6" s="116"/>
      <c r="G6" s="116"/>
      <c r="H6" s="116"/>
    </row>
    <row r="7" spans="1:11" s="13" customFormat="1" ht="22.5" customHeight="1">
      <c r="A7" s="117" t="s">
        <v>3</v>
      </c>
      <c r="B7" s="117"/>
      <c r="C7" s="117"/>
      <c r="D7" s="117"/>
      <c r="E7" s="118"/>
      <c r="F7" s="118"/>
      <c r="G7" s="118"/>
      <c r="H7" s="118"/>
      <c r="K7" s="43"/>
    </row>
    <row r="8" spans="1:8" s="14" customFormat="1" ht="18.75" customHeight="1">
      <c r="A8" s="117" t="s">
        <v>126</v>
      </c>
      <c r="B8" s="117"/>
      <c r="C8" s="117"/>
      <c r="D8" s="117"/>
      <c r="E8" s="118"/>
      <c r="F8" s="118"/>
      <c r="G8" s="118"/>
      <c r="H8" s="118"/>
    </row>
    <row r="9" spans="1:8" s="15" customFormat="1" ht="17.25" customHeight="1">
      <c r="A9" s="119" t="s">
        <v>71</v>
      </c>
      <c r="B9" s="119"/>
      <c r="C9" s="119"/>
      <c r="D9" s="119"/>
      <c r="E9" s="120"/>
      <c r="F9" s="120"/>
      <c r="G9" s="120"/>
      <c r="H9" s="120"/>
    </row>
    <row r="10" spans="1:8" s="14" customFormat="1" ht="30" customHeight="1" thickBot="1">
      <c r="A10" s="121" t="s">
        <v>4</v>
      </c>
      <c r="B10" s="121"/>
      <c r="C10" s="121"/>
      <c r="D10" s="121"/>
      <c r="E10" s="122"/>
      <c r="F10" s="122"/>
      <c r="G10" s="122"/>
      <c r="H10" s="122"/>
    </row>
    <row r="11" spans="1:11" s="19" customFormat="1" ht="139.5" customHeight="1" thickBot="1">
      <c r="A11" s="16" t="s">
        <v>5</v>
      </c>
      <c r="B11" s="17" t="s">
        <v>6</v>
      </c>
      <c r="C11" s="18" t="s">
        <v>7</v>
      </c>
      <c r="D11" s="18" t="s">
        <v>35</v>
      </c>
      <c r="E11" s="18" t="s">
        <v>7</v>
      </c>
      <c r="F11" s="2" t="s">
        <v>8</v>
      </c>
      <c r="G11" s="18" t="s">
        <v>7</v>
      </c>
      <c r="H11" s="2" t="s">
        <v>8</v>
      </c>
      <c r="K11" s="44"/>
    </row>
    <row r="12" spans="1:11" s="25" customFormat="1" ht="12.75">
      <c r="A12" s="20">
        <v>1</v>
      </c>
      <c r="B12" s="21">
        <v>2</v>
      </c>
      <c r="C12" s="21">
        <v>3</v>
      </c>
      <c r="D12" s="22"/>
      <c r="E12" s="21">
        <v>3</v>
      </c>
      <c r="F12" s="3">
        <v>4</v>
      </c>
      <c r="G12" s="23">
        <v>3</v>
      </c>
      <c r="H12" s="24">
        <v>4</v>
      </c>
      <c r="K12" s="45"/>
    </row>
    <row r="13" spans="1:11" s="25" customFormat="1" ht="49.5" customHeight="1">
      <c r="A13" s="123" t="s">
        <v>9</v>
      </c>
      <c r="B13" s="124"/>
      <c r="C13" s="124"/>
      <c r="D13" s="124"/>
      <c r="E13" s="124"/>
      <c r="F13" s="124"/>
      <c r="G13" s="125"/>
      <c r="H13" s="126"/>
      <c r="K13" s="45"/>
    </row>
    <row r="14" spans="1:11" s="19" customFormat="1" ht="23.25" customHeight="1">
      <c r="A14" s="26" t="s">
        <v>105</v>
      </c>
      <c r="B14" s="27" t="s">
        <v>10</v>
      </c>
      <c r="C14" s="28">
        <f>F14*12</f>
        <v>0</v>
      </c>
      <c r="D14" s="51">
        <f>G14*I14</f>
        <v>160160.22</v>
      </c>
      <c r="E14" s="52">
        <f>H14*12</f>
        <v>35.4</v>
      </c>
      <c r="F14" s="53"/>
      <c r="G14" s="52">
        <f>H14*12</f>
        <v>35.4</v>
      </c>
      <c r="H14" s="52">
        <f>H19+H21</f>
        <v>2.95</v>
      </c>
      <c r="I14" s="19">
        <v>4524.3</v>
      </c>
      <c r="J14" s="19">
        <v>1.07</v>
      </c>
      <c r="K14" s="44">
        <v>2.24</v>
      </c>
    </row>
    <row r="15" spans="1:11" s="19" customFormat="1" ht="27" customHeight="1">
      <c r="A15" s="7" t="s">
        <v>86</v>
      </c>
      <c r="B15" s="8" t="s">
        <v>87</v>
      </c>
      <c r="C15" s="28"/>
      <c r="D15" s="51"/>
      <c r="E15" s="52"/>
      <c r="F15" s="53"/>
      <c r="G15" s="52"/>
      <c r="H15" s="52"/>
      <c r="I15" s="19">
        <v>4524.3</v>
      </c>
      <c r="K15" s="44"/>
    </row>
    <row r="16" spans="1:11" s="19" customFormat="1" ht="20.25" customHeight="1">
      <c r="A16" s="73" t="s">
        <v>88</v>
      </c>
      <c r="B16" s="74" t="s">
        <v>87</v>
      </c>
      <c r="C16" s="52"/>
      <c r="D16" s="51"/>
      <c r="E16" s="52"/>
      <c r="F16" s="53"/>
      <c r="G16" s="52"/>
      <c r="H16" s="52"/>
      <c r="I16" s="19">
        <v>4524.3</v>
      </c>
      <c r="K16" s="44"/>
    </row>
    <row r="17" spans="1:11" s="19" customFormat="1" ht="18.75" customHeight="1">
      <c r="A17" s="73" t="s">
        <v>89</v>
      </c>
      <c r="B17" s="74" t="s">
        <v>90</v>
      </c>
      <c r="C17" s="52"/>
      <c r="D17" s="51"/>
      <c r="E17" s="52"/>
      <c r="F17" s="53"/>
      <c r="G17" s="52"/>
      <c r="H17" s="52"/>
      <c r="I17" s="19">
        <v>4524.3</v>
      </c>
      <c r="K17" s="44"/>
    </row>
    <row r="18" spans="1:11" s="19" customFormat="1" ht="21.75" customHeight="1">
      <c r="A18" s="73" t="s">
        <v>91</v>
      </c>
      <c r="B18" s="75" t="s">
        <v>87</v>
      </c>
      <c r="C18" s="52"/>
      <c r="D18" s="51"/>
      <c r="E18" s="52"/>
      <c r="F18" s="53"/>
      <c r="G18" s="52"/>
      <c r="H18" s="52"/>
      <c r="I18" s="19">
        <v>4524.3</v>
      </c>
      <c r="K18" s="44"/>
    </row>
    <row r="19" spans="1:11" s="19" customFormat="1" ht="21.75" customHeight="1">
      <c r="A19" s="76" t="s">
        <v>106</v>
      </c>
      <c r="B19" s="77"/>
      <c r="C19" s="52"/>
      <c r="D19" s="51"/>
      <c r="E19" s="52"/>
      <c r="F19" s="53"/>
      <c r="G19" s="52"/>
      <c r="H19" s="52">
        <v>2.83</v>
      </c>
      <c r="I19" s="19">
        <v>4524.3</v>
      </c>
      <c r="K19" s="44"/>
    </row>
    <row r="20" spans="1:11" s="19" customFormat="1" ht="21.75" customHeight="1">
      <c r="A20" s="78" t="s">
        <v>101</v>
      </c>
      <c r="B20" s="77" t="s">
        <v>87</v>
      </c>
      <c r="C20" s="52"/>
      <c r="D20" s="51"/>
      <c r="E20" s="52"/>
      <c r="F20" s="53"/>
      <c r="G20" s="52"/>
      <c r="H20" s="72">
        <v>0.12</v>
      </c>
      <c r="I20" s="19">
        <v>4524.3</v>
      </c>
      <c r="K20" s="44"/>
    </row>
    <row r="21" spans="1:11" s="19" customFormat="1" ht="21.75" customHeight="1">
      <c r="A21" s="76" t="s">
        <v>106</v>
      </c>
      <c r="B21" s="77"/>
      <c r="C21" s="52"/>
      <c r="D21" s="51"/>
      <c r="E21" s="52"/>
      <c r="F21" s="53"/>
      <c r="G21" s="52"/>
      <c r="H21" s="52">
        <f>H20</f>
        <v>0.12</v>
      </c>
      <c r="I21" s="19">
        <v>4524.3</v>
      </c>
      <c r="K21" s="44"/>
    </row>
    <row r="22" spans="1:11" s="19" customFormat="1" ht="30">
      <c r="A22" s="76" t="s">
        <v>11</v>
      </c>
      <c r="B22" s="79"/>
      <c r="C22" s="52">
        <f>F22*12</f>
        <v>0</v>
      </c>
      <c r="D22" s="51">
        <f>G22*I22</f>
        <v>171561.46</v>
      </c>
      <c r="E22" s="52">
        <f>H22*12</f>
        <v>37.92</v>
      </c>
      <c r="F22" s="53"/>
      <c r="G22" s="52">
        <f>H22*12</f>
        <v>37.92</v>
      </c>
      <c r="H22" s="52">
        <v>3.16</v>
      </c>
      <c r="I22" s="19">
        <v>4524.3</v>
      </c>
      <c r="J22" s="19">
        <v>1.07</v>
      </c>
      <c r="K22" s="44">
        <v>2.49</v>
      </c>
    </row>
    <row r="23" spans="1:11" s="19" customFormat="1" ht="15">
      <c r="A23" s="73" t="s">
        <v>73</v>
      </c>
      <c r="B23" s="74" t="s">
        <v>12</v>
      </c>
      <c r="C23" s="52"/>
      <c r="D23" s="51"/>
      <c r="E23" s="52"/>
      <c r="F23" s="53"/>
      <c r="G23" s="52"/>
      <c r="H23" s="52"/>
      <c r="I23" s="19">
        <v>4524.3</v>
      </c>
      <c r="K23" s="44"/>
    </row>
    <row r="24" spans="1:11" s="19" customFormat="1" ht="15">
      <c r="A24" s="73" t="s">
        <v>74</v>
      </c>
      <c r="B24" s="74" t="s">
        <v>12</v>
      </c>
      <c r="C24" s="52"/>
      <c r="D24" s="51"/>
      <c r="E24" s="52"/>
      <c r="F24" s="53"/>
      <c r="G24" s="52"/>
      <c r="H24" s="52"/>
      <c r="I24" s="19">
        <v>4524.3</v>
      </c>
      <c r="K24" s="44"/>
    </row>
    <row r="25" spans="1:11" s="19" customFormat="1" ht="15">
      <c r="A25" s="80" t="s">
        <v>94</v>
      </c>
      <c r="B25" s="81" t="s">
        <v>95</v>
      </c>
      <c r="C25" s="52"/>
      <c r="D25" s="51"/>
      <c r="E25" s="52"/>
      <c r="F25" s="53"/>
      <c r="G25" s="52"/>
      <c r="H25" s="52"/>
      <c r="K25" s="44"/>
    </row>
    <row r="26" spans="1:11" s="19" customFormat="1" ht="15">
      <c r="A26" s="73" t="s">
        <v>75</v>
      </c>
      <c r="B26" s="74" t="s">
        <v>12</v>
      </c>
      <c r="C26" s="52"/>
      <c r="D26" s="51"/>
      <c r="E26" s="52"/>
      <c r="F26" s="53"/>
      <c r="G26" s="52"/>
      <c r="H26" s="52"/>
      <c r="I26" s="19">
        <v>4524.3</v>
      </c>
      <c r="K26" s="44"/>
    </row>
    <row r="27" spans="1:11" s="19" customFormat="1" ht="25.5">
      <c r="A27" s="73" t="s">
        <v>76</v>
      </c>
      <c r="B27" s="74" t="s">
        <v>13</v>
      </c>
      <c r="C27" s="52"/>
      <c r="D27" s="51"/>
      <c r="E27" s="52"/>
      <c r="F27" s="53"/>
      <c r="G27" s="52"/>
      <c r="H27" s="52"/>
      <c r="I27" s="19">
        <v>4524.3</v>
      </c>
      <c r="K27" s="44"/>
    </row>
    <row r="28" spans="1:11" s="19" customFormat="1" ht="15">
      <c r="A28" s="73" t="s">
        <v>77</v>
      </c>
      <c r="B28" s="74" t="s">
        <v>12</v>
      </c>
      <c r="C28" s="52"/>
      <c r="D28" s="51"/>
      <c r="E28" s="52"/>
      <c r="F28" s="53"/>
      <c r="G28" s="52"/>
      <c r="H28" s="52"/>
      <c r="I28" s="19">
        <v>4524.3</v>
      </c>
      <c r="K28" s="44"/>
    </row>
    <row r="29" spans="1:11" s="19" customFormat="1" ht="15">
      <c r="A29" s="82" t="s">
        <v>92</v>
      </c>
      <c r="B29" s="83" t="s">
        <v>12</v>
      </c>
      <c r="C29" s="52"/>
      <c r="D29" s="51"/>
      <c r="E29" s="52"/>
      <c r="F29" s="53"/>
      <c r="G29" s="52"/>
      <c r="H29" s="52"/>
      <c r="I29" s="19">
        <v>4524.3</v>
      </c>
      <c r="K29" s="44"/>
    </row>
    <row r="30" spans="1:11" s="19" customFormat="1" ht="26.25" thickBot="1">
      <c r="A30" s="84" t="s">
        <v>78</v>
      </c>
      <c r="B30" s="85" t="s">
        <v>79</v>
      </c>
      <c r="C30" s="52"/>
      <c r="D30" s="51"/>
      <c r="E30" s="52"/>
      <c r="F30" s="53"/>
      <c r="G30" s="52"/>
      <c r="H30" s="52"/>
      <c r="I30" s="19">
        <v>4524.3</v>
      </c>
      <c r="K30" s="44"/>
    </row>
    <row r="31" spans="1:11" s="30" customFormat="1" ht="20.25" customHeight="1">
      <c r="A31" s="86" t="s">
        <v>14</v>
      </c>
      <c r="B31" s="87" t="s">
        <v>15</v>
      </c>
      <c r="C31" s="52">
        <f>F31*12</f>
        <v>0</v>
      </c>
      <c r="D31" s="51">
        <f aca="true" t="shared" si="0" ref="D31:D39">G31*I31</f>
        <v>40718.7</v>
      </c>
      <c r="E31" s="52">
        <f>H31*12</f>
        <v>9</v>
      </c>
      <c r="F31" s="54"/>
      <c r="G31" s="52">
        <f>H31*12</f>
        <v>9</v>
      </c>
      <c r="H31" s="52">
        <v>0.75</v>
      </c>
      <c r="I31" s="19">
        <v>4524.3</v>
      </c>
      <c r="J31" s="19">
        <v>1.07</v>
      </c>
      <c r="K31" s="44">
        <v>0.6</v>
      </c>
    </row>
    <row r="32" spans="1:11" s="19" customFormat="1" ht="20.25" customHeight="1">
      <c r="A32" s="86" t="s">
        <v>16</v>
      </c>
      <c r="B32" s="87" t="s">
        <v>17</v>
      </c>
      <c r="C32" s="52">
        <f>F32*12</f>
        <v>0</v>
      </c>
      <c r="D32" s="51">
        <f t="shared" si="0"/>
        <v>133014.42</v>
      </c>
      <c r="E32" s="52">
        <f>H32*12</f>
        <v>29.4</v>
      </c>
      <c r="F32" s="54"/>
      <c r="G32" s="52">
        <f>H32*12</f>
        <v>29.4</v>
      </c>
      <c r="H32" s="52">
        <v>2.45</v>
      </c>
      <c r="I32" s="19">
        <v>4524.3</v>
      </c>
      <c r="J32" s="19">
        <v>1.07</v>
      </c>
      <c r="K32" s="44">
        <v>1.94</v>
      </c>
    </row>
    <row r="33" spans="1:11" s="25" customFormat="1" ht="30">
      <c r="A33" s="86" t="s">
        <v>51</v>
      </c>
      <c r="B33" s="87" t="s">
        <v>10</v>
      </c>
      <c r="C33" s="55"/>
      <c r="D33" s="51">
        <v>2042.21</v>
      </c>
      <c r="E33" s="55"/>
      <c r="F33" s="54"/>
      <c r="G33" s="52">
        <f>D33/I33</f>
        <v>0.45</v>
      </c>
      <c r="H33" s="52">
        <f>G33/12</f>
        <v>0.04</v>
      </c>
      <c r="I33" s="19">
        <v>4524.3</v>
      </c>
      <c r="J33" s="19">
        <v>1.07</v>
      </c>
      <c r="K33" s="44">
        <v>0.03</v>
      </c>
    </row>
    <row r="34" spans="1:11" s="25" customFormat="1" ht="30" customHeight="1">
      <c r="A34" s="86" t="s">
        <v>70</v>
      </c>
      <c r="B34" s="87" t="s">
        <v>10</v>
      </c>
      <c r="C34" s="55"/>
      <c r="D34" s="51">
        <v>2042.21</v>
      </c>
      <c r="E34" s="55"/>
      <c r="F34" s="54"/>
      <c r="G34" s="52">
        <f>D34/I34</f>
        <v>0.45</v>
      </c>
      <c r="H34" s="52">
        <f>G34/12</f>
        <v>0.04</v>
      </c>
      <c r="I34" s="19">
        <v>4524.3</v>
      </c>
      <c r="J34" s="19">
        <v>1.07</v>
      </c>
      <c r="K34" s="44">
        <v>0.03</v>
      </c>
    </row>
    <row r="35" spans="1:11" s="25" customFormat="1" ht="23.25" customHeight="1">
      <c r="A35" s="86" t="s">
        <v>80</v>
      </c>
      <c r="B35" s="87" t="s">
        <v>10</v>
      </c>
      <c r="C35" s="55"/>
      <c r="D35" s="51">
        <v>12896.1</v>
      </c>
      <c r="E35" s="55"/>
      <c r="F35" s="54"/>
      <c r="G35" s="52">
        <f>D35/I35</f>
        <v>2.85</v>
      </c>
      <c r="H35" s="52">
        <f>G35/12</f>
        <v>0.24</v>
      </c>
      <c r="I35" s="19">
        <v>4524.3</v>
      </c>
      <c r="J35" s="19">
        <v>1.07</v>
      </c>
      <c r="K35" s="44">
        <v>0.19</v>
      </c>
    </row>
    <row r="36" spans="1:11" s="25" customFormat="1" ht="30" hidden="1">
      <c r="A36" s="86" t="s">
        <v>52</v>
      </c>
      <c r="B36" s="87" t="s">
        <v>13</v>
      </c>
      <c r="C36" s="55"/>
      <c r="D36" s="51">
        <f t="shared" si="0"/>
        <v>0</v>
      </c>
      <c r="E36" s="55"/>
      <c r="F36" s="54"/>
      <c r="G36" s="52">
        <f>D36/I36</f>
        <v>2.42</v>
      </c>
      <c r="H36" s="52">
        <f>G36/12</f>
        <v>0.2</v>
      </c>
      <c r="I36" s="19">
        <v>4524.3</v>
      </c>
      <c r="J36" s="19">
        <v>1.07</v>
      </c>
      <c r="K36" s="44">
        <v>0</v>
      </c>
    </row>
    <row r="37" spans="1:11" s="25" customFormat="1" ht="30" hidden="1">
      <c r="A37" s="86" t="s">
        <v>53</v>
      </c>
      <c r="B37" s="87" t="s">
        <v>13</v>
      </c>
      <c r="C37" s="55"/>
      <c r="D37" s="51">
        <f t="shared" si="0"/>
        <v>0</v>
      </c>
      <c r="E37" s="55"/>
      <c r="F37" s="54"/>
      <c r="G37" s="52">
        <f>D37/I37</f>
        <v>2.42</v>
      </c>
      <c r="H37" s="52">
        <f>G37/12</f>
        <v>0.2</v>
      </c>
      <c r="I37" s="19">
        <v>4524.3</v>
      </c>
      <c r="J37" s="19">
        <v>1.07</v>
      </c>
      <c r="K37" s="44">
        <v>0</v>
      </c>
    </row>
    <row r="38" spans="1:11" s="25" customFormat="1" ht="30">
      <c r="A38" s="86" t="s">
        <v>24</v>
      </c>
      <c r="B38" s="87"/>
      <c r="C38" s="55">
        <f>F38*12</f>
        <v>0</v>
      </c>
      <c r="D38" s="51">
        <f t="shared" si="0"/>
        <v>11401.24</v>
      </c>
      <c r="E38" s="55">
        <f>H38*12</f>
        <v>2.52</v>
      </c>
      <c r="F38" s="54"/>
      <c r="G38" s="52">
        <f>H38*12</f>
        <v>2.52</v>
      </c>
      <c r="H38" s="52">
        <v>0.21</v>
      </c>
      <c r="I38" s="19">
        <v>4524.3</v>
      </c>
      <c r="J38" s="19">
        <v>1.07</v>
      </c>
      <c r="K38" s="44">
        <v>0.14</v>
      </c>
    </row>
    <row r="39" spans="1:11" s="19" customFormat="1" ht="21" customHeight="1">
      <c r="A39" s="86" t="s">
        <v>26</v>
      </c>
      <c r="B39" s="87" t="s">
        <v>27</v>
      </c>
      <c r="C39" s="55">
        <f>F39*12</f>
        <v>0</v>
      </c>
      <c r="D39" s="51">
        <f t="shared" si="0"/>
        <v>3257.5</v>
      </c>
      <c r="E39" s="55">
        <f>H39*12</f>
        <v>0.72</v>
      </c>
      <c r="F39" s="54"/>
      <c r="G39" s="52">
        <f>H39*12</f>
        <v>0.72</v>
      </c>
      <c r="H39" s="52">
        <v>0.06</v>
      </c>
      <c r="I39" s="19">
        <v>4524.3</v>
      </c>
      <c r="J39" s="19">
        <v>1.07</v>
      </c>
      <c r="K39" s="44">
        <v>0.03</v>
      </c>
    </row>
    <row r="40" spans="1:11" s="19" customFormat="1" ht="21" customHeight="1">
      <c r="A40" s="86" t="s">
        <v>28</v>
      </c>
      <c r="B40" s="87" t="s">
        <v>29</v>
      </c>
      <c r="C40" s="55">
        <f>F40*12</f>
        <v>0</v>
      </c>
      <c r="D40" s="55">
        <f>G40*I40</f>
        <v>2171.66</v>
      </c>
      <c r="E40" s="55">
        <f>H40*12</f>
        <v>0.48</v>
      </c>
      <c r="F40" s="55"/>
      <c r="G40" s="55">
        <f>12*H40</f>
        <v>0.48</v>
      </c>
      <c r="H40" s="55">
        <v>0.04</v>
      </c>
      <c r="I40" s="19">
        <v>4524.3</v>
      </c>
      <c r="J40" s="19">
        <v>1.07</v>
      </c>
      <c r="K40" s="44">
        <v>0.02</v>
      </c>
    </row>
    <row r="41" spans="1:11" s="30" customFormat="1" ht="30">
      <c r="A41" s="86" t="s">
        <v>25</v>
      </c>
      <c r="B41" s="87" t="s">
        <v>85</v>
      </c>
      <c r="C41" s="55">
        <f>F41*12</f>
        <v>0</v>
      </c>
      <c r="D41" s="55">
        <f>G41*I41</f>
        <v>2714.58</v>
      </c>
      <c r="E41" s="55"/>
      <c r="F41" s="55"/>
      <c r="G41" s="55">
        <f>12*H41</f>
        <v>0.6</v>
      </c>
      <c r="H41" s="55">
        <v>0.05</v>
      </c>
      <c r="I41" s="19">
        <v>4524.3</v>
      </c>
      <c r="J41" s="19">
        <v>1.07</v>
      </c>
      <c r="K41" s="44">
        <v>0.03</v>
      </c>
    </row>
    <row r="42" spans="1:11" s="30" customFormat="1" ht="15">
      <c r="A42" s="86" t="s">
        <v>36</v>
      </c>
      <c r="B42" s="87"/>
      <c r="C42" s="55"/>
      <c r="D42" s="55">
        <f>D44+D45+D46+D47+D49+D50+D51+D52+D53+D54+D55+D48</f>
        <v>55811.05</v>
      </c>
      <c r="E42" s="55"/>
      <c r="F42" s="55"/>
      <c r="G42" s="55">
        <f>D42/I42</f>
        <v>12.34</v>
      </c>
      <c r="H42" s="55">
        <f>G42/12</f>
        <v>1.03</v>
      </c>
      <c r="I42" s="19">
        <v>4524.3</v>
      </c>
      <c r="J42" s="19">
        <v>1.07</v>
      </c>
      <c r="K42" s="44">
        <v>0.44</v>
      </c>
    </row>
    <row r="43" spans="1:11" s="25" customFormat="1" ht="15" hidden="1">
      <c r="A43" s="88"/>
      <c r="B43" s="74"/>
      <c r="C43" s="56"/>
      <c r="D43" s="56"/>
      <c r="E43" s="56"/>
      <c r="F43" s="56"/>
      <c r="G43" s="56"/>
      <c r="H43" s="56"/>
      <c r="I43" s="19">
        <v>4524.3</v>
      </c>
      <c r="J43" s="19"/>
      <c r="K43" s="44"/>
    </row>
    <row r="44" spans="1:11" s="25" customFormat="1" ht="26.25" customHeight="1">
      <c r="A44" s="88" t="s">
        <v>120</v>
      </c>
      <c r="B44" s="74" t="s">
        <v>18</v>
      </c>
      <c r="C44" s="56"/>
      <c r="D44" s="56">
        <v>622.74</v>
      </c>
      <c r="E44" s="56"/>
      <c r="F44" s="56"/>
      <c r="G44" s="56"/>
      <c r="H44" s="56"/>
      <c r="I44" s="19">
        <v>4524.3</v>
      </c>
      <c r="J44" s="19">
        <v>1.07</v>
      </c>
      <c r="K44" s="44">
        <v>0.01</v>
      </c>
    </row>
    <row r="45" spans="1:11" s="25" customFormat="1" ht="18.75" customHeight="1">
      <c r="A45" s="88" t="s">
        <v>19</v>
      </c>
      <c r="B45" s="74" t="s">
        <v>23</v>
      </c>
      <c r="C45" s="56">
        <f>F45*12</f>
        <v>0</v>
      </c>
      <c r="D45" s="56">
        <v>459.48</v>
      </c>
      <c r="E45" s="56">
        <f>H45*12</f>
        <v>0</v>
      </c>
      <c r="F45" s="56"/>
      <c r="G45" s="56"/>
      <c r="H45" s="56"/>
      <c r="I45" s="19">
        <v>4524.3</v>
      </c>
      <c r="J45" s="19">
        <v>1.07</v>
      </c>
      <c r="K45" s="44">
        <v>0.01</v>
      </c>
    </row>
    <row r="46" spans="1:11" s="25" customFormat="1" ht="15">
      <c r="A46" s="88" t="s">
        <v>107</v>
      </c>
      <c r="B46" s="75" t="s">
        <v>18</v>
      </c>
      <c r="C46" s="56"/>
      <c r="D46" s="56">
        <v>818.74</v>
      </c>
      <c r="E46" s="56"/>
      <c r="F46" s="57"/>
      <c r="G46" s="56"/>
      <c r="H46" s="56"/>
      <c r="I46" s="19">
        <v>4524.3</v>
      </c>
      <c r="J46" s="19"/>
      <c r="K46" s="44"/>
    </row>
    <row r="47" spans="1:11" s="25" customFormat="1" ht="15">
      <c r="A47" s="89" t="s">
        <v>111</v>
      </c>
      <c r="B47" s="90" t="s">
        <v>65</v>
      </c>
      <c r="C47" s="68"/>
      <c r="D47" s="68">
        <v>35125.71</v>
      </c>
      <c r="E47" s="56"/>
      <c r="F47" s="57"/>
      <c r="G47" s="56"/>
      <c r="H47" s="56"/>
      <c r="I47" s="19">
        <v>4524.3</v>
      </c>
      <c r="J47" s="19"/>
      <c r="K47" s="44"/>
    </row>
    <row r="48" spans="1:11" s="25" customFormat="1" ht="25.5">
      <c r="A48" s="89" t="s">
        <v>112</v>
      </c>
      <c r="B48" s="90" t="s">
        <v>13</v>
      </c>
      <c r="C48" s="68"/>
      <c r="D48" s="68">
        <v>2510.88</v>
      </c>
      <c r="E48" s="56"/>
      <c r="F48" s="57"/>
      <c r="G48" s="56"/>
      <c r="H48" s="56"/>
      <c r="I48" s="19">
        <v>4524.3</v>
      </c>
      <c r="J48" s="19"/>
      <c r="K48" s="44"/>
    </row>
    <row r="49" spans="1:11" s="25" customFormat="1" ht="15">
      <c r="A49" s="88" t="s">
        <v>61</v>
      </c>
      <c r="B49" s="74" t="s">
        <v>18</v>
      </c>
      <c r="C49" s="56">
        <f>F49*12</f>
        <v>0</v>
      </c>
      <c r="D49" s="57">
        <v>875.61</v>
      </c>
      <c r="E49" s="56">
        <f>H49*12</f>
        <v>0</v>
      </c>
      <c r="F49" s="58"/>
      <c r="G49" s="56"/>
      <c r="H49" s="56"/>
      <c r="I49" s="19">
        <v>4524.3</v>
      </c>
      <c r="J49" s="19">
        <v>1.07</v>
      </c>
      <c r="K49" s="44">
        <v>0.01</v>
      </c>
    </row>
    <row r="50" spans="1:11" s="25" customFormat="1" ht="15">
      <c r="A50" s="88" t="s">
        <v>20</v>
      </c>
      <c r="B50" s="74" t="s">
        <v>18</v>
      </c>
      <c r="C50" s="56">
        <f>F50*12</f>
        <v>0</v>
      </c>
      <c r="D50" s="57">
        <v>3903.72</v>
      </c>
      <c r="E50" s="56">
        <f>H50*12</f>
        <v>0</v>
      </c>
      <c r="F50" s="58"/>
      <c r="G50" s="56"/>
      <c r="H50" s="56"/>
      <c r="I50" s="19">
        <v>4524.3</v>
      </c>
      <c r="J50" s="19">
        <v>1.07</v>
      </c>
      <c r="K50" s="44">
        <v>0.05</v>
      </c>
    </row>
    <row r="51" spans="1:11" s="25" customFormat="1" ht="15">
      <c r="A51" s="88" t="s">
        <v>21</v>
      </c>
      <c r="B51" s="74" t="s">
        <v>18</v>
      </c>
      <c r="C51" s="56">
        <f>F51*12</f>
        <v>0</v>
      </c>
      <c r="D51" s="57">
        <v>918.95</v>
      </c>
      <c r="E51" s="56">
        <f>H51*12</f>
        <v>0</v>
      </c>
      <c r="F51" s="58"/>
      <c r="G51" s="56"/>
      <c r="H51" s="56"/>
      <c r="I51" s="19">
        <v>4524.3</v>
      </c>
      <c r="J51" s="19">
        <v>1.07</v>
      </c>
      <c r="K51" s="44">
        <v>0.01</v>
      </c>
    </row>
    <row r="52" spans="1:11" s="25" customFormat="1" ht="15">
      <c r="A52" s="88" t="s">
        <v>56</v>
      </c>
      <c r="B52" s="74" t="s">
        <v>18</v>
      </c>
      <c r="C52" s="56"/>
      <c r="D52" s="57">
        <v>437.79</v>
      </c>
      <c r="E52" s="56"/>
      <c r="F52" s="58"/>
      <c r="G52" s="56"/>
      <c r="H52" s="56"/>
      <c r="I52" s="19">
        <v>4524.3</v>
      </c>
      <c r="J52" s="19">
        <v>1.07</v>
      </c>
      <c r="K52" s="44">
        <v>0.01</v>
      </c>
    </row>
    <row r="53" spans="1:11" s="25" customFormat="1" ht="15">
      <c r="A53" s="88" t="s">
        <v>57</v>
      </c>
      <c r="B53" s="74" t="s">
        <v>23</v>
      </c>
      <c r="C53" s="56"/>
      <c r="D53" s="57">
        <v>1751.23</v>
      </c>
      <c r="E53" s="56"/>
      <c r="F53" s="58"/>
      <c r="G53" s="56"/>
      <c r="H53" s="56"/>
      <c r="I53" s="19">
        <v>4524.3</v>
      </c>
      <c r="J53" s="19">
        <v>1.07</v>
      </c>
      <c r="K53" s="44">
        <v>0.02</v>
      </c>
    </row>
    <row r="54" spans="1:11" s="25" customFormat="1" ht="25.5">
      <c r="A54" s="88" t="s">
        <v>22</v>
      </c>
      <c r="B54" s="74" t="s">
        <v>18</v>
      </c>
      <c r="C54" s="56">
        <f>F54*12</f>
        <v>0</v>
      </c>
      <c r="D54" s="57">
        <v>4897.59</v>
      </c>
      <c r="E54" s="56">
        <f>H54*12</f>
        <v>0</v>
      </c>
      <c r="F54" s="58"/>
      <c r="G54" s="56"/>
      <c r="H54" s="56"/>
      <c r="I54" s="19">
        <v>4524.3</v>
      </c>
      <c r="J54" s="19">
        <v>1.07</v>
      </c>
      <c r="K54" s="44">
        <v>0.07</v>
      </c>
    </row>
    <row r="55" spans="1:11" s="25" customFormat="1" ht="25.5">
      <c r="A55" s="88" t="s">
        <v>121</v>
      </c>
      <c r="B55" s="74" t="s">
        <v>18</v>
      </c>
      <c r="C55" s="56"/>
      <c r="D55" s="57">
        <v>3488.61</v>
      </c>
      <c r="E55" s="56"/>
      <c r="F55" s="58"/>
      <c r="G55" s="56"/>
      <c r="H55" s="56"/>
      <c r="I55" s="19">
        <v>4524.3</v>
      </c>
      <c r="J55" s="19">
        <v>1.07</v>
      </c>
      <c r="K55" s="44">
        <v>0.01</v>
      </c>
    </row>
    <row r="56" spans="1:11" s="25" customFormat="1" ht="15" hidden="1">
      <c r="A56" s="88"/>
      <c r="B56" s="74"/>
      <c r="C56" s="59"/>
      <c r="D56" s="57"/>
      <c r="E56" s="59"/>
      <c r="F56" s="58"/>
      <c r="G56" s="56"/>
      <c r="H56" s="56"/>
      <c r="I56" s="19">
        <v>4524.3</v>
      </c>
      <c r="J56" s="19"/>
      <c r="K56" s="44"/>
    </row>
    <row r="57" spans="1:11" s="25" customFormat="1" ht="15" hidden="1">
      <c r="A57" s="88"/>
      <c r="B57" s="74"/>
      <c r="C57" s="56"/>
      <c r="D57" s="57"/>
      <c r="E57" s="56"/>
      <c r="F57" s="58"/>
      <c r="G57" s="56"/>
      <c r="H57" s="56"/>
      <c r="I57" s="19">
        <v>4524.3</v>
      </c>
      <c r="J57" s="19"/>
      <c r="K57" s="44"/>
    </row>
    <row r="58" spans="1:11" s="30" customFormat="1" ht="30">
      <c r="A58" s="86" t="s">
        <v>43</v>
      </c>
      <c r="B58" s="87"/>
      <c r="C58" s="52"/>
      <c r="D58" s="52">
        <f>D59+D60+D61+D62+D68</f>
        <v>14195.59</v>
      </c>
      <c r="E58" s="52"/>
      <c r="F58" s="54"/>
      <c r="G58" s="52">
        <f>D58/I58</f>
        <v>3.14</v>
      </c>
      <c r="H58" s="52">
        <f>G58/12</f>
        <v>0.26</v>
      </c>
      <c r="I58" s="19">
        <v>4524.3</v>
      </c>
      <c r="J58" s="19">
        <v>1.07</v>
      </c>
      <c r="K58" s="44">
        <v>0.48</v>
      </c>
    </row>
    <row r="59" spans="1:11" s="25" customFormat="1" ht="15">
      <c r="A59" s="88" t="s">
        <v>37</v>
      </c>
      <c r="B59" s="74" t="s">
        <v>62</v>
      </c>
      <c r="C59" s="56"/>
      <c r="D59" s="57">
        <v>2626.83</v>
      </c>
      <c r="E59" s="56"/>
      <c r="F59" s="58"/>
      <c r="G59" s="56"/>
      <c r="H59" s="56"/>
      <c r="I59" s="19">
        <v>4524.3</v>
      </c>
      <c r="J59" s="19">
        <v>1.07</v>
      </c>
      <c r="K59" s="44">
        <v>0.04</v>
      </c>
    </row>
    <row r="60" spans="1:11" s="25" customFormat="1" ht="25.5">
      <c r="A60" s="88" t="s">
        <v>38</v>
      </c>
      <c r="B60" s="74" t="s">
        <v>47</v>
      </c>
      <c r="C60" s="56"/>
      <c r="D60" s="57">
        <v>1751.23</v>
      </c>
      <c r="E60" s="56"/>
      <c r="F60" s="58"/>
      <c r="G60" s="56"/>
      <c r="H60" s="56"/>
      <c r="I60" s="19">
        <v>4524.3</v>
      </c>
      <c r="J60" s="19">
        <v>1.07</v>
      </c>
      <c r="K60" s="44">
        <v>0.02</v>
      </c>
    </row>
    <row r="61" spans="1:11" s="25" customFormat="1" ht="15">
      <c r="A61" s="88" t="s">
        <v>67</v>
      </c>
      <c r="B61" s="74" t="s">
        <v>66</v>
      </c>
      <c r="C61" s="56"/>
      <c r="D61" s="57">
        <v>1837.85</v>
      </c>
      <c r="E61" s="56"/>
      <c r="F61" s="58"/>
      <c r="G61" s="56"/>
      <c r="H61" s="56"/>
      <c r="I61" s="19">
        <v>4524.3</v>
      </c>
      <c r="J61" s="19">
        <v>1.07</v>
      </c>
      <c r="K61" s="44">
        <v>0.03</v>
      </c>
    </row>
    <row r="62" spans="1:11" s="25" customFormat="1" ht="25.5">
      <c r="A62" s="88" t="s">
        <v>63</v>
      </c>
      <c r="B62" s="74" t="s">
        <v>64</v>
      </c>
      <c r="C62" s="56"/>
      <c r="D62" s="57">
        <v>1751.2</v>
      </c>
      <c r="E62" s="56"/>
      <c r="F62" s="58"/>
      <c r="G62" s="56"/>
      <c r="H62" s="56"/>
      <c r="I62" s="19">
        <v>4524.3</v>
      </c>
      <c r="J62" s="19">
        <v>1.07</v>
      </c>
      <c r="K62" s="44">
        <v>0.02</v>
      </c>
    </row>
    <row r="63" spans="1:11" s="25" customFormat="1" ht="15" hidden="1">
      <c r="A63" s="88" t="s">
        <v>39</v>
      </c>
      <c r="B63" s="74" t="s">
        <v>65</v>
      </c>
      <c r="C63" s="56"/>
      <c r="D63" s="57">
        <f>G63*I63</f>
        <v>0</v>
      </c>
      <c r="E63" s="56"/>
      <c r="F63" s="58"/>
      <c r="G63" s="56"/>
      <c r="H63" s="56"/>
      <c r="I63" s="19">
        <v>4524.3</v>
      </c>
      <c r="J63" s="19">
        <v>1.07</v>
      </c>
      <c r="K63" s="44">
        <v>0</v>
      </c>
    </row>
    <row r="64" spans="1:11" s="25" customFormat="1" ht="15" hidden="1">
      <c r="A64" s="88" t="s">
        <v>49</v>
      </c>
      <c r="B64" s="74" t="s">
        <v>66</v>
      </c>
      <c r="C64" s="56"/>
      <c r="D64" s="57"/>
      <c r="E64" s="56"/>
      <c r="F64" s="58"/>
      <c r="G64" s="56"/>
      <c r="H64" s="56"/>
      <c r="I64" s="19">
        <v>4524.3</v>
      </c>
      <c r="J64" s="19">
        <v>1.07</v>
      </c>
      <c r="K64" s="44">
        <v>0</v>
      </c>
    </row>
    <row r="65" spans="1:11" s="25" customFormat="1" ht="15" hidden="1">
      <c r="A65" s="88" t="s">
        <v>50</v>
      </c>
      <c r="B65" s="74" t="s">
        <v>18</v>
      </c>
      <c r="C65" s="56"/>
      <c r="D65" s="57"/>
      <c r="E65" s="56"/>
      <c r="F65" s="58"/>
      <c r="G65" s="56"/>
      <c r="H65" s="56"/>
      <c r="I65" s="19">
        <v>4524.3</v>
      </c>
      <c r="J65" s="19">
        <v>1.07</v>
      </c>
      <c r="K65" s="44">
        <v>0</v>
      </c>
    </row>
    <row r="66" spans="1:11" s="25" customFormat="1" ht="25.5" hidden="1">
      <c r="A66" s="88" t="s">
        <v>48</v>
      </c>
      <c r="B66" s="74" t="s">
        <v>18</v>
      </c>
      <c r="C66" s="56"/>
      <c r="D66" s="57"/>
      <c r="E66" s="56"/>
      <c r="F66" s="58"/>
      <c r="G66" s="56"/>
      <c r="H66" s="56"/>
      <c r="I66" s="19">
        <v>4524.3</v>
      </c>
      <c r="J66" s="19">
        <v>1.07</v>
      </c>
      <c r="K66" s="44">
        <v>0</v>
      </c>
    </row>
    <row r="67" spans="1:11" s="25" customFormat="1" ht="15" hidden="1">
      <c r="A67" s="88" t="s">
        <v>59</v>
      </c>
      <c r="B67" s="74" t="s">
        <v>10</v>
      </c>
      <c r="C67" s="56"/>
      <c r="D67" s="57">
        <f>G67*I67</f>
        <v>0</v>
      </c>
      <c r="E67" s="56"/>
      <c r="F67" s="58"/>
      <c r="G67" s="56"/>
      <c r="H67" s="56"/>
      <c r="I67" s="19">
        <v>4524.3</v>
      </c>
      <c r="J67" s="19">
        <v>1.07</v>
      </c>
      <c r="K67" s="44">
        <v>0</v>
      </c>
    </row>
    <row r="68" spans="1:11" s="25" customFormat="1" ht="15">
      <c r="A68" s="88" t="s">
        <v>58</v>
      </c>
      <c r="B68" s="74" t="s">
        <v>10</v>
      </c>
      <c r="C68" s="59"/>
      <c r="D68" s="57">
        <v>6228.48</v>
      </c>
      <c r="E68" s="59"/>
      <c r="F68" s="58"/>
      <c r="G68" s="56"/>
      <c r="H68" s="56"/>
      <c r="I68" s="19">
        <v>4524.3</v>
      </c>
      <c r="J68" s="19">
        <v>1.07</v>
      </c>
      <c r="K68" s="44">
        <v>0.1</v>
      </c>
    </row>
    <row r="69" spans="1:11" s="25" customFormat="1" ht="30">
      <c r="A69" s="86" t="s">
        <v>44</v>
      </c>
      <c r="B69" s="74"/>
      <c r="C69" s="56"/>
      <c r="D69" s="52">
        <v>0</v>
      </c>
      <c r="E69" s="56"/>
      <c r="F69" s="58"/>
      <c r="G69" s="52">
        <f>D69/I69</f>
        <v>0</v>
      </c>
      <c r="H69" s="52">
        <f>G69/12</f>
        <v>0</v>
      </c>
      <c r="I69" s="19">
        <v>4524.3</v>
      </c>
      <c r="J69" s="19">
        <v>1.07</v>
      </c>
      <c r="K69" s="44">
        <v>0.06</v>
      </c>
    </row>
    <row r="70" spans="1:11" s="25" customFormat="1" ht="15" hidden="1">
      <c r="A70" s="88" t="s">
        <v>60</v>
      </c>
      <c r="B70" s="74" t="s">
        <v>10</v>
      </c>
      <c r="C70" s="56"/>
      <c r="D70" s="57">
        <f>G70*I70</f>
        <v>0</v>
      </c>
      <c r="E70" s="56"/>
      <c r="F70" s="58"/>
      <c r="G70" s="56">
        <f>H70*12</f>
        <v>0</v>
      </c>
      <c r="H70" s="56">
        <v>0</v>
      </c>
      <c r="I70" s="19">
        <v>4524.3</v>
      </c>
      <c r="J70" s="19">
        <v>1.07</v>
      </c>
      <c r="K70" s="44">
        <v>0</v>
      </c>
    </row>
    <row r="71" spans="1:11" s="25" customFormat="1" ht="15">
      <c r="A71" s="86" t="s">
        <v>45</v>
      </c>
      <c r="B71" s="74"/>
      <c r="C71" s="56"/>
      <c r="D71" s="52">
        <f>D73+D74+D75</f>
        <v>40168.81</v>
      </c>
      <c r="E71" s="56"/>
      <c r="F71" s="58"/>
      <c r="G71" s="52">
        <f>D71/I71</f>
        <v>8.88</v>
      </c>
      <c r="H71" s="52">
        <f>G71/12</f>
        <v>0.74</v>
      </c>
      <c r="I71" s="19">
        <v>4524.3</v>
      </c>
      <c r="J71" s="19">
        <v>1.07</v>
      </c>
      <c r="K71" s="44">
        <v>0.21</v>
      </c>
    </row>
    <row r="72" spans="1:11" s="25" customFormat="1" ht="15" hidden="1">
      <c r="A72" s="88" t="s">
        <v>40</v>
      </c>
      <c r="B72" s="74" t="s">
        <v>10</v>
      </c>
      <c r="C72" s="56"/>
      <c r="D72" s="57">
        <f>G72*I72</f>
        <v>0</v>
      </c>
      <c r="E72" s="56"/>
      <c r="F72" s="58"/>
      <c r="G72" s="56">
        <f>H72*12</f>
        <v>0</v>
      </c>
      <c r="H72" s="56">
        <v>0</v>
      </c>
      <c r="I72" s="19">
        <v>4524.3</v>
      </c>
      <c r="J72" s="19">
        <v>1.07</v>
      </c>
      <c r="K72" s="44">
        <v>0</v>
      </c>
    </row>
    <row r="73" spans="1:11" s="25" customFormat="1" ht="15">
      <c r="A73" s="88" t="s">
        <v>72</v>
      </c>
      <c r="B73" s="74" t="s">
        <v>18</v>
      </c>
      <c r="C73" s="56"/>
      <c r="D73" s="57">
        <v>13749.92</v>
      </c>
      <c r="E73" s="56"/>
      <c r="F73" s="58"/>
      <c r="G73" s="56"/>
      <c r="H73" s="56"/>
      <c r="I73" s="19">
        <v>4524.3</v>
      </c>
      <c r="J73" s="19">
        <v>1.07</v>
      </c>
      <c r="K73" s="44">
        <v>0.2</v>
      </c>
    </row>
    <row r="74" spans="1:11" s="25" customFormat="1" ht="15">
      <c r="A74" s="88" t="s">
        <v>41</v>
      </c>
      <c r="B74" s="74" t="s">
        <v>18</v>
      </c>
      <c r="C74" s="56"/>
      <c r="D74" s="57">
        <v>915.28</v>
      </c>
      <c r="E74" s="56"/>
      <c r="F74" s="58"/>
      <c r="G74" s="56"/>
      <c r="H74" s="56"/>
      <c r="I74" s="19">
        <v>4524.3</v>
      </c>
      <c r="J74" s="19">
        <v>1.07</v>
      </c>
      <c r="K74" s="44">
        <v>0.01</v>
      </c>
    </row>
    <row r="75" spans="1:11" s="25" customFormat="1" ht="15">
      <c r="A75" s="88" t="s">
        <v>123</v>
      </c>
      <c r="B75" s="75" t="s">
        <v>96</v>
      </c>
      <c r="C75" s="56"/>
      <c r="D75" s="91">
        <v>25503.61</v>
      </c>
      <c r="E75" s="56"/>
      <c r="F75" s="58"/>
      <c r="G75" s="59"/>
      <c r="H75" s="59"/>
      <c r="I75" s="19">
        <v>4524.3</v>
      </c>
      <c r="J75" s="19"/>
      <c r="K75" s="44"/>
    </row>
    <row r="76" spans="1:11" s="25" customFormat="1" ht="15">
      <c r="A76" s="86" t="s">
        <v>46</v>
      </c>
      <c r="B76" s="74"/>
      <c r="C76" s="56"/>
      <c r="D76" s="52">
        <f>D77</f>
        <v>1098.16</v>
      </c>
      <c r="E76" s="56"/>
      <c r="F76" s="58"/>
      <c r="G76" s="52">
        <f>D76/I76</f>
        <v>0.24</v>
      </c>
      <c r="H76" s="52">
        <f>G76/12</f>
        <v>0.02</v>
      </c>
      <c r="I76" s="19">
        <v>4524.3</v>
      </c>
      <c r="J76" s="19">
        <v>1.07</v>
      </c>
      <c r="K76" s="44">
        <v>0.1</v>
      </c>
    </row>
    <row r="77" spans="1:11" s="25" customFormat="1" ht="15">
      <c r="A77" s="88" t="s">
        <v>42</v>
      </c>
      <c r="B77" s="74" t="s">
        <v>18</v>
      </c>
      <c r="C77" s="56"/>
      <c r="D77" s="57">
        <v>1098.16</v>
      </c>
      <c r="E77" s="56"/>
      <c r="F77" s="58"/>
      <c r="G77" s="56"/>
      <c r="H77" s="56"/>
      <c r="I77" s="19">
        <v>4524.3</v>
      </c>
      <c r="J77" s="19">
        <v>1.07</v>
      </c>
      <c r="K77" s="44">
        <v>0.01</v>
      </c>
    </row>
    <row r="78" spans="1:11" s="19" customFormat="1" ht="15">
      <c r="A78" s="86" t="s">
        <v>55</v>
      </c>
      <c r="B78" s="87"/>
      <c r="C78" s="52"/>
      <c r="D78" s="52">
        <f>D79</f>
        <v>18060</v>
      </c>
      <c r="E78" s="52"/>
      <c r="F78" s="54"/>
      <c r="G78" s="52">
        <f>D78/I78</f>
        <v>3.99</v>
      </c>
      <c r="H78" s="52">
        <f>G78/12</f>
        <v>0.33</v>
      </c>
      <c r="I78" s="19">
        <v>4524.3</v>
      </c>
      <c r="J78" s="19">
        <v>1.07</v>
      </c>
      <c r="K78" s="44">
        <v>0.28</v>
      </c>
    </row>
    <row r="79" spans="1:11" s="25" customFormat="1" ht="15">
      <c r="A79" s="88" t="s">
        <v>104</v>
      </c>
      <c r="B79" s="75" t="s">
        <v>23</v>
      </c>
      <c r="C79" s="56">
        <f>F79*12</f>
        <v>0</v>
      </c>
      <c r="D79" s="71">
        <v>18060</v>
      </c>
      <c r="E79" s="56">
        <f>H79*12</f>
        <v>0</v>
      </c>
      <c r="F79" s="58"/>
      <c r="G79" s="56"/>
      <c r="H79" s="56"/>
      <c r="I79" s="19">
        <v>4524.3</v>
      </c>
      <c r="J79" s="19">
        <v>1.07</v>
      </c>
      <c r="K79" s="44">
        <v>0.26</v>
      </c>
    </row>
    <row r="80" spans="1:11" s="19" customFormat="1" ht="15">
      <c r="A80" s="86" t="s">
        <v>54</v>
      </c>
      <c r="B80" s="87"/>
      <c r="C80" s="52"/>
      <c r="D80" s="52">
        <f>D81+D82+D83</f>
        <v>22038.13</v>
      </c>
      <c r="E80" s="52"/>
      <c r="F80" s="54"/>
      <c r="G80" s="52">
        <f>D80/I80</f>
        <v>4.87</v>
      </c>
      <c r="H80" s="52">
        <f>G80/12</f>
        <v>0.41</v>
      </c>
      <c r="I80" s="19">
        <v>4524.3</v>
      </c>
      <c r="J80" s="19">
        <v>1.07</v>
      </c>
      <c r="K80" s="44">
        <v>0.32</v>
      </c>
    </row>
    <row r="81" spans="1:11" s="25" customFormat="1" ht="15">
      <c r="A81" s="88" t="s">
        <v>68</v>
      </c>
      <c r="B81" s="74" t="s">
        <v>62</v>
      </c>
      <c r="C81" s="56"/>
      <c r="D81" s="57">
        <v>17351.79</v>
      </c>
      <c r="E81" s="56"/>
      <c r="F81" s="58"/>
      <c r="G81" s="56"/>
      <c r="H81" s="56"/>
      <c r="I81" s="19">
        <v>4524.3</v>
      </c>
      <c r="J81" s="19">
        <v>1.07</v>
      </c>
      <c r="K81" s="44">
        <v>0.26</v>
      </c>
    </row>
    <row r="82" spans="1:11" s="25" customFormat="1" ht="15">
      <c r="A82" s="88" t="s">
        <v>81</v>
      </c>
      <c r="B82" s="74" t="s">
        <v>62</v>
      </c>
      <c r="C82" s="56"/>
      <c r="D82" s="57">
        <v>4686.34</v>
      </c>
      <c r="E82" s="56"/>
      <c r="F82" s="58"/>
      <c r="G82" s="56"/>
      <c r="H82" s="56"/>
      <c r="I82" s="19">
        <v>4524.3</v>
      </c>
      <c r="J82" s="19">
        <v>1.07</v>
      </c>
      <c r="K82" s="44">
        <v>0.06</v>
      </c>
    </row>
    <row r="83" spans="1:11" s="25" customFormat="1" ht="25.5" customHeight="1" hidden="1">
      <c r="A83" s="88" t="s">
        <v>69</v>
      </c>
      <c r="B83" s="74" t="s">
        <v>18</v>
      </c>
      <c r="C83" s="56"/>
      <c r="D83" s="57"/>
      <c r="E83" s="56"/>
      <c r="F83" s="58"/>
      <c r="G83" s="56"/>
      <c r="H83" s="56">
        <v>0</v>
      </c>
      <c r="I83" s="19">
        <v>4524.3</v>
      </c>
      <c r="J83" s="19">
        <v>1.07</v>
      </c>
      <c r="K83" s="44">
        <v>0</v>
      </c>
    </row>
    <row r="84" spans="1:11" s="19" customFormat="1" ht="38.25" thickBot="1">
      <c r="A84" s="92" t="s">
        <v>122</v>
      </c>
      <c r="B84" s="93" t="s">
        <v>13</v>
      </c>
      <c r="C84" s="60">
        <f>F84*12</f>
        <v>0</v>
      </c>
      <c r="D84" s="60">
        <f>G84*I84</f>
        <v>20630.81</v>
      </c>
      <c r="E84" s="60">
        <f>H84*12</f>
        <v>4.56</v>
      </c>
      <c r="F84" s="61"/>
      <c r="G84" s="60">
        <f>H84*12</f>
        <v>4.56</v>
      </c>
      <c r="H84" s="60">
        <v>0.38</v>
      </c>
      <c r="I84" s="19">
        <v>4524.3</v>
      </c>
      <c r="J84" s="19">
        <v>1.07</v>
      </c>
      <c r="K84" s="44">
        <v>2</v>
      </c>
    </row>
    <row r="85" spans="1:11" s="19" customFormat="1" ht="19.5" thickBot="1">
      <c r="A85" s="94" t="s">
        <v>97</v>
      </c>
      <c r="B85" s="95" t="s">
        <v>12</v>
      </c>
      <c r="C85" s="60"/>
      <c r="D85" s="60">
        <f>G85*I85</f>
        <v>74870.94</v>
      </c>
      <c r="E85" s="60"/>
      <c r="F85" s="61"/>
      <c r="G85" s="60">
        <f>12*H85</f>
        <v>20.76</v>
      </c>
      <c r="H85" s="60">
        <v>1.73</v>
      </c>
      <c r="I85" s="19">
        <f>4524.3-917.8</f>
        <v>3606.5</v>
      </c>
      <c r="K85" s="44"/>
    </row>
    <row r="86" spans="1:11" s="19" customFormat="1" ht="19.5" thickBot="1">
      <c r="A86" s="41" t="s">
        <v>84</v>
      </c>
      <c r="B86" s="29"/>
      <c r="C86" s="31"/>
      <c r="D86" s="60">
        <f>D85+D84+D80+D78+D76+D71+D69+D58+D42+D41+D40+D39+D38+D35+D34+D33+D32+D31+D22+D14</f>
        <v>788853.79</v>
      </c>
      <c r="E86" s="60">
        <f>E85+E84+E80+E78+E76+E71+E69+E58+E42+E41+E40+E39+E38+E35+E34+E33+E32+E31+E22+E14</f>
        <v>120</v>
      </c>
      <c r="F86" s="60">
        <f>F85+F84+F80+F78+F76+F71+F69+F58+F42+F41+F40+F39+F38+F35+F34+F33+F32+F31+F22+F14</f>
        <v>0</v>
      </c>
      <c r="G86" s="60">
        <f>G85+G84+G80+G78+G76+G71+G69+G58+G42+G41+G40+G39+G38+G35+G34+G33+G32+G31+G22+G14</f>
        <v>178.57</v>
      </c>
      <c r="H86" s="60">
        <f>H85+H84+H80+H78+H76+H71+H69+H58+H42+H41+H40+H39+H38+H35+H34+H33+H32+H31+H22+H14</f>
        <v>14.89</v>
      </c>
      <c r="I86" s="19">
        <v>4524.3</v>
      </c>
      <c r="K86" s="44"/>
    </row>
    <row r="87" spans="1:11" s="19" customFormat="1" ht="18.75" hidden="1">
      <c r="A87" s="32"/>
      <c r="B87" s="27"/>
      <c r="C87" s="33"/>
      <c r="D87" s="62"/>
      <c r="E87" s="62"/>
      <c r="F87" s="63"/>
      <c r="G87" s="62"/>
      <c r="H87" s="64"/>
      <c r="I87" s="19">
        <v>4524.3</v>
      </c>
      <c r="K87" s="44"/>
    </row>
    <row r="88" spans="1:11" s="19" customFormat="1" ht="18.75">
      <c r="A88" s="9"/>
      <c r="B88" s="48"/>
      <c r="C88" s="49"/>
      <c r="D88" s="65"/>
      <c r="E88" s="65"/>
      <c r="F88" s="65"/>
      <c r="G88" s="65"/>
      <c r="H88" s="65"/>
      <c r="K88" s="44"/>
    </row>
    <row r="89" spans="4:11" s="4" customFormat="1" ht="15">
      <c r="D89" s="66"/>
      <c r="E89" s="66"/>
      <c r="F89" s="66"/>
      <c r="G89" s="66"/>
      <c r="H89" s="66"/>
      <c r="I89" s="19"/>
      <c r="K89" s="47"/>
    </row>
    <row r="90" spans="4:11" s="4" customFormat="1" ht="15.75" thickBot="1">
      <c r="D90" s="66"/>
      <c r="E90" s="66"/>
      <c r="F90" s="66"/>
      <c r="G90" s="66"/>
      <c r="H90" s="66"/>
      <c r="I90" s="19"/>
      <c r="K90" s="47"/>
    </row>
    <row r="91" spans="1:11" s="19" customFormat="1" ht="18.75">
      <c r="A91" s="34" t="s">
        <v>82</v>
      </c>
      <c r="B91" s="35"/>
      <c r="C91" s="11">
        <f>F91*12</f>
        <v>0</v>
      </c>
      <c r="D91" s="67">
        <f>D92+D93+D94+D95+D96+D97+D98+D99+D100+D101</f>
        <v>266052.15</v>
      </c>
      <c r="E91" s="67">
        <f>E92+E93+E94+E95+E96+E97+E98+E99+E100+E101</f>
        <v>0</v>
      </c>
      <c r="F91" s="67">
        <f>F92+F93+F94+F95+F96+F97+F98+F99+F100+F101</f>
        <v>0</v>
      </c>
      <c r="G91" s="67">
        <f>G92+G93+G94+G95+G96+G97+G98+G99+G100+G101</f>
        <v>58.82</v>
      </c>
      <c r="H91" s="67">
        <f>H92+H93+H94+H95+H96+H97+H98+H99+H100+H101</f>
        <v>4.91</v>
      </c>
      <c r="I91" s="19">
        <v>4524.3</v>
      </c>
      <c r="K91" s="44"/>
    </row>
    <row r="92" spans="1:11" s="97" customFormat="1" ht="15">
      <c r="A92" s="89" t="s">
        <v>98</v>
      </c>
      <c r="B92" s="90"/>
      <c r="C92" s="68"/>
      <c r="D92" s="68">
        <v>45269.13</v>
      </c>
      <c r="E92" s="68"/>
      <c r="F92" s="68"/>
      <c r="G92" s="68">
        <f>D92/I92</f>
        <v>10.01</v>
      </c>
      <c r="H92" s="69">
        <f>G92/12</f>
        <v>0.83</v>
      </c>
      <c r="I92" s="96">
        <v>4524.3</v>
      </c>
      <c r="K92" s="98"/>
    </row>
    <row r="93" spans="1:11" s="97" customFormat="1" ht="15">
      <c r="A93" s="89" t="s">
        <v>127</v>
      </c>
      <c r="B93" s="90"/>
      <c r="C93" s="68"/>
      <c r="D93" s="68">
        <v>38309.18</v>
      </c>
      <c r="E93" s="68"/>
      <c r="F93" s="68"/>
      <c r="G93" s="68">
        <f>D93/I93</f>
        <v>8.47</v>
      </c>
      <c r="H93" s="69">
        <f>G93/12</f>
        <v>0.71</v>
      </c>
      <c r="I93" s="96">
        <v>4524.3</v>
      </c>
      <c r="K93" s="98"/>
    </row>
    <row r="94" spans="1:11" s="97" customFormat="1" ht="15">
      <c r="A94" s="89" t="s">
        <v>128</v>
      </c>
      <c r="B94" s="90"/>
      <c r="C94" s="68"/>
      <c r="D94" s="68">
        <v>36767.27</v>
      </c>
      <c r="E94" s="68"/>
      <c r="F94" s="68"/>
      <c r="G94" s="68">
        <f>D94/I94</f>
        <v>8.13</v>
      </c>
      <c r="H94" s="69">
        <f>G94/12</f>
        <v>0.68</v>
      </c>
      <c r="I94" s="96">
        <v>4524.3</v>
      </c>
      <c r="K94" s="98"/>
    </row>
    <row r="95" spans="1:11" s="97" customFormat="1" ht="15">
      <c r="A95" s="89" t="s">
        <v>133</v>
      </c>
      <c r="B95" s="90"/>
      <c r="C95" s="68"/>
      <c r="D95" s="68">
        <v>38196.91</v>
      </c>
      <c r="E95" s="68"/>
      <c r="F95" s="68"/>
      <c r="G95" s="68">
        <f>D95/I95</f>
        <v>8.44</v>
      </c>
      <c r="H95" s="69">
        <f>G95/12</f>
        <v>0.7</v>
      </c>
      <c r="I95" s="96">
        <v>4524.3</v>
      </c>
      <c r="K95" s="98"/>
    </row>
    <row r="96" spans="1:11" s="97" customFormat="1" ht="15">
      <c r="A96" s="89" t="s">
        <v>129</v>
      </c>
      <c r="B96" s="90"/>
      <c r="C96" s="68"/>
      <c r="D96" s="68">
        <v>24182.55</v>
      </c>
      <c r="E96" s="68"/>
      <c r="F96" s="68"/>
      <c r="G96" s="68">
        <f aca="true" t="shared" si="1" ref="G96:G102">D96/I96</f>
        <v>5.35</v>
      </c>
      <c r="H96" s="69">
        <f aca="true" t="shared" si="2" ref="H96:H102">G96/12</f>
        <v>0.45</v>
      </c>
      <c r="I96" s="96">
        <v>4524.3</v>
      </c>
      <c r="K96" s="98"/>
    </row>
    <row r="97" spans="1:11" s="97" customFormat="1" ht="15">
      <c r="A97" s="89" t="s">
        <v>130</v>
      </c>
      <c r="B97" s="90"/>
      <c r="C97" s="68"/>
      <c r="D97" s="68">
        <v>23537.03</v>
      </c>
      <c r="E97" s="68"/>
      <c r="F97" s="68"/>
      <c r="G97" s="68">
        <f t="shared" si="1"/>
        <v>5.2</v>
      </c>
      <c r="H97" s="69">
        <f t="shared" si="2"/>
        <v>0.43</v>
      </c>
      <c r="I97" s="96">
        <v>4524.3</v>
      </c>
      <c r="K97" s="98"/>
    </row>
    <row r="98" spans="1:11" s="97" customFormat="1" ht="15">
      <c r="A98" s="89" t="s">
        <v>131</v>
      </c>
      <c r="B98" s="90"/>
      <c r="C98" s="68"/>
      <c r="D98" s="68">
        <v>27523.44</v>
      </c>
      <c r="E98" s="68"/>
      <c r="F98" s="68"/>
      <c r="G98" s="68">
        <f t="shared" si="1"/>
        <v>6.08</v>
      </c>
      <c r="H98" s="69">
        <f t="shared" si="2"/>
        <v>0.51</v>
      </c>
      <c r="I98" s="96">
        <v>4524.3</v>
      </c>
      <c r="K98" s="98"/>
    </row>
    <row r="99" spans="1:11" s="97" customFormat="1" ht="15">
      <c r="A99" s="89" t="s">
        <v>132</v>
      </c>
      <c r="B99" s="90"/>
      <c r="C99" s="68"/>
      <c r="D99" s="68">
        <v>20930.01</v>
      </c>
      <c r="E99" s="68"/>
      <c r="F99" s="68"/>
      <c r="G99" s="68">
        <f t="shared" si="1"/>
        <v>4.63</v>
      </c>
      <c r="H99" s="69">
        <f t="shared" si="2"/>
        <v>0.39</v>
      </c>
      <c r="I99" s="96">
        <v>4524.3</v>
      </c>
      <c r="K99" s="98"/>
    </row>
    <row r="100" spans="1:11" s="97" customFormat="1" ht="21" customHeight="1">
      <c r="A100" s="89" t="s">
        <v>113</v>
      </c>
      <c r="B100" s="90"/>
      <c r="C100" s="68"/>
      <c r="D100" s="68">
        <v>10614.21</v>
      </c>
      <c r="E100" s="68"/>
      <c r="F100" s="68"/>
      <c r="G100" s="68">
        <f t="shared" si="1"/>
        <v>2.35</v>
      </c>
      <c r="H100" s="69">
        <f t="shared" si="2"/>
        <v>0.2</v>
      </c>
      <c r="I100" s="96">
        <v>4524.3</v>
      </c>
      <c r="K100" s="98"/>
    </row>
    <row r="101" spans="1:11" s="97" customFormat="1" ht="19.5" customHeight="1">
      <c r="A101" s="99" t="s">
        <v>116</v>
      </c>
      <c r="B101" s="90"/>
      <c r="C101" s="68"/>
      <c r="D101" s="68">
        <v>722.42</v>
      </c>
      <c r="E101" s="70"/>
      <c r="F101" s="70"/>
      <c r="G101" s="68">
        <f t="shared" si="1"/>
        <v>0.16</v>
      </c>
      <c r="H101" s="69">
        <f t="shared" si="2"/>
        <v>0.01</v>
      </c>
      <c r="I101" s="96">
        <v>4524.3</v>
      </c>
      <c r="K101" s="98"/>
    </row>
    <row r="102" spans="1:11" s="105" customFormat="1" ht="19.5" hidden="1">
      <c r="A102" s="100" t="s">
        <v>30</v>
      </c>
      <c r="B102" s="101" t="s">
        <v>12</v>
      </c>
      <c r="C102" s="101" t="s">
        <v>31</v>
      </c>
      <c r="D102" s="102"/>
      <c r="E102" s="103" t="s">
        <v>31</v>
      </c>
      <c r="F102" s="104"/>
      <c r="G102" s="68">
        <f t="shared" si="1"/>
        <v>0</v>
      </c>
      <c r="H102" s="69">
        <f t="shared" si="2"/>
        <v>0</v>
      </c>
      <c r="I102" s="96">
        <v>4524.28</v>
      </c>
      <c r="K102" s="106"/>
    </row>
    <row r="103" spans="1:11" s="105" customFormat="1" ht="19.5">
      <c r="A103" s="109"/>
      <c r="B103" s="110"/>
      <c r="C103" s="110"/>
      <c r="D103" s="110"/>
      <c r="E103" s="110"/>
      <c r="F103" s="110"/>
      <c r="G103" s="110"/>
      <c r="H103" s="110"/>
      <c r="K103" s="106"/>
    </row>
    <row r="104" spans="1:11" s="36" customFormat="1" ht="20.25" thickBot="1">
      <c r="A104" s="9"/>
      <c r="B104" s="10"/>
      <c r="C104" s="10"/>
      <c r="D104" s="10"/>
      <c r="E104" s="10"/>
      <c r="F104" s="10"/>
      <c r="G104" s="10"/>
      <c r="H104" s="10"/>
      <c r="K104" s="46"/>
    </row>
    <row r="105" spans="1:11" s="19" customFormat="1" ht="18.75">
      <c r="A105" s="37" t="s">
        <v>83</v>
      </c>
      <c r="B105" s="35"/>
      <c r="C105" s="11"/>
      <c r="D105" s="12">
        <f>D86+D91</f>
        <v>1054905.94</v>
      </c>
      <c r="E105" s="12">
        <f>E86+E91</f>
        <v>120</v>
      </c>
      <c r="F105" s="12">
        <f>F86+F91</f>
        <v>0</v>
      </c>
      <c r="G105" s="12">
        <f>G86+G91</f>
        <v>237.39</v>
      </c>
      <c r="H105" s="12">
        <f>H86+H91</f>
        <v>19.8</v>
      </c>
      <c r="K105" s="44"/>
    </row>
    <row r="106" spans="1:11" s="4" customFormat="1" ht="12.75">
      <c r="A106" s="38"/>
      <c r="K106" s="47"/>
    </row>
    <row r="107" spans="1:11" s="36" customFormat="1" ht="19.5">
      <c r="A107" s="39"/>
      <c r="B107" s="40"/>
      <c r="C107" s="5"/>
      <c r="D107" s="5"/>
      <c r="E107" s="5"/>
      <c r="F107" s="5"/>
      <c r="G107" s="5"/>
      <c r="H107" s="5"/>
      <c r="K107" s="46"/>
    </row>
    <row r="108" spans="1:11" s="4" customFormat="1" ht="14.25">
      <c r="A108" s="127" t="s">
        <v>32</v>
      </c>
      <c r="B108" s="127"/>
      <c r="C108" s="127"/>
      <c r="D108" s="127"/>
      <c r="E108" s="127"/>
      <c r="F108" s="127"/>
      <c r="K108" s="47"/>
    </row>
    <row r="109" s="4" customFormat="1" ht="12.75">
      <c r="K109" s="47"/>
    </row>
    <row r="110" spans="1:11" s="4" customFormat="1" ht="12.75">
      <c r="A110" s="38" t="s">
        <v>33</v>
      </c>
      <c r="K110" s="47"/>
    </row>
    <row r="111" s="4" customFormat="1" ht="12.75">
      <c r="K111" s="47"/>
    </row>
    <row r="112" s="4" customFormat="1" ht="12.75">
      <c r="K112" s="47"/>
    </row>
    <row r="113" s="4" customFormat="1" ht="12.75">
      <c r="K113" s="47"/>
    </row>
    <row r="114" s="4" customFormat="1" ht="12.75">
      <c r="K114" s="47"/>
    </row>
    <row r="115" s="4" customFormat="1" ht="12.75">
      <c r="K115" s="47"/>
    </row>
    <row r="116" s="4" customFormat="1" ht="12.75">
      <c r="K116" s="47"/>
    </row>
    <row r="117" s="4" customFormat="1" ht="12.75">
      <c r="K117" s="47"/>
    </row>
    <row r="118" s="4" customFormat="1" ht="12.75">
      <c r="K118" s="47"/>
    </row>
    <row r="119" s="4" customFormat="1" ht="12.75">
      <c r="K119" s="47"/>
    </row>
    <row r="120" s="4" customFormat="1" ht="12.75">
      <c r="K120" s="47"/>
    </row>
    <row r="121" s="4" customFormat="1" ht="12.75">
      <c r="K121" s="47"/>
    </row>
    <row r="122" s="4" customFormat="1" ht="12.75">
      <c r="K122" s="47"/>
    </row>
    <row r="123" s="4" customFormat="1" ht="12.75">
      <c r="K123" s="47"/>
    </row>
    <row r="124" s="4" customFormat="1" ht="12.75">
      <c r="K124" s="47"/>
    </row>
    <row r="125" s="4" customFormat="1" ht="12.75">
      <c r="K125" s="47"/>
    </row>
    <row r="126" s="4" customFormat="1" ht="12.75">
      <c r="K126" s="47"/>
    </row>
    <row r="127" s="4" customFormat="1" ht="12.75">
      <c r="K127" s="47"/>
    </row>
    <row r="128" s="4" customFormat="1" ht="12.75">
      <c r="K128" s="47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08:F10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zoomScale="73" zoomScaleNormal="73" zoomScalePageLayoutView="0" workbookViewId="0" topLeftCell="A61">
      <selection activeCell="D85" sqref="D85:H85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4.87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6" hidden="1" customWidth="1"/>
    <col min="11" max="11" width="15.375" style="42" hidden="1" customWidth="1"/>
    <col min="12" max="14" width="15.375" style="6" customWidth="1"/>
    <col min="15" max="16384" width="9.125" style="6" customWidth="1"/>
  </cols>
  <sheetData>
    <row r="1" spans="1:8" ht="16.5" customHeight="1">
      <c r="A1" s="111" t="s">
        <v>0</v>
      </c>
      <c r="B1" s="112"/>
      <c r="C1" s="112"/>
      <c r="D1" s="112"/>
      <c r="E1" s="112"/>
      <c r="F1" s="112"/>
      <c r="G1" s="112"/>
      <c r="H1" s="112"/>
    </row>
    <row r="2" spans="1:8" ht="18" customHeight="1">
      <c r="A2" s="50" t="s">
        <v>117</v>
      </c>
      <c r="B2" s="113" t="s">
        <v>1</v>
      </c>
      <c r="C2" s="113"/>
      <c r="D2" s="113"/>
      <c r="E2" s="113"/>
      <c r="F2" s="113"/>
      <c r="G2" s="112"/>
      <c r="H2" s="112"/>
    </row>
    <row r="3" spans="2:8" ht="14.25" customHeight="1">
      <c r="B3" s="113" t="s">
        <v>2</v>
      </c>
      <c r="C3" s="113"/>
      <c r="D3" s="113"/>
      <c r="E3" s="113"/>
      <c r="F3" s="113"/>
      <c r="G3" s="112"/>
      <c r="H3" s="112"/>
    </row>
    <row r="4" spans="2:8" ht="14.25" customHeight="1">
      <c r="B4" s="113" t="s">
        <v>34</v>
      </c>
      <c r="C4" s="113"/>
      <c r="D4" s="113"/>
      <c r="E4" s="113"/>
      <c r="F4" s="113"/>
      <c r="G4" s="112"/>
      <c r="H4" s="112"/>
    </row>
    <row r="5" spans="1:8" s="1" customFormat="1" ht="39.75" customHeight="1">
      <c r="A5" s="114"/>
      <c r="B5" s="115"/>
      <c r="C5" s="115"/>
      <c r="D5" s="115"/>
      <c r="E5" s="115"/>
      <c r="F5" s="115"/>
      <c r="G5" s="115"/>
      <c r="H5" s="115"/>
    </row>
    <row r="6" spans="1:8" s="1" customFormat="1" ht="21.75" customHeight="1">
      <c r="A6" s="116" t="s">
        <v>118</v>
      </c>
      <c r="B6" s="116"/>
      <c r="C6" s="116"/>
      <c r="D6" s="116"/>
      <c r="E6" s="116"/>
      <c r="F6" s="116"/>
      <c r="G6" s="116"/>
      <c r="H6" s="116"/>
    </row>
    <row r="7" spans="1:11" s="13" customFormat="1" ht="22.5" customHeight="1">
      <c r="A7" s="117" t="s">
        <v>3</v>
      </c>
      <c r="B7" s="117"/>
      <c r="C7" s="117"/>
      <c r="D7" s="117"/>
      <c r="E7" s="118"/>
      <c r="F7" s="118"/>
      <c r="G7" s="118"/>
      <c r="H7" s="118"/>
      <c r="K7" s="43"/>
    </row>
    <row r="8" spans="1:8" s="14" customFormat="1" ht="18.75" customHeight="1">
      <c r="A8" s="117" t="s">
        <v>126</v>
      </c>
      <c r="B8" s="117"/>
      <c r="C8" s="117"/>
      <c r="D8" s="117"/>
      <c r="E8" s="118"/>
      <c r="F8" s="118"/>
      <c r="G8" s="118"/>
      <c r="H8" s="118"/>
    </row>
    <row r="9" spans="1:8" s="15" customFormat="1" ht="17.25" customHeight="1">
      <c r="A9" s="119" t="s">
        <v>71</v>
      </c>
      <c r="B9" s="119"/>
      <c r="C9" s="119"/>
      <c r="D9" s="119"/>
      <c r="E9" s="120"/>
      <c r="F9" s="120"/>
      <c r="G9" s="120"/>
      <c r="H9" s="120"/>
    </row>
    <row r="10" spans="1:8" s="14" customFormat="1" ht="30" customHeight="1" thickBot="1">
      <c r="A10" s="121" t="s">
        <v>4</v>
      </c>
      <c r="B10" s="121"/>
      <c r="C10" s="121"/>
      <c r="D10" s="121"/>
      <c r="E10" s="122"/>
      <c r="F10" s="122"/>
      <c r="G10" s="122"/>
      <c r="H10" s="122"/>
    </row>
    <row r="11" spans="1:11" s="19" customFormat="1" ht="139.5" customHeight="1" thickBot="1">
      <c r="A11" s="16" t="s">
        <v>5</v>
      </c>
      <c r="B11" s="17" t="s">
        <v>6</v>
      </c>
      <c r="C11" s="18" t="s">
        <v>7</v>
      </c>
      <c r="D11" s="18" t="s">
        <v>35</v>
      </c>
      <c r="E11" s="18" t="s">
        <v>7</v>
      </c>
      <c r="F11" s="2" t="s">
        <v>8</v>
      </c>
      <c r="G11" s="18" t="s">
        <v>7</v>
      </c>
      <c r="H11" s="2" t="s">
        <v>8</v>
      </c>
      <c r="K11" s="44"/>
    </row>
    <row r="12" spans="1:11" s="25" customFormat="1" ht="12.75">
      <c r="A12" s="20">
        <v>1</v>
      </c>
      <c r="B12" s="21">
        <v>2</v>
      </c>
      <c r="C12" s="21">
        <v>3</v>
      </c>
      <c r="D12" s="22"/>
      <c r="E12" s="21">
        <v>3</v>
      </c>
      <c r="F12" s="3">
        <v>4</v>
      </c>
      <c r="G12" s="23">
        <v>3</v>
      </c>
      <c r="H12" s="24">
        <v>4</v>
      </c>
      <c r="K12" s="45"/>
    </row>
    <row r="13" spans="1:11" s="25" customFormat="1" ht="49.5" customHeight="1">
      <c r="A13" s="123" t="s">
        <v>9</v>
      </c>
      <c r="B13" s="124"/>
      <c r="C13" s="124"/>
      <c r="D13" s="124"/>
      <c r="E13" s="124"/>
      <c r="F13" s="124"/>
      <c r="G13" s="125"/>
      <c r="H13" s="126"/>
      <c r="K13" s="45"/>
    </row>
    <row r="14" spans="1:11" s="19" customFormat="1" ht="23.25" customHeight="1">
      <c r="A14" s="26" t="s">
        <v>105</v>
      </c>
      <c r="B14" s="27" t="s">
        <v>10</v>
      </c>
      <c r="C14" s="28">
        <f>F14*12</f>
        <v>0</v>
      </c>
      <c r="D14" s="51">
        <f>G14*I14</f>
        <v>160160.22</v>
      </c>
      <c r="E14" s="52">
        <f>H14*12</f>
        <v>35.4</v>
      </c>
      <c r="F14" s="53"/>
      <c r="G14" s="52">
        <f>H14*12</f>
        <v>35.4</v>
      </c>
      <c r="H14" s="52">
        <f>H19+H21</f>
        <v>2.95</v>
      </c>
      <c r="I14" s="19">
        <v>4524.3</v>
      </c>
      <c r="J14" s="19">
        <v>1.07</v>
      </c>
      <c r="K14" s="44">
        <v>2.24</v>
      </c>
    </row>
    <row r="15" spans="1:11" s="19" customFormat="1" ht="27" customHeight="1">
      <c r="A15" s="7" t="s">
        <v>86</v>
      </c>
      <c r="B15" s="8" t="s">
        <v>87</v>
      </c>
      <c r="C15" s="28"/>
      <c r="D15" s="51"/>
      <c r="E15" s="52"/>
      <c r="F15" s="53"/>
      <c r="G15" s="52"/>
      <c r="H15" s="52"/>
      <c r="I15" s="19">
        <v>4524.3</v>
      </c>
      <c r="K15" s="44"/>
    </row>
    <row r="16" spans="1:11" s="19" customFormat="1" ht="20.25" customHeight="1">
      <c r="A16" s="73" t="s">
        <v>88</v>
      </c>
      <c r="B16" s="74" t="s">
        <v>87</v>
      </c>
      <c r="C16" s="52"/>
      <c r="D16" s="51"/>
      <c r="E16" s="52"/>
      <c r="F16" s="53"/>
      <c r="G16" s="52"/>
      <c r="H16" s="52"/>
      <c r="I16" s="19">
        <v>4524.3</v>
      </c>
      <c r="K16" s="44"/>
    </row>
    <row r="17" spans="1:11" s="19" customFormat="1" ht="18.75" customHeight="1">
      <c r="A17" s="73" t="s">
        <v>89</v>
      </c>
      <c r="B17" s="74" t="s">
        <v>90</v>
      </c>
      <c r="C17" s="52"/>
      <c r="D17" s="51"/>
      <c r="E17" s="52"/>
      <c r="F17" s="53"/>
      <c r="G17" s="52"/>
      <c r="H17" s="52"/>
      <c r="I17" s="19">
        <v>4524.3</v>
      </c>
      <c r="K17" s="44"/>
    </row>
    <row r="18" spans="1:11" s="19" customFormat="1" ht="21.75" customHeight="1">
      <c r="A18" s="73" t="s">
        <v>91</v>
      </c>
      <c r="B18" s="75" t="s">
        <v>87</v>
      </c>
      <c r="C18" s="52"/>
      <c r="D18" s="51"/>
      <c r="E18" s="52"/>
      <c r="F18" s="53"/>
      <c r="G18" s="52"/>
      <c r="H18" s="52"/>
      <c r="I18" s="19">
        <v>4524.3</v>
      </c>
      <c r="K18" s="44"/>
    </row>
    <row r="19" spans="1:11" s="19" customFormat="1" ht="21.75" customHeight="1">
      <c r="A19" s="76" t="s">
        <v>106</v>
      </c>
      <c r="B19" s="77"/>
      <c r="C19" s="52"/>
      <c r="D19" s="51"/>
      <c r="E19" s="52"/>
      <c r="F19" s="53"/>
      <c r="G19" s="52"/>
      <c r="H19" s="52">
        <v>2.83</v>
      </c>
      <c r="I19" s="19">
        <v>4524.3</v>
      </c>
      <c r="K19" s="44"/>
    </row>
    <row r="20" spans="1:11" s="19" customFormat="1" ht="21.75" customHeight="1">
      <c r="A20" s="78" t="s">
        <v>101</v>
      </c>
      <c r="B20" s="77" t="s">
        <v>87</v>
      </c>
      <c r="C20" s="52"/>
      <c r="D20" s="51"/>
      <c r="E20" s="52"/>
      <c r="F20" s="53"/>
      <c r="G20" s="52"/>
      <c r="H20" s="72">
        <v>0.12</v>
      </c>
      <c r="I20" s="19">
        <v>4524.3</v>
      </c>
      <c r="K20" s="44"/>
    </row>
    <row r="21" spans="1:11" s="19" customFormat="1" ht="21.75" customHeight="1">
      <c r="A21" s="76" t="s">
        <v>106</v>
      </c>
      <c r="B21" s="77"/>
      <c r="C21" s="52"/>
      <c r="D21" s="51"/>
      <c r="E21" s="52"/>
      <c r="F21" s="53"/>
      <c r="G21" s="52"/>
      <c r="H21" s="52">
        <f>H20</f>
        <v>0.12</v>
      </c>
      <c r="I21" s="19">
        <v>4524.3</v>
      </c>
      <c r="K21" s="44"/>
    </row>
    <row r="22" spans="1:11" s="19" customFormat="1" ht="30">
      <c r="A22" s="76" t="s">
        <v>11</v>
      </c>
      <c r="B22" s="79"/>
      <c r="C22" s="52">
        <f>F22*12</f>
        <v>0</v>
      </c>
      <c r="D22" s="51">
        <f>G22*I22</f>
        <v>171561.46</v>
      </c>
      <c r="E22" s="52">
        <f>H22*12</f>
        <v>37.92</v>
      </c>
      <c r="F22" s="53"/>
      <c r="G22" s="52">
        <f>H22*12</f>
        <v>37.92</v>
      </c>
      <c r="H22" s="52">
        <v>3.16</v>
      </c>
      <c r="I22" s="19">
        <v>4524.3</v>
      </c>
      <c r="J22" s="19">
        <v>1.07</v>
      </c>
      <c r="K22" s="44">
        <v>2.49</v>
      </c>
    </row>
    <row r="23" spans="1:11" s="19" customFormat="1" ht="15">
      <c r="A23" s="73" t="s">
        <v>73</v>
      </c>
      <c r="B23" s="74" t="s">
        <v>12</v>
      </c>
      <c r="C23" s="52"/>
      <c r="D23" s="51"/>
      <c r="E23" s="52"/>
      <c r="F23" s="53"/>
      <c r="G23" s="52"/>
      <c r="H23" s="52"/>
      <c r="I23" s="19">
        <v>4524.3</v>
      </c>
      <c r="K23" s="44"/>
    </row>
    <row r="24" spans="1:11" s="19" customFormat="1" ht="15">
      <c r="A24" s="73" t="s">
        <v>74</v>
      </c>
      <c r="B24" s="74" t="s">
        <v>12</v>
      </c>
      <c r="C24" s="52"/>
      <c r="D24" s="51"/>
      <c r="E24" s="52"/>
      <c r="F24" s="53"/>
      <c r="G24" s="52"/>
      <c r="H24" s="52"/>
      <c r="I24" s="19">
        <v>4524.3</v>
      </c>
      <c r="K24" s="44"/>
    </row>
    <row r="25" spans="1:11" s="19" customFormat="1" ht="15">
      <c r="A25" s="80" t="s">
        <v>94</v>
      </c>
      <c r="B25" s="81" t="s">
        <v>95</v>
      </c>
      <c r="C25" s="52"/>
      <c r="D25" s="51"/>
      <c r="E25" s="52"/>
      <c r="F25" s="53"/>
      <c r="G25" s="52"/>
      <c r="H25" s="52"/>
      <c r="K25" s="44"/>
    </row>
    <row r="26" spans="1:11" s="19" customFormat="1" ht="15">
      <c r="A26" s="73" t="s">
        <v>75</v>
      </c>
      <c r="B26" s="74" t="s">
        <v>12</v>
      </c>
      <c r="C26" s="52"/>
      <c r="D26" s="51"/>
      <c r="E26" s="52"/>
      <c r="F26" s="53"/>
      <c r="G26" s="52"/>
      <c r="H26" s="52"/>
      <c r="I26" s="19">
        <v>4524.3</v>
      </c>
      <c r="K26" s="44"/>
    </row>
    <row r="27" spans="1:11" s="19" customFormat="1" ht="25.5">
      <c r="A27" s="73" t="s">
        <v>76</v>
      </c>
      <c r="B27" s="74" t="s">
        <v>13</v>
      </c>
      <c r="C27" s="52"/>
      <c r="D27" s="51"/>
      <c r="E27" s="52"/>
      <c r="F27" s="53"/>
      <c r="G27" s="52"/>
      <c r="H27" s="52"/>
      <c r="I27" s="19">
        <v>4524.3</v>
      </c>
      <c r="K27" s="44"/>
    </row>
    <row r="28" spans="1:11" s="19" customFormat="1" ht="15">
      <c r="A28" s="73" t="s">
        <v>77</v>
      </c>
      <c r="B28" s="74" t="s">
        <v>12</v>
      </c>
      <c r="C28" s="52"/>
      <c r="D28" s="51"/>
      <c r="E28" s="52"/>
      <c r="F28" s="53"/>
      <c r="G28" s="52"/>
      <c r="H28" s="52"/>
      <c r="I28" s="19">
        <v>4524.3</v>
      </c>
      <c r="K28" s="44"/>
    </row>
    <row r="29" spans="1:11" s="19" customFormat="1" ht="15">
      <c r="A29" s="82" t="s">
        <v>92</v>
      </c>
      <c r="B29" s="83" t="s">
        <v>12</v>
      </c>
      <c r="C29" s="52"/>
      <c r="D29" s="51"/>
      <c r="E29" s="52"/>
      <c r="F29" s="53"/>
      <c r="G29" s="52"/>
      <c r="H29" s="52"/>
      <c r="I29" s="19">
        <v>4524.3</v>
      </c>
      <c r="K29" s="44"/>
    </row>
    <row r="30" spans="1:11" s="19" customFormat="1" ht="26.25" thickBot="1">
      <c r="A30" s="84" t="s">
        <v>78</v>
      </c>
      <c r="B30" s="85" t="s">
        <v>79</v>
      </c>
      <c r="C30" s="52"/>
      <c r="D30" s="51"/>
      <c r="E30" s="52"/>
      <c r="F30" s="53"/>
      <c r="G30" s="52"/>
      <c r="H30" s="52"/>
      <c r="I30" s="19">
        <v>4524.3</v>
      </c>
      <c r="K30" s="44"/>
    </row>
    <row r="31" spans="1:11" s="30" customFormat="1" ht="20.25" customHeight="1">
      <c r="A31" s="86" t="s">
        <v>14</v>
      </c>
      <c r="B31" s="87" t="s">
        <v>15</v>
      </c>
      <c r="C31" s="52">
        <f>F31*12</f>
        <v>0</v>
      </c>
      <c r="D31" s="51">
        <f aca="true" t="shared" si="0" ref="D31:D39">G31*I31</f>
        <v>40718.7</v>
      </c>
      <c r="E31" s="52">
        <f>H31*12</f>
        <v>9</v>
      </c>
      <c r="F31" s="54"/>
      <c r="G31" s="52">
        <f>H31*12</f>
        <v>9</v>
      </c>
      <c r="H31" s="52">
        <v>0.75</v>
      </c>
      <c r="I31" s="19">
        <v>4524.3</v>
      </c>
      <c r="J31" s="19">
        <v>1.07</v>
      </c>
      <c r="K31" s="44">
        <v>0.6</v>
      </c>
    </row>
    <row r="32" spans="1:11" s="19" customFormat="1" ht="20.25" customHeight="1">
      <c r="A32" s="86" t="s">
        <v>16</v>
      </c>
      <c r="B32" s="87" t="s">
        <v>17</v>
      </c>
      <c r="C32" s="52">
        <f>F32*12</f>
        <v>0</v>
      </c>
      <c r="D32" s="51">
        <f t="shared" si="0"/>
        <v>133014.42</v>
      </c>
      <c r="E32" s="52">
        <f>H32*12</f>
        <v>29.4</v>
      </c>
      <c r="F32" s="54"/>
      <c r="G32" s="52">
        <f>H32*12</f>
        <v>29.4</v>
      </c>
      <c r="H32" s="52">
        <v>2.45</v>
      </c>
      <c r="I32" s="19">
        <v>4524.3</v>
      </c>
      <c r="J32" s="19">
        <v>1.07</v>
      </c>
      <c r="K32" s="44">
        <v>1.94</v>
      </c>
    </row>
    <row r="33" spans="1:11" s="25" customFormat="1" ht="30">
      <c r="A33" s="86" t="s">
        <v>51</v>
      </c>
      <c r="B33" s="87" t="s">
        <v>10</v>
      </c>
      <c r="C33" s="55"/>
      <c r="D33" s="51">
        <v>2042.21</v>
      </c>
      <c r="E33" s="55"/>
      <c r="F33" s="54"/>
      <c r="G33" s="52">
        <f>D33/I33</f>
        <v>0.45</v>
      </c>
      <c r="H33" s="52">
        <f>G33/12</f>
        <v>0.04</v>
      </c>
      <c r="I33" s="19">
        <v>4524.3</v>
      </c>
      <c r="J33" s="19">
        <v>1.07</v>
      </c>
      <c r="K33" s="44">
        <v>0.03</v>
      </c>
    </row>
    <row r="34" spans="1:11" s="25" customFormat="1" ht="30" customHeight="1">
      <c r="A34" s="86" t="s">
        <v>70</v>
      </c>
      <c r="B34" s="87" t="s">
        <v>10</v>
      </c>
      <c r="C34" s="55"/>
      <c r="D34" s="51">
        <v>2042.21</v>
      </c>
      <c r="E34" s="55"/>
      <c r="F34" s="54"/>
      <c r="G34" s="52">
        <f>D34/I34</f>
        <v>0.45</v>
      </c>
      <c r="H34" s="52">
        <f>G34/12</f>
        <v>0.04</v>
      </c>
      <c r="I34" s="19">
        <v>4524.3</v>
      </c>
      <c r="J34" s="19">
        <v>1.07</v>
      </c>
      <c r="K34" s="44">
        <v>0.03</v>
      </c>
    </row>
    <row r="35" spans="1:11" s="25" customFormat="1" ht="23.25" customHeight="1">
      <c r="A35" s="86" t="s">
        <v>80</v>
      </c>
      <c r="B35" s="87" t="s">
        <v>10</v>
      </c>
      <c r="C35" s="55"/>
      <c r="D35" s="51">
        <v>12896.1</v>
      </c>
      <c r="E35" s="55"/>
      <c r="F35" s="54"/>
      <c r="G35" s="52">
        <f>D35/I35</f>
        <v>2.85</v>
      </c>
      <c r="H35" s="52">
        <f>G35/12</f>
        <v>0.24</v>
      </c>
      <c r="I35" s="19">
        <v>4524.3</v>
      </c>
      <c r="J35" s="19">
        <v>1.07</v>
      </c>
      <c r="K35" s="44">
        <v>0.19</v>
      </c>
    </row>
    <row r="36" spans="1:11" s="25" customFormat="1" ht="30" hidden="1">
      <c r="A36" s="86" t="s">
        <v>52</v>
      </c>
      <c r="B36" s="87" t="s">
        <v>13</v>
      </c>
      <c r="C36" s="55"/>
      <c r="D36" s="51">
        <f t="shared" si="0"/>
        <v>0</v>
      </c>
      <c r="E36" s="55"/>
      <c r="F36" s="54"/>
      <c r="G36" s="52">
        <f>D36/I36</f>
        <v>2.42</v>
      </c>
      <c r="H36" s="52">
        <f>G36/12</f>
        <v>0.2</v>
      </c>
      <c r="I36" s="19">
        <v>4524.3</v>
      </c>
      <c r="J36" s="19">
        <v>1.07</v>
      </c>
      <c r="K36" s="44">
        <v>0</v>
      </c>
    </row>
    <row r="37" spans="1:11" s="25" customFormat="1" ht="30" hidden="1">
      <c r="A37" s="86" t="s">
        <v>53</v>
      </c>
      <c r="B37" s="87" t="s">
        <v>13</v>
      </c>
      <c r="C37" s="55"/>
      <c r="D37" s="51">
        <f t="shared" si="0"/>
        <v>0</v>
      </c>
      <c r="E37" s="55"/>
      <c r="F37" s="54"/>
      <c r="G37" s="52">
        <f>D37/I37</f>
        <v>2.42</v>
      </c>
      <c r="H37" s="52">
        <f>G37/12</f>
        <v>0.2</v>
      </c>
      <c r="I37" s="19">
        <v>4524.3</v>
      </c>
      <c r="J37" s="19">
        <v>1.07</v>
      </c>
      <c r="K37" s="44">
        <v>0</v>
      </c>
    </row>
    <row r="38" spans="1:11" s="25" customFormat="1" ht="30">
      <c r="A38" s="86" t="s">
        <v>24</v>
      </c>
      <c r="B38" s="87"/>
      <c r="C38" s="55">
        <f>F38*12</f>
        <v>0</v>
      </c>
      <c r="D38" s="51">
        <f t="shared" si="0"/>
        <v>11401.24</v>
      </c>
      <c r="E38" s="55">
        <f>H38*12</f>
        <v>2.52</v>
      </c>
      <c r="F38" s="54"/>
      <c r="G38" s="52">
        <f>H38*12</f>
        <v>2.52</v>
      </c>
      <c r="H38" s="52">
        <v>0.21</v>
      </c>
      <c r="I38" s="19">
        <v>4524.3</v>
      </c>
      <c r="J38" s="19">
        <v>1.07</v>
      </c>
      <c r="K38" s="44">
        <v>0.14</v>
      </c>
    </row>
    <row r="39" spans="1:11" s="19" customFormat="1" ht="21" customHeight="1">
      <c r="A39" s="86" t="s">
        <v>26</v>
      </c>
      <c r="B39" s="87" t="s">
        <v>27</v>
      </c>
      <c r="C39" s="55">
        <f>F39*12</f>
        <v>0</v>
      </c>
      <c r="D39" s="51">
        <f t="shared" si="0"/>
        <v>3257.5</v>
      </c>
      <c r="E39" s="55">
        <f>H39*12</f>
        <v>0.72</v>
      </c>
      <c r="F39" s="54"/>
      <c r="G39" s="52">
        <f>H39*12</f>
        <v>0.72</v>
      </c>
      <c r="H39" s="52">
        <v>0.06</v>
      </c>
      <c r="I39" s="19">
        <v>4524.3</v>
      </c>
      <c r="J39" s="19">
        <v>1.07</v>
      </c>
      <c r="K39" s="44">
        <v>0.03</v>
      </c>
    </row>
    <row r="40" spans="1:11" s="19" customFormat="1" ht="21" customHeight="1">
      <c r="A40" s="86" t="s">
        <v>28</v>
      </c>
      <c r="B40" s="87" t="s">
        <v>29</v>
      </c>
      <c r="C40" s="55">
        <f>F40*12</f>
        <v>0</v>
      </c>
      <c r="D40" s="55">
        <f>G40*I40</f>
        <v>2171.66</v>
      </c>
      <c r="E40" s="55">
        <f>H40*12</f>
        <v>0.48</v>
      </c>
      <c r="F40" s="55"/>
      <c r="G40" s="55">
        <f>12*H40</f>
        <v>0.48</v>
      </c>
      <c r="H40" s="55">
        <v>0.04</v>
      </c>
      <c r="I40" s="19">
        <v>4524.3</v>
      </c>
      <c r="J40" s="19">
        <v>1.07</v>
      </c>
      <c r="K40" s="44">
        <v>0.02</v>
      </c>
    </row>
    <row r="41" spans="1:11" s="30" customFormat="1" ht="30">
      <c r="A41" s="86" t="s">
        <v>25</v>
      </c>
      <c r="B41" s="87" t="s">
        <v>85</v>
      </c>
      <c r="C41" s="55">
        <f>F41*12</f>
        <v>0</v>
      </c>
      <c r="D41" s="55">
        <f>G41*I41</f>
        <v>2714.58</v>
      </c>
      <c r="E41" s="55"/>
      <c r="F41" s="55"/>
      <c r="G41" s="55">
        <f>12*H41</f>
        <v>0.6</v>
      </c>
      <c r="H41" s="55">
        <v>0.05</v>
      </c>
      <c r="I41" s="19">
        <v>4524.3</v>
      </c>
      <c r="J41" s="19">
        <v>1.07</v>
      </c>
      <c r="K41" s="44">
        <v>0.03</v>
      </c>
    </row>
    <row r="42" spans="1:11" s="30" customFormat="1" ht="15">
      <c r="A42" s="86" t="s">
        <v>36</v>
      </c>
      <c r="B42" s="87"/>
      <c r="C42" s="55"/>
      <c r="D42" s="55">
        <f>D44+D45+D46+D47+D49+D50+D51+D52+D53+D54+D55+D48</f>
        <v>55811.05</v>
      </c>
      <c r="E42" s="55"/>
      <c r="F42" s="55"/>
      <c r="G42" s="55">
        <f>D42/I42</f>
        <v>12.34</v>
      </c>
      <c r="H42" s="55">
        <f>G42/12</f>
        <v>1.03</v>
      </c>
      <c r="I42" s="19">
        <v>4524.3</v>
      </c>
      <c r="J42" s="19">
        <v>1.07</v>
      </c>
      <c r="K42" s="44">
        <v>0.44</v>
      </c>
    </row>
    <row r="43" spans="1:11" s="25" customFormat="1" ht="15" hidden="1">
      <c r="A43" s="88"/>
      <c r="B43" s="74"/>
      <c r="C43" s="56"/>
      <c r="D43" s="56"/>
      <c r="E43" s="56"/>
      <c r="F43" s="56"/>
      <c r="G43" s="56"/>
      <c r="H43" s="56"/>
      <c r="I43" s="19">
        <v>4524.3</v>
      </c>
      <c r="J43" s="19"/>
      <c r="K43" s="44"/>
    </row>
    <row r="44" spans="1:11" s="25" customFormat="1" ht="26.25" customHeight="1">
      <c r="A44" s="88" t="s">
        <v>120</v>
      </c>
      <c r="B44" s="74" t="s">
        <v>18</v>
      </c>
      <c r="C44" s="56"/>
      <c r="D44" s="56">
        <v>622.74</v>
      </c>
      <c r="E44" s="56"/>
      <c r="F44" s="56"/>
      <c r="G44" s="56"/>
      <c r="H44" s="56"/>
      <c r="I44" s="19">
        <v>4524.3</v>
      </c>
      <c r="J44" s="19">
        <v>1.07</v>
      </c>
      <c r="K44" s="44">
        <v>0.01</v>
      </c>
    </row>
    <row r="45" spans="1:11" s="25" customFormat="1" ht="18.75" customHeight="1">
      <c r="A45" s="88" t="s">
        <v>19</v>
      </c>
      <c r="B45" s="74" t="s">
        <v>23</v>
      </c>
      <c r="C45" s="56">
        <f>F45*12</f>
        <v>0</v>
      </c>
      <c r="D45" s="56">
        <v>459.48</v>
      </c>
      <c r="E45" s="56">
        <f>H45*12</f>
        <v>0</v>
      </c>
      <c r="F45" s="56"/>
      <c r="G45" s="56"/>
      <c r="H45" s="56"/>
      <c r="I45" s="19">
        <v>4524.3</v>
      </c>
      <c r="J45" s="19">
        <v>1.07</v>
      </c>
      <c r="K45" s="44">
        <v>0.01</v>
      </c>
    </row>
    <row r="46" spans="1:11" s="25" customFormat="1" ht="15">
      <c r="A46" s="88" t="s">
        <v>107</v>
      </c>
      <c r="B46" s="75" t="s">
        <v>18</v>
      </c>
      <c r="C46" s="56"/>
      <c r="D46" s="56">
        <v>818.74</v>
      </c>
      <c r="E46" s="56"/>
      <c r="F46" s="57"/>
      <c r="G46" s="56"/>
      <c r="H46" s="56"/>
      <c r="I46" s="19">
        <v>4524.3</v>
      </c>
      <c r="J46" s="19"/>
      <c r="K46" s="44"/>
    </row>
    <row r="47" spans="1:11" s="25" customFormat="1" ht="15">
      <c r="A47" s="89" t="s">
        <v>111</v>
      </c>
      <c r="B47" s="90" t="s">
        <v>65</v>
      </c>
      <c r="C47" s="68"/>
      <c r="D47" s="68">
        <v>35125.71</v>
      </c>
      <c r="E47" s="56"/>
      <c r="F47" s="57"/>
      <c r="G47" s="56"/>
      <c r="H47" s="56"/>
      <c r="I47" s="19">
        <v>4524.3</v>
      </c>
      <c r="J47" s="19"/>
      <c r="K47" s="44"/>
    </row>
    <row r="48" spans="1:11" s="25" customFormat="1" ht="25.5">
      <c r="A48" s="89" t="s">
        <v>112</v>
      </c>
      <c r="B48" s="90" t="s">
        <v>13</v>
      </c>
      <c r="C48" s="68"/>
      <c r="D48" s="68">
        <v>2510.88</v>
      </c>
      <c r="E48" s="56"/>
      <c r="F48" s="57"/>
      <c r="G48" s="56"/>
      <c r="H48" s="56"/>
      <c r="I48" s="19">
        <v>4524.3</v>
      </c>
      <c r="J48" s="19"/>
      <c r="K48" s="44"/>
    </row>
    <row r="49" spans="1:11" s="25" customFormat="1" ht="15">
      <c r="A49" s="88" t="s">
        <v>61</v>
      </c>
      <c r="B49" s="74" t="s">
        <v>18</v>
      </c>
      <c r="C49" s="56">
        <f>F49*12</f>
        <v>0</v>
      </c>
      <c r="D49" s="57">
        <v>875.61</v>
      </c>
      <c r="E49" s="56">
        <f>H49*12</f>
        <v>0</v>
      </c>
      <c r="F49" s="58"/>
      <c r="G49" s="56"/>
      <c r="H49" s="56"/>
      <c r="I49" s="19">
        <v>4524.3</v>
      </c>
      <c r="J49" s="19">
        <v>1.07</v>
      </c>
      <c r="K49" s="44">
        <v>0.01</v>
      </c>
    </row>
    <row r="50" spans="1:11" s="25" customFormat="1" ht="15">
      <c r="A50" s="88" t="s">
        <v>20</v>
      </c>
      <c r="B50" s="74" t="s">
        <v>18</v>
      </c>
      <c r="C50" s="56">
        <f>F50*12</f>
        <v>0</v>
      </c>
      <c r="D50" s="57">
        <v>3903.72</v>
      </c>
      <c r="E50" s="56">
        <f>H50*12</f>
        <v>0</v>
      </c>
      <c r="F50" s="58"/>
      <c r="G50" s="56"/>
      <c r="H50" s="56"/>
      <c r="I50" s="19">
        <v>4524.3</v>
      </c>
      <c r="J50" s="19">
        <v>1.07</v>
      </c>
      <c r="K50" s="44">
        <v>0.05</v>
      </c>
    </row>
    <row r="51" spans="1:11" s="25" customFormat="1" ht="15">
      <c r="A51" s="88" t="s">
        <v>21</v>
      </c>
      <c r="B51" s="74" t="s">
        <v>18</v>
      </c>
      <c r="C51" s="56">
        <f>F51*12</f>
        <v>0</v>
      </c>
      <c r="D51" s="57">
        <v>918.95</v>
      </c>
      <c r="E51" s="56">
        <f>H51*12</f>
        <v>0</v>
      </c>
      <c r="F51" s="58"/>
      <c r="G51" s="56"/>
      <c r="H51" s="56"/>
      <c r="I51" s="19">
        <v>4524.3</v>
      </c>
      <c r="J51" s="19">
        <v>1.07</v>
      </c>
      <c r="K51" s="44">
        <v>0.01</v>
      </c>
    </row>
    <row r="52" spans="1:11" s="25" customFormat="1" ht="15">
      <c r="A52" s="88" t="s">
        <v>56</v>
      </c>
      <c r="B52" s="74" t="s">
        <v>18</v>
      </c>
      <c r="C52" s="56"/>
      <c r="D52" s="57">
        <v>437.79</v>
      </c>
      <c r="E52" s="56"/>
      <c r="F52" s="58"/>
      <c r="G52" s="56"/>
      <c r="H52" s="56"/>
      <c r="I52" s="19">
        <v>4524.3</v>
      </c>
      <c r="J52" s="19">
        <v>1.07</v>
      </c>
      <c r="K52" s="44">
        <v>0.01</v>
      </c>
    </row>
    <row r="53" spans="1:11" s="25" customFormat="1" ht="15">
      <c r="A53" s="88" t="s">
        <v>57</v>
      </c>
      <c r="B53" s="74" t="s">
        <v>23</v>
      </c>
      <c r="C53" s="56"/>
      <c r="D53" s="57">
        <v>1751.23</v>
      </c>
      <c r="E53" s="56"/>
      <c r="F53" s="58"/>
      <c r="G53" s="56"/>
      <c r="H53" s="56"/>
      <c r="I53" s="19">
        <v>4524.3</v>
      </c>
      <c r="J53" s="19">
        <v>1.07</v>
      </c>
      <c r="K53" s="44">
        <v>0.02</v>
      </c>
    </row>
    <row r="54" spans="1:11" s="25" customFormat="1" ht="25.5">
      <c r="A54" s="88" t="s">
        <v>22</v>
      </c>
      <c r="B54" s="74" t="s">
        <v>18</v>
      </c>
      <c r="C54" s="56">
        <f>F54*12</f>
        <v>0</v>
      </c>
      <c r="D54" s="57">
        <v>4897.59</v>
      </c>
      <c r="E54" s="56">
        <f>H54*12</f>
        <v>0</v>
      </c>
      <c r="F54" s="58"/>
      <c r="G54" s="56"/>
      <c r="H54" s="56"/>
      <c r="I54" s="19">
        <v>4524.3</v>
      </c>
      <c r="J54" s="19">
        <v>1.07</v>
      </c>
      <c r="K54" s="44">
        <v>0.07</v>
      </c>
    </row>
    <row r="55" spans="1:11" s="25" customFormat="1" ht="25.5">
      <c r="A55" s="88" t="s">
        <v>121</v>
      </c>
      <c r="B55" s="74" t="s">
        <v>18</v>
      </c>
      <c r="C55" s="56"/>
      <c r="D55" s="57">
        <v>3488.61</v>
      </c>
      <c r="E55" s="56"/>
      <c r="F55" s="58"/>
      <c r="G55" s="56"/>
      <c r="H55" s="56"/>
      <c r="I55" s="19">
        <v>4524.3</v>
      </c>
      <c r="J55" s="19">
        <v>1.07</v>
      </c>
      <c r="K55" s="44">
        <v>0.01</v>
      </c>
    </row>
    <row r="56" spans="1:11" s="25" customFormat="1" ht="15" hidden="1">
      <c r="A56" s="88"/>
      <c r="B56" s="74"/>
      <c r="C56" s="59"/>
      <c r="D56" s="57"/>
      <c r="E56" s="59"/>
      <c r="F56" s="58"/>
      <c r="G56" s="56"/>
      <c r="H56" s="56"/>
      <c r="I56" s="19">
        <v>4524.3</v>
      </c>
      <c r="J56" s="19"/>
      <c r="K56" s="44"/>
    </row>
    <row r="57" spans="1:11" s="25" customFormat="1" ht="15" hidden="1">
      <c r="A57" s="88"/>
      <c r="B57" s="74"/>
      <c r="C57" s="56"/>
      <c r="D57" s="57"/>
      <c r="E57" s="56"/>
      <c r="F57" s="58"/>
      <c r="G57" s="56"/>
      <c r="H57" s="56"/>
      <c r="I57" s="19">
        <v>4524.3</v>
      </c>
      <c r="J57" s="19"/>
      <c r="K57" s="44"/>
    </row>
    <row r="58" spans="1:11" s="30" customFormat="1" ht="30">
      <c r="A58" s="86" t="s">
        <v>43</v>
      </c>
      <c r="B58" s="87"/>
      <c r="C58" s="52"/>
      <c r="D58" s="52">
        <f>D59+D60+D61+D62+D68</f>
        <v>14195.59</v>
      </c>
      <c r="E58" s="52"/>
      <c r="F58" s="54"/>
      <c r="G58" s="52">
        <f>D58/I58</f>
        <v>3.14</v>
      </c>
      <c r="H58" s="52">
        <f>G58/12</f>
        <v>0.26</v>
      </c>
      <c r="I58" s="19">
        <v>4524.3</v>
      </c>
      <c r="J58" s="19">
        <v>1.07</v>
      </c>
      <c r="K58" s="44">
        <v>0.48</v>
      </c>
    </row>
    <row r="59" spans="1:11" s="25" customFormat="1" ht="15">
      <c r="A59" s="88" t="s">
        <v>37</v>
      </c>
      <c r="B59" s="74" t="s">
        <v>62</v>
      </c>
      <c r="C59" s="56"/>
      <c r="D59" s="57">
        <v>2626.83</v>
      </c>
      <c r="E59" s="56"/>
      <c r="F59" s="58"/>
      <c r="G59" s="56"/>
      <c r="H59" s="56"/>
      <c r="I59" s="19">
        <v>4524.3</v>
      </c>
      <c r="J59" s="19">
        <v>1.07</v>
      </c>
      <c r="K59" s="44">
        <v>0.04</v>
      </c>
    </row>
    <row r="60" spans="1:11" s="25" customFormat="1" ht="25.5">
      <c r="A60" s="88" t="s">
        <v>38</v>
      </c>
      <c r="B60" s="74" t="s">
        <v>47</v>
      </c>
      <c r="C60" s="56"/>
      <c r="D60" s="57">
        <v>1751.23</v>
      </c>
      <c r="E60" s="56"/>
      <c r="F60" s="58"/>
      <c r="G60" s="56"/>
      <c r="H60" s="56"/>
      <c r="I60" s="19">
        <v>4524.3</v>
      </c>
      <c r="J60" s="19">
        <v>1.07</v>
      </c>
      <c r="K60" s="44">
        <v>0.02</v>
      </c>
    </row>
    <row r="61" spans="1:11" s="25" customFormat="1" ht="15">
      <c r="A61" s="88" t="s">
        <v>67</v>
      </c>
      <c r="B61" s="74" t="s">
        <v>66</v>
      </c>
      <c r="C61" s="56"/>
      <c r="D61" s="57">
        <v>1837.85</v>
      </c>
      <c r="E61" s="56"/>
      <c r="F61" s="58"/>
      <c r="G61" s="56"/>
      <c r="H61" s="56"/>
      <c r="I61" s="19">
        <v>4524.3</v>
      </c>
      <c r="J61" s="19">
        <v>1.07</v>
      </c>
      <c r="K61" s="44">
        <v>0.03</v>
      </c>
    </row>
    <row r="62" spans="1:11" s="25" customFormat="1" ht="25.5">
      <c r="A62" s="88" t="s">
        <v>63</v>
      </c>
      <c r="B62" s="74" t="s">
        <v>64</v>
      </c>
      <c r="C62" s="56"/>
      <c r="D62" s="57">
        <v>1751.2</v>
      </c>
      <c r="E62" s="56"/>
      <c r="F62" s="58"/>
      <c r="G62" s="56"/>
      <c r="H62" s="56"/>
      <c r="I62" s="19">
        <v>4524.3</v>
      </c>
      <c r="J62" s="19">
        <v>1.07</v>
      </c>
      <c r="K62" s="44">
        <v>0.02</v>
      </c>
    </row>
    <row r="63" spans="1:11" s="25" customFormat="1" ht="15" hidden="1">
      <c r="A63" s="88" t="s">
        <v>39</v>
      </c>
      <c r="B63" s="74" t="s">
        <v>65</v>
      </c>
      <c r="C63" s="56"/>
      <c r="D63" s="57">
        <f>G63*I63</f>
        <v>0</v>
      </c>
      <c r="E63" s="56"/>
      <c r="F63" s="58"/>
      <c r="G63" s="56"/>
      <c r="H63" s="56"/>
      <c r="I63" s="19">
        <v>4524.3</v>
      </c>
      <c r="J63" s="19">
        <v>1.07</v>
      </c>
      <c r="K63" s="44">
        <v>0</v>
      </c>
    </row>
    <row r="64" spans="1:11" s="25" customFormat="1" ht="15" hidden="1">
      <c r="A64" s="88" t="s">
        <v>49</v>
      </c>
      <c r="B64" s="74" t="s">
        <v>66</v>
      </c>
      <c r="C64" s="56"/>
      <c r="D64" s="57"/>
      <c r="E64" s="56"/>
      <c r="F64" s="58"/>
      <c r="G64" s="56"/>
      <c r="H64" s="56"/>
      <c r="I64" s="19">
        <v>4524.3</v>
      </c>
      <c r="J64" s="19">
        <v>1.07</v>
      </c>
      <c r="K64" s="44">
        <v>0</v>
      </c>
    </row>
    <row r="65" spans="1:11" s="25" customFormat="1" ht="15" hidden="1">
      <c r="A65" s="88" t="s">
        <v>50</v>
      </c>
      <c r="B65" s="74" t="s">
        <v>18</v>
      </c>
      <c r="C65" s="56"/>
      <c r="D65" s="57"/>
      <c r="E65" s="56"/>
      <c r="F65" s="58"/>
      <c r="G65" s="56"/>
      <c r="H65" s="56"/>
      <c r="I65" s="19">
        <v>4524.3</v>
      </c>
      <c r="J65" s="19">
        <v>1.07</v>
      </c>
      <c r="K65" s="44">
        <v>0</v>
      </c>
    </row>
    <row r="66" spans="1:11" s="25" customFormat="1" ht="25.5" hidden="1">
      <c r="A66" s="88" t="s">
        <v>48</v>
      </c>
      <c r="B66" s="74" t="s">
        <v>18</v>
      </c>
      <c r="C66" s="56"/>
      <c r="D66" s="57"/>
      <c r="E66" s="56"/>
      <c r="F66" s="58"/>
      <c r="G66" s="56"/>
      <c r="H66" s="56"/>
      <c r="I66" s="19">
        <v>4524.3</v>
      </c>
      <c r="J66" s="19">
        <v>1.07</v>
      </c>
      <c r="K66" s="44">
        <v>0</v>
      </c>
    </row>
    <row r="67" spans="1:11" s="25" customFormat="1" ht="15" hidden="1">
      <c r="A67" s="88" t="s">
        <v>59</v>
      </c>
      <c r="B67" s="74" t="s">
        <v>10</v>
      </c>
      <c r="C67" s="56"/>
      <c r="D67" s="57">
        <f>G67*I67</f>
        <v>0</v>
      </c>
      <c r="E67" s="56"/>
      <c r="F67" s="58"/>
      <c r="G67" s="56"/>
      <c r="H67" s="56"/>
      <c r="I67" s="19">
        <v>4524.3</v>
      </c>
      <c r="J67" s="19">
        <v>1.07</v>
      </c>
      <c r="K67" s="44">
        <v>0</v>
      </c>
    </row>
    <row r="68" spans="1:11" s="25" customFormat="1" ht="15">
      <c r="A68" s="88" t="s">
        <v>58</v>
      </c>
      <c r="B68" s="74" t="s">
        <v>10</v>
      </c>
      <c r="C68" s="59"/>
      <c r="D68" s="57">
        <v>6228.48</v>
      </c>
      <c r="E68" s="59"/>
      <c r="F68" s="58"/>
      <c r="G68" s="56"/>
      <c r="H68" s="56"/>
      <c r="I68" s="19">
        <v>4524.3</v>
      </c>
      <c r="J68" s="19">
        <v>1.07</v>
      </c>
      <c r="K68" s="44">
        <v>0.1</v>
      </c>
    </row>
    <row r="69" spans="1:11" s="25" customFormat="1" ht="30">
      <c r="A69" s="86" t="s">
        <v>44</v>
      </c>
      <c r="B69" s="74"/>
      <c r="C69" s="56"/>
      <c r="D69" s="52">
        <v>0</v>
      </c>
      <c r="E69" s="56"/>
      <c r="F69" s="58"/>
      <c r="G69" s="52">
        <f>D69/I69</f>
        <v>0</v>
      </c>
      <c r="H69" s="52">
        <f>G69/12</f>
        <v>0</v>
      </c>
      <c r="I69" s="19">
        <v>4524.3</v>
      </c>
      <c r="J69" s="19">
        <v>1.07</v>
      </c>
      <c r="K69" s="44">
        <v>0.06</v>
      </c>
    </row>
    <row r="70" spans="1:11" s="25" customFormat="1" ht="15" hidden="1">
      <c r="A70" s="88" t="s">
        <v>60</v>
      </c>
      <c r="B70" s="74" t="s">
        <v>10</v>
      </c>
      <c r="C70" s="56"/>
      <c r="D70" s="57">
        <f>G70*I70</f>
        <v>0</v>
      </c>
      <c r="E70" s="56"/>
      <c r="F70" s="58"/>
      <c r="G70" s="56">
        <f>H70*12</f>
        <v>0</v>
      </c>
      <c r="H70" s="56">
        <v>0</v>
      </c>
      <c r="I70" s="19">
        <v>4524.3</v>
      </c>
      <c r="J70" s="19">
        <v>1.07</v>
      </c>
      <c r="K70" s="44">
        <v>0</v>
      </c>
    </row>
    <row r="71" spans="1:11" s="25" customFormat="1" ht="15">
      <c r="A71" s="86" t="s">
        <v>45</v>
      </c>
      <c r="B71" s="74"/>
      <c r="C71" s="56"/>
      <c r="D71" s="52">
        <f>D73+D74+D75</f>
        <v>40168.81</v>
      </c>
      <c r="E71" s="56"/>
      <c r="F71" s="58"/>
      <c r="G71" s="52">
        <f>D71/I71</f>
        <v>8.88</v>
      </c>
      <c r="H71" s="52">
        <f>G71/12</f>
        <v>0.74</v>
      </c>
      <c r="I71" s="19">
        <v>4524.3</v>
      </c>
      <c r="J71" s="19">
        <v>1.07</v>
      </c>
      <c r="K71" s="44">
        <v>0.21</v>
      </c>
    </row>
    <row r="72" spans="1:11" s="25" customFormat="1" ht="15" hidden="1">
      <c r="A72" s="88" t="s">
        <v>40</v>
      </c>
      <c r="B72" s="74" t="s">
        <v>10</v>
      </c>
      <c r="C72" s="56"/>
      <c r="D72" s="57">
        <f>G72*I72</f>
        <v>0</v>
      </c>
      <c r="E72" s="56"/>
      <c r="F72" s="58"/>
      <c r="G72" s="56">
        <f>H72*12</f>
        <v>0</v>
      </c>
      <c r="H72" s="56">
        <v>0</v>
      </c>
      <c r="I72" s="19">
        <v>4524.3</v>
      </c>
      <c r="J72" s="19">
        <v>1.07</v>
      </c>
      <c r="K72" s="44">
        <v>0</v>
      </c>
    </row>
    <row r="73" spans="1:11" s="25" customFormat="1" ht="15">
      <c r="A73" s="88" t="s">
        <v>72</v>
      </c>
      <c r="B73" s="74" t="s">
        <v>18</v>
      </c>
      <c r="C73" s="56"/>
      <c r="D73" s="57">
        <v>13749.92</v>
      </c>
      <c r="E73" s="56"/>
      <c r="F73" s="58"/>
      <c r="G73" s="56"/>
      <c r="H73" s="56"/>
      <c r="I73" s="19">
        <v>4524.3</v>
      </c>
      <c r="J73" s="19">
        <v>1.07</v>
      </c>
      <c r="K73" s="44">
        <v>0.2</v>
      </c>
    </row>
    <row r="74" spans="1:11" s="25" customFormat="1" ht="15">
      <c r="A74" s="88" t="s">
        <v>41</v>
      </c>
      <c r="B74" s="74" t="s">
        <v>18</v>
      </c>
      <c r="C74" s="56"/>
      <c r="D74" s="57">
        <v>915.28</v>
      </c>
      <c r="E74" s="56"/>
      <c r="F74" s="58"/>
      <c r="G74" s="56"/>
      <c r="H74" s="56"/>
      <c r="I74" s="19">
        <v>4524.3</v>
      </c>
      <c r="J74" s="19">
        <v>1.07</v>
      </c>
      <c r="K74" s="44">
        <v>0.01</v>
      </c>
    </row>
    <row r="75" spans="1:11" s="25" customFormat="1" ht="15">
      <c r="A75" s="88" t="s">
        <v>123</v>
      </c>
      <c r="B75" s="75" t="s">
        <v>96</v>
      </c>
      <c r="C75" s="56"/>
      <c r="D75" s="91">
        <v>25503.61</v>
      </c>
      <c r="E75" s="56"/>
      <c r="F75" s="58"/>
      <c r="G75" s="59"/>
      <c r="H75" s="59"/>
      <c r="I75" s="19">
        <v>4524.3</v>
      </c>
      <c r="J75" s="19"/>
      <c r="K75" s="44"/>
    </row>
    <row r="76" spans="1:11" s="25" customFormat="1" ht="15">
      <c r="A76" s="86" t="s">
        <v>46</v>
      </c>
      <c r="B76" s="74"/>
      <c r="C76" s="56"/>
      <c r="D76" s="52">
        <f>D77</f>
        <v>1098.16</v>
      </c>
      <c r="E76" s="56"/>
      <c r="F76" s="58"/>
      <c r="G76" s="52">
        <f>D76/I76</f>
        <v>0.24</v>
      </c>
      <c r="H76" s="52">
        <f>G76/12</f>
        <v>0.02</v>
      </c>
      <c r="I76" s="19">
        <v>4524.3</v>
      </c>
      <c r="J76" s="19">
        <v>1.07</v>
      </c>
      <c r="K76" s="44">
        <v>0.1</v>
      </c>
    </row>
    <row r="77" spans="1:11" s="25" customFormat="1" ht="15">
      <c r="A77" s="88" t="s">
        <v>42</v>
      </c>
      <c r="B77" s="74" t="s">
        <v>18</v>
      </c>
      <c r="C77" s="56"/>
      <c r="D77" s="57">
        <v>1098.16</v>
      </c>
      <c r="E77" s="56"/>
      <c r="F77" s="58"/>
      <c r="G77" s="56"/>
      <c r="H77" s="56"/>
      <c r="I77" s="19">
        <v>4524.3</v>
      </c>
      <c r="J77" s="19">
        <v>1.07</v>
      </c>
      <c r="K77" s="44">
        <v>0.01</v>
      </c>
    </row>
    <row r="78" spans="1:11" s="19" customFormat="1" ht="15">
      <c r="A78" s="86" t="s">
        <v>55</v>
      </c>
      <c r="B78" s="87"/>
      <c r="C78" s="52"/>
      <c r="D78" s="52">
        <f>D79</f>
        <v>18060</v>
      </c>
      <c r="E78" s="52"/>
      <c r="F78" s="54"/>
      <c r="G78" s="52">
        <f>D78/I78</f>
        <v>3.99</v>
      </c>
      <c r="H78" s="52">
        <f>G78/12</f>
        <v>0.33</v>
      </c>
      <c r="I78" s="19">
        <v>4524.3</v>
      </c>
      <c r="J78" s="19">
        <v>1.07</v>
      </c>
      <c r="K78" s="44">
        <v>0.28</v>
      </c>
    </row>
    <row r="79" spans="1:11" s="25" customFormat="1" ht="15">
      <c r="A79" s="88" t="s">
        <v>104</v>
      </c>
      <c r="B79" s="75" t="s">
        <v>23</v>
      </c>
      <c r="C79" s="56">
        <f>F79*12</f>
        <v>0</v>
      </c>
      <c r="D79" s="71">
        <v>18060</v>
      </c>
      <c r="E79" s="56">
        <f>H79*12</f>
        <v>0</v>
      </c>
      <c r="F79" s="58"/>
      <c r="G79" s="56"/>
      <c r="H79" s="56"/>
      <c r="I79" s="19">
        <v>4524.3</v>
      </c>
      <c r="J79" s="19">
        <v>1.07</v>
      </c>
      <c r="K79" s="44">
        <v>0.26</v>
      </c>
    </row>
    <row r="80" spans="1:11" s="19" customFormat="1" ht="15">
      <c r="A80" s="86" t="s">
        <v>54</v>
      </c>
      <c r="B80" s="87"/>
      <c r="C80" s="52"/>
      <c r="D80" s="52">
        <f>D81+D82+D83</f>
        <v>22038.13</v>
      </c>
      <c r="E80" s="52"/>
      <c r="F80" s="54"/>
      <c r="G80" s="52">
        <f>D80/I80</f>
        <v>4.87</v>
      </c>
      <c r="H80" s="52">
        <f>G80/12</f>
        <v>0.41</v>
      </c>
      <c r="I80" s="19">
        <v>4524.3</v>
      </c>
      <c r="J80" s="19">
        <v>1.07</v>
      </c>
      <c r="K80" s="44">
        <v>0.32</v>
      </c>
    </row>
    <row r="81" spans="1:11" s="25" customFormat="1" ht="15">
      <c r="A81" s="88" t="s">
        <v>68</v>
      </c>
      <c r="B81" s="74" t="s">
        <v>62</v>
      </c>
      <c r="C81" s="56"/>
      <c r="D81" s="57">
        <v>17351.79</v>
      </c>
      <c r="E81" s="56"/>
      <c r="F81" s="58"/>
      <c r="G81" s="56"/>
      <c r="H81" s="56"/>
      <c r="I81" s="19">
        <v>4524.3</v>
      </c>
      <c r="J81" s="19">
        <v>1.07</v>
      </c>
      <c r="K81" s="44">
        <v>0.26</v>
      </c>
    </row>
    <row r="82" spans="1:11" s="25" customFormat="1" ht="15">
      <c r="A82" s="88" t="s">
        <v>81</v>
      </c>
      <c r="B82" s="74" t="s">
        <v>62</v>
      </c>
      <c r="C82" s="56"/>
      <c r="D82" s="57">
        <v>4686.34</v>
      </c>
      <c r="E82" s="56"/>
      <c r="F82" s="58"/>
      <c r="G82" s="56"/>
      <c r="H82" s="56"/>
      <c r="I82" s="19">
        <v>4524.3</v>
      </c>
      <c r="J82" s="19">
        <v>1.07</v>
      </c>
      <c r="K82" s="44">
        <v>0.06</v>
      </c>
    </row>
    <row r="83" spans="1:11" s="25" customFormat="1" ht="25.5" customHeight="1" hidden="1">
      <c r="A83" s="88" t="s">
        <v>69</v>
      </c>
      <c r="B83" s="74" t="s">
        <v>18</v>
      </c>
      <c r="C83" s="56"/>
      <c r="D83" s="57"/>
      <c r="E83" s="56"/>
      <c r="F83" s="58"/>
      <c r="G83" s="56"/>
      <c r="H83" s="56">
        <v>0</v>
      </c>
      <c r="I83" s="19">
        <v>4524.3</v>
      </c>
      <c r="J83" s="19">
        <v>1.07</v>
      </c>
      <c r="K83" s="44">
        <v>0</v>
      </c>
    </row>
    <row r="84" spans="1:11" s="19" customFormat="1" ht="38.25" thickBot="1">
      <c r="A84" s="92" t="s">
        <v>122</v>
      </c>
      <c r="B84" s="93" t="s">
        <v>13</v>
      </c>
      <c r="C84" s="60">
        <f>F84*12</f>
        <v>0</v>
      </c>
      <c r="D84" s="60">
        <f>G84*I84</f>
        <v>20630.81</v>
      </c>
      <c r="E84" s="60">
        <f>H84*12</f>
        <v>4.56</v>
      </c>
      <c r="F84" s="61"/>
      <c r="G84" s="60">
        <f>H84*12</f>
        <v>4.56</v>
      </c>
      <c r="H84" s="60">
        <v>0.38</v>
      </c>
      <c r="I84" s="19">
        <v>4524.3</v>
      </c>
      <c r="J84" s="19">
        <v>1.07</v>
      </c>
      <c r="K84" s="44">
        <v>2</v>
      </c>
    </row>
    <row r="85" spans="1:11" s="19" customFormat="1" ht="19.5" thickBot="1">
      <c r="A85" s="41" t="s">
        <v>84</v>
      </c>
      <c r="B85" s="29"/>
      <c r="C85" s="31"/>
      <c r="D85" s="60">
        <f>D84+D80+D78+D76+D71+D69+D58+D42+D41+D40+D39+D38+D35+D34+D33+D32+D31+D22+D14</f>
        <v>713982.85</v>
      </c>
      <c r="E85" s="60">
        <f>E84+E80+E78+E76+E71+E69+E58+E42+E41+E40+E39+E38+E35+E34+E33+E32+E31+E22+E14</f>
        <v>120</v>
      </c>
      <c r="F85" s="60">
        <f>F84+F80+F78+F76+F71+F69+F58+F42+F41+F40+F39+F38+F35+F34+F33+F32+F31+F22+F14</f>
        <v>0</v>
      </c>
      <c r="G85" s="60">
        <f>G84+G80+G78+G76+G71+G69+G58+G42+G41+G40+G39+G38+G35+G34+G33+G32+G31+G22+G14</f>
        <v>157.81</v>
      </c>
      <c r="H85" s="60">
        <f>H84+H80+H78+H76+H71+H69+H58+H42+H41+H40+H39+H38+H35+H34+H33+H32+H31+H22+H14</f>
        <v>13.16</v>
      </c>
      <c r="I85" s="19">
        <v>4524.3</v>
      </c>
      <c r="K85" s="44"/>
    </row>
    <row r="86" spans="1:11" s="19" customFormat="1" ht="18.75" hidden="1">
      <c r="A86" s="32"/>
      <c r="B86" s="27"/>
      <c r="C86" s="33"/>
      <c r="D86" s="62"/>
      <c r="E86" s="62"/>
      <c r="F86" s="63"/>
      <c r="G86" s="62"/>
      <c r="H86" s="64"/>
      <c r="I86" s="19">
        <v>4524.3</v>
      </c>
      <c r="K86" s="44"/>
    </row>
    <row r="87" spans="1:11" s="19" customFormat="1" ht="18.75">
      <c r="A87" s="9"/>
      <c r="B87" s="48"/>
      <c r="C87" s="49"/>
      <c r="D87" s="65"/>
      <c r="E87" s="65"/>
      <c r="F87" s="65"/>
      <c r="G87" s="65"/>
      <c r="H87" s="65"/>
      <c r="K87" s="44"/>
    </row>
    <row r="88" spans="4:11" s="4" customFormat="1" ht="15">
      <c r="D88" s="66"/>
      <c r="E88" s="66"/>
      <c r="F88" s="66"/>
      <c r="G88" s="66"/>
      <c r="H88" s="66"/>
      <c r="I88" s="19"/>
      <c r="K88" s="47"/>
    </row>
    <row r="89" spans="4:11" s="4" customFormat="1" ht="15.75" thickBot="1">
      <c r="D89" s="66"/>
      <c r="E89" s="66"/>
      <c r="F89" s="66"/>
      <c r="G89" s="66"/>
      <c r="H89" s="66"/>
      <c r="I89" s="19"/>
      <c r="K89" s="47"/>
    </row>
    <row r="90" spans="1:11" s="19" customFormat="1" ht="18.75">
      <c r="A90" s="34" t="s">
        <v>82</v>
      </c>
      <c r="B90" s="35"/>
      <c r="C90" s="11">
        <f>F90*12</f>
        <v>0</v>
      </c>
      <c r="D90" s="67">
        <f>D91+D92+D93+D94+D95+D96+D97+D98+D99+D100</f>
        <v>266052.15</v>
      </c>
      <c r="E90" s="67">
        <f>E91+E92+E93+E94+E95+E96+E97+E98+E99+E100</f>
        <v>0</v>
      </c>
      <c r="F90" s="67">
        <f>F91+F92+F93+F94+F95+F96+F97+F98+F99+F100</f>
        <v>0</v>
      </c>
      <c r="G90" s="67">
        <f>G91+G92+G93+G94+G95+G96+G97+G98+G99+G100</f>
        <v>58.82</v>
      </c>
      <c r="H90" s="67">
        <f>H91+H92+H93+H94+H95+H96+H97+H98+H99+H100</f>
        <v>4.91</v>
      </c>
      <c r="I90" s="19">
        <v>4524.3</v>
      </c>
      <c r="K90" s="44"/>
    </row>
    <row r="91" spans="1:11" s="97" customFormat="1" ht="15">
      <c r="A91" s="89" t="s">
        <v>98</v>
      </c>
      <c r="B91" s="90"/>
      <c r="C91" s="68"/>
      <c r="D91" s="68">
        <v>45269.13</v>
      </c>
      <c r="E91" s="68"/>
      <c r="F91" s="68"/>
      <c r="G91" s="68">
        <f>D91/I91</f>
        <v>10.01</v>
      </c>
      <c r="H91" s="69">
        <f>G91/12</f>
        <v>0.83</v>
      </c>
      <c r="I91" s="96">
        <v>4524.3</v>
      </c>
      <c r="K91" s="98"/>
    </row>
    <row r="92" spans="1:11" s="97" customFormat="1" ht="15">
      <c r="A92" s="89" t="s">
        <v>127</v>
      </c>
      <c r="B92" s="90"/>
      <c r="C92" s="68"/>
      <c r="D92" s="68">
        <v>38309.18</v>
      </c>
      <c r="E92" s="68"/>
      <c r="F92" s="68"/>
      <c r="G92" s="68">
        <f>D92/I92</f>
        <v>8.47</v>
      </c>
      <c r="H92" s="69">
        <f>G92/12</f>
        <v>0.71</v>
      </c>
      <c r="I92" s="96">
        <v>4524.3</v>
      </c>
      <c r="K92" s="98"/>
    </row>
    <row r="93" spans="1:11" s="97" customFormat="1" ht="15">
      <c r="A93" s="89" t="s">
        <v>128</v>
      </c>
      <c r="B93" s="90"/>
      <c r="C93" s="68"/>
      <c r="D93" s="68">
        <v>36767.27</v>
      </c>
      <c r="E93" s="68"/>
      <c r="F93" s="68"/>
      <c r="G93" s="68">
        <f>D93/I93</f>
        <v>8.13</v>
      </c>
      <c r="H93" s="69">
        <f>G93/12</f>
        <v>0.68</v>
      </c>
      <c r="I93" s="96">
        <v>4524.3</v>
      </c>
      <c r="K93" s="98"/>
    </row>
    <row r="94" spans="1:11" s="97" customFormat="1" ht="15">
      <c r="A94" s="89" t="s">
        <v>133</v>
      </c>
      <c r="B94" s="90"/>
      <c r="C94" s="68"/>
      <c r="D94" s="68">
        <v>38196.91</v>
      </c>
      <c r="E94" s="68"/>
      <c r="F94" s="68"/>
      <c r="G94" s="68">
        <f>D94/I94</f>
        <v>8.44</v>
      </c>
      <c r="H94" s="69">
        <f>G94/12</f>
        <v>0.7</v>
      </c>
      <c r="I94" s="96">
        <v>4524.3</v>
      </c>
      <c r="K94" s="98"/>
    </row>
    <row r="95" spans="1:11" s="97" customFormat="1" ht="15">
      <c r="A95" s="89" t="s">
        <v>129</v>
      </c>
      <c r="B95" s="90"/>
      <c r="C95" s="68"/>
      <c r="D95" s="68">
        <v>24182.55</v>
      </c>
      <c r="E95" s="68"/>
      <c r="F95" s="68"/>
      <c r="G95" s="68">
        <f aca="true" t="shared" si="1" ref="G95:G101">D95/I95</f>
        <v>5.35</v>
      </c>
      <c r="H95" s="69">
        <f aca="true" t="shared" si="2" ref="H95:H101">G95/12</f>
        <v>0.45</v>
      </c>
      <c r="I95" s="96">
        <v>4524.3</v>
      </c>
      <c r="K95" s="98"/>
    </row>
    <row r="96" spans="1:11" s="97" customFormat="1" ht="15">
      <c r="A96" s="89" t="s">
        <v>130</v>
      </c>
      <c r="B96" s="90"/>
      <c r="C96" s="68"/>
      <c r="D96" s="68">
        <v>23537.03</v>
      </c>
      <c r="E96" s="68"/>
      <c r="F96" s="68"/>
      <c r="G96" s="68">
        <f t="shared" si="1"/>
        <v>5.2</v>
      </c>
      <c r="H96" s="69">
        <f t="shared" si="2"/>
        <v>0.43</v>
      </c>
      <c r="I96" s="96">
        <v>4524.3</v>
      </c>
      <c r="K96" s="98"/>
    </row>
    <row r="97" spans="1:11" s="97" customFormat="1" ht="15">
      <c r="A97" s="89" t="s">
        <v>131</v>
      </c>
      <c r="B97" s="90"/>
      <c r="C97" s="68"/>
      <c r="D97" s="68">
        <v>27523.44</v>
      </c>
      <c r="E97" s="68"/>
      <c r="F97" s="68"/>
      <c r="G97" s="68">
        <f t="shared" si="1"/>
        <v>6.08</v>
      </c>
      <c r="H97" s="69">
        <f t="shared" si="2"/>
        <v>0.51</v>
      </c>
      <c r="I97" s="96">
        <v>4524.3</v>
      </c>
      <c r="K97" s="98"/>
    </row>
    <row r="98" spans="1:11" s="97" customFormat="1" ht="15">
      <c r="A98" s="89" t="s">
        <v>132</v>
      </c>
      <c r="B98" s="90"/>
      <c r="C98" s="68"/>
      <c r="D98" s="68">
        <v>20930.01</v>
      </c>
      <c r="E98" s="68"/>
      <c r="F98" s="68"/>
      <c r="G98" s="68">
        <f t="shared" si="1"/>
        <v>4.63</v>
      </c>
      <c r="H98" s="69">
        <f t="shared" si="2"/>
        <v>0.39</v>
      </c>
      <c r="I98" s="96">
        <v>4524.3</v>
      </c>
      <c r="K98" s="98"/>
    </row>
    <row r="99" spans="1:11" s="97" customFormat="1" ht="21" customHeight="1">
      <c r="A99" s="89" t="s">
        <v>113</v>
      </c>
      <c r="B99" s="90"/>
      <c r="C99" s="68"/>
      <c r="D99" s="68">
        <v>10614.21</v>
      </c>
      <c r="E99" s="68"/>
      <c r="F99" s="68"/>
      <c r="G99" s="68">
        <f t="shared" si="1"/>
        <v>2.35</v>
      </c>
      <c r="H99" s="69">
        <f t="shared" si="2"/>
        <v>0.2</v>
      </c>
      <c r="I99" s="96">
        <v>4524.3</v>
      </c>
      <c r="K99" s="98"/>
    </row>
    <row r="100" spans="1:11" s="97" customFormat="1" ht="19.5" customHeight="1">
      <c r="A100" s="99" t="s">
        <v>116</v>
      </c>
      <c r="B100" s="90"/>
      <c r="C100" s="68"/>
      <c r="D100" s="68">
        <v>722.42</v>
      </c>
      <c r="E100" s="70"/>
      <c r="F100" s="70"/>
      <c r="G100" s="68">
        <f t="shared" si="1"/>
        <v>0.16</v>
      </c>
      <c r="H100" s="69">
        <f t="shared" si="2"/>
        <v>0.01</v>
      </c>
      <c r="I100" s="96">
        <v>4524.3</v>
      </c>
      <c r="K100" s="98"/>
    </row>
    <row r="101" spans="1:11" s="105" customFormat="1" ht="19.5" hidden="1">
      <c r="A101" s="100" t="s">
        <v>30</v>
      </c>
      <c r="B101" s="101" t="s">
        <v>12</v>
      </c>
      <c r="C101" s="101" t="s">
        <v>31</v>
      </c>
      <c r="D101" s="102"/>
      <c r="E101" s="103" t="s">
        <v>31</v>
      </c>
      <c r="F101" s="104"/>
      <c r="G101" s="68">
        <f t="shared" si="1"/>
        <v>0</v>
      </c>
      <c r="H101" s="69">
        <f t="shared" si="2"/>
        <v>0</v>
      </c>
      <c r="I101" s="96">
        <v>4524.28</v>
      </c>
      <c r="K101" s="106"/>
    </row>
    <row r="102" spans="1:11" s="105" customFormat="1" ht="19.5">
      <c r="A102" s="109"/>
      <c r="B102" s="110"/>
      <c r="C102" s="110"/>
      <c r="D102" s="110"/>
      <c r="E102" s="110"/>
      <c r="F102" s="110"/>
      <c r="G102" s="110"/>
      <c r="H102" s="110"/>
      <c r="K102" s="106"/>
    </row>
    <row r="103" spans="1:11" s="36" customFormat="1" ht="20.25" thickBot="1">
      <c r="A103" s="9"/>
      <c r="B103" s="10"/>
      <c r="C103" s="10"/>
      <c r="D103" s="10"/>
      <c r="E103" s="10"/>
      <c r="F103" s="10"/>
      <c r="G103" s="10"/>
      <c r="H103" s="10"/>
      <c r="K103" s="46"/>
    </row>
    <row r="104" spans="1:11" s="19" customFormat="1" ht="18.75">
      <c r="A104" s="37" t="s">
        <v>83</v>
      </c>
      <c r="B104" s="35"/>
      <c r="C104" s="11"/>
      <c r="D104" s="12">
        <f>D85+D90</f>
        <v>980035</v>
      </c>
      <c r="E104" s="12">
        <f>E85+E90</f>
        <v>120</v>
      </c>
      <c r="F104" s="12">
        <f>F85+F90</f>
        <v>0</v>
      </c>
      <c r="G104" s="12">
        <f>G85+G90</f>
        <v>216.63</v>
      </c>
      <c r="H104" s="12">
        <f>H85+H90</f>
        <v>18.07</v>
      </c>
      <c r="K104" s="44"/>
    </row>
    <row r="105" spans="1:11" s="4" customFormat="1" ht="12.75">
      <c r="A105" s="38"/>
      <c r="K105" s="47"/>
    </row>
    <row r="106" spans="1:11" s="36" customFormat="1" ht="19.5">
      <c r="A106" s="39"/>
      <c r="B106" s="40"/>
      <c r="C106" s="5"/>
      <c r="D106" s="5"/>
      <c r="E106" s="5"/>
      <c r="F106" s="5"/>
      <c r="G106" s="5"/>
      <c r="H106" s="5"/>
      <c r="K106" s="46"/>
    </row>
    <row r="107" spans="1:11" s="4" customFormat="1" ht="14.25">
      <c r="A107" s="127" t="s">
        <v>32</v>
      </c>
      <c r="B107" s="127"/>
      <c r="C107" s="127"/>
      <c r="D107" s="127"/>
      <c r="E107" s="127"/>
      <c r="F107" s="127"/>
      <c r="K107" s="47"/>
    </row>
    <row r="108" s="4" customFormat="1" ht="12.75">
      <c r="K108" s="47"/>
    </row>
    <row r="109" spans="1:11" s="4" customFormat="1" ht="12.75">
      <c r="A109" s="38" t="s">
        <v>33</v>
      </c>
      <c r="K109" s="47"/>
    </row>
    <row r="110" s="4" customFormat="1" ht="12.75">
      <c r="K110" s="47"/>
    </row>
    <row r="111" s="4" customFormat="1" ht="12.75">
      <c r="K111" s="47"/>
    </row>
    <row r="112" s="4" customFormat="1" ht="12.75">
      <c r="K112" s="47"/>
    </row>
    <row r="113" s="4" customFormat="1" ht="12.75">
      <c r="K113" s="47"/>
    </row>
    <row r="114" s="4" customFormat="1" ht="12.75">
      <c r="K114" s="47"/>
    </row>
    <row r="115" s="4" customFormat="1" ht="12.75">
      <c r="K115" s="47"/>
    </row>
    <row r="116" s="4" customFormat="1" ht="12.75">
      <c r="K116" s="47"/>
    </row>
    <row r="117" s="4" customFormat="1" ht="12.75">
      <c r="K117" s="47"/>
    </row>
    <row r="118" s="4" customFormat="1" ht="12.75">
      <c r="K118" s="47"/>
    </row>
    <row r="119" s="4" customFormat="1" ht="12.75">
      <c r="K119" s="47"/>
    </row>
    <row r="120" s="4" customFormat="1" ht="12.75">
      <c r="K120" s="47"/>
    </row>
    <row r="121" s="4" customFormat="1" ht="12.75">
      <c r="K121" s="47"/>
    </row>
    <row r="122" s="4" customFormat="1" ht="12.75">
      <c r="K122" s="47"/>
    </row>
    <row r="123" s="4" customFormat="1" ht="12.75">
      <c r="K123" s="47"/>
    </row>
    <row r="124" s="4" customFormat="1" ht="12.75">
      <c r="K124" s="47"/>
    </row>
    <row r="125" s="4" customFormat="1" ht="12.75">
      <c r="K125" s="47"/>
    </row>
    <row r="126" s="4" customFormat="1" ht="12.75">
      <c r="K126" s="47"/>
    </row>
    <row r="127" s="4" customFormat="1" ht="12.75">
      <c r="K127" s="47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07:F10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2015-06-01T13:24:23Z</cp:lastPrinted>
  <dcterms:created xsi:type="dcterms:W3CDTF">2010-04-02T14:46:04Z</dcterms:created>
  <dcterms:modified xsi:type="dcterms:W3CDTF">2015-06-01T13:25:38Z</dcterms:modified>
  <cp:category/>
  <cp:version/>
  <cp:contentType/>
  <cp:contentStatus/>
</cp:coreProperties>
</file>