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90" windowWidth="15480" windowHeight="11280" activeTab="2"/>
  </bookViews>
  <sheets>
    <sheet name="проект 290 Пост." sheetId="3" r:id="rId1"/>
    <sheet name="по заявлению" sheetId="4" r:id="rId2"/>
    <sheet name="по голосованию" sheetId="5" r:id="rId3"/>
  </sheets>
  <definedNames>
    <definedName name="_xlnm.Print_Area" localSheetId="2">'по голосованию'!$A$1:$F$137</definedName>
    <definedName name="_xlnm.Print_Area" localSheetId="1">'по заявлению'!$A$1:$F$139</definedName>
    <definedName name="_xlnm.Print_Area" localSheetId="0">'проект 290 Пост.'!$A$1:$F$151</definedName>
  </definedNames>
  <calcPr calcId="145621" fullPrecision="0"/>
</workbook>
</file>

<file path=xl/calcChain.xml><?xml version="1.0" encoding="utf-8"?>
<calcChain xmlns="http://schemas.openxmlformats.org/spreadsheetml/2006/main">
  <c r="D111" i="5" l="1"/>
  <c r="E111" i="5" s="1"/>
  <c r="F111" i="5" s="1"/>
  <c r="D113" i="5"/>
  <c r="E113" i="5" s="1"/>
  <c r="F113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D119" i="5"/>
  <c r="E116" i="5"/>
  <c r="D116" i="5"/>
  <c r="E115" i="5"/>
  <c r="F115" i="5" s="1"/>
  <c r="E114" i="5"/>
  <c r="F114" i="5" s="1"/>
  <c r="D112" i="5"/>
  <c r="E112" i="5" s="1"/>
  <c r="F112" i="5" s="1"/>
  <c r="D106" i="5"/>
  <c r="E106" i="5" s="1"/>
  <c r="F106" i="5" s="1"/>
  <c r="D103" i="5"/>
  <c r="E103" i="5" s="1"/>
  <c r="F103" i="5" s="1"/>
  <c r="D101" i="5"/>
  <c r="E101" i="5" s="1"/>
  <c r="F101" i="5" s="1"/>
  <c r="D100" i="5"/>
  <c r="D98" i="5"/>
  <c r="D95" i="5"/>
  <c r="D92" i="5"/>
  <c r="D89" i="5" s="1"/>
  <c r="E89" i="5" s="1"/>
  <c r="F89" i="5" s="1"/>
  <c r="D88" i="5"/>
  <c r="D79" i="5" s="1"/>
  <c r="E79" i="5" s="1"/>
  <c r="F79" i="5" s="1"/>
  <c r="D64" i="5"/>
  <c r="E64" i="5" s="1"/>
  <c r="F64" i="5" s="1"/>
  <c r="E63" i="5"/>
  <c r="F63" i="5" s="1"/>
  <c r="E62" i="5"/>
  <c r="D62" i="5" s="1"/>
  <c r="E61" i="5"/>
  <c r="D61" i="5" s="1"/>
  <c r="E60" i="5"/>
  <c r="F60" i="5" s="1"/>
  <c r="E50" i="5"/>
  <c r="D50" i="5" s="1"/>
  <c r="E49" i="5"/>
  <c r="F49" i="5" s="1"/>
  <c r="E48" i="5"/>
  <c r="F48" i="5" s="1"/>
  <c r="E42" i="5"/>
  <c r="F42" i="5" s="1"/>
  <c r="E41" i="5"/>
  <c r="D41" i="5"/>
  <c r="E40" i="5"/>
  <c r="D40" i="5"/>
  <c r="E29" i="5"/>
  <c r="D29" i="5"/>
  <c r="F28" i="5"/>
  <c r="F15" i="5"/>
  <c r="E15" i="5" s="1"/>
  <c r="D15" i="5" s="1"/>
  <c r="D94" i="5" l="1"/>
  <c r="E94" i="5" s="1"/>
  <c r="F94" i="5" s="1"/>
  <c r="F117" i="5" s="1"/>
  <c r="F128" i="5" s="1"/>
  <c r="F119" i="5"/>
  <c r="E119" i="5"/>
  <c r="D117" i="5"/>
  <c r="D128" i="5" s="1"/>
  <c r="D103" i="4"/>
  <c r="E117" i="5" l="1"/>
  <c r="E128" i="5" s="1"/>
  <c r="D130" i="4"/>
  <c r="E130" i="4" s="1"/>
  <c r="F130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D119" i="4"/>
  <c r="E116" i="4"/>
  <c r="D116" i="4" s="1"/>
  <c r="E115" i="4"/>
  <c r="F115" i="4" s="1"/>
  <c r="E114" i="4"/>
  <c r="F114" i="4" s="1"/>
  <c r="D113" i="4"/>
  <c r="E113" i="4" s="1"/>
  <c r="F113" i="4" s="1"/>
  <c r="D112" i="4"/>
  <c r="E112" i="4" s="1"/>
  <c r="F112" i="4" s="1"/>
  <c r="E111" i="4"/>
  <c r="F111" i="4" s="1"/>
  <c r="D106" i="4"/>
  <c r="E106" i="4" s="1"/>
  <c r="F106" i="4" s="1"/>
  <c r="E103" i="4"/>
  <c r="F103" i="4" s="1"/>
  <c r="D101" i="4"/>
  <c r="E101" i="4" s="1"/>
  <c r="F101" i="4" s="1"/>
  <c r="D100" i="4"/>
  <c r="D98" i="4"/>
  <c r="D95" i="4"/>
  <c r="D92" i="4"/>
  <c r="D89" i="4" s="1"/>
  <c r="E89" i="4" s="1"/>
  <c r="F89" i="4" s="1"/>
  <c r="D88" i="4"/>
  <c r="D79" i="4" s="1"/>
  <c r="E79" i="4" s="1"/>
  <c r="F79" i="4" s="1"/>
  <c r="D64" i="4"/>
  <c r="E64" i="4" s="1"/>
  <c r="F64" i="4" s="1"/>
  <c r="E63" i="4"/>
  <c r="F63" i="4" s="1"/>
  <c r="E62" i="4"/>
  <c r="D62" i="4" s="1"/>
  <c r="E61" i="4"/>
  <c r="D61" i="4" s="1"/>
  <c r="E60" i="4"/>
  <c r="F60" i="4" s="1"/>
  <c r="E50" i="4"/>
  <c r="D50" i="4" s="1"/>
  <c r="E49" i="4"/>
  <c r="F49" i="4" s="1"/>
  <c r="E48" i="4"/>
  <c r="F48" i="4" s="1"/>
  <c r="E42" i="4"/>
  <c r="F42" i="4" s="1"/>
  <c r="E41" i="4"/>
  <c r="D41" i="4" s="1"/>
  <c r="E40" i="4"/>
  <c r="D40" i="4" s="1"/>
  <c r="E29" i="4"/>
  <c r="D29" i="4" s="1"/>
  <c r="F28" i="4"/>
  <c r="F15" i="4" s="1"/>
  <c r="E15" i="4" s="1"/>
  <c r="D15" i="4" s="1"/>
  <c r="E119" i="4" l="1"/>
  <c r="D94" i="4"/>
  <c r="E94" i="4" s="1"/>
  <c r="F94" i="4" s="1"/>
  <c r="F117" i="4" s="1"/>
  <c r="F119" i="4"/>
  <c r="D114" i="3"/>
  <c r="D113" i="3"/>
  <c r="F28" i="3"/>
  <c r="D117" i="4" l="1"/>
  <c r="D128" i="4" s="1"/>
  <c r="D133" i="4" s="1"/>
  <c r="E117" i="4"/>
  <c r="E128" i="4" s="1"/>
  <c r="E133" i="4" s="1"/>
  <c r="F128" i="4"/>
  <c r="F133" i="4" s="1"/>
  <c r="E115" i="3"/>
  <c r="F115" i="3" s="1"/>
  <c r="E116" i="3"/>
  <c r="F116" i="3" s="1"/>
  <c r="E113" i="3"/>
  <c r="F113" i="3" s="1"/>
  <c r="E114" i="3"/>
  <c r="F114" i="3" s="1"/>
  <c r="D103" i="3"/>
  <c r="D64" i="3"/>
  <c r="E62" i="3" l="1"/>
  <c r="D62" i="3" s="1"/>
  <c r="F60" i="3" l="1"/>
  <c r="E60" i="3"/>
  <c r="D42" i="3"/>
  <c r="D120" i="3" l="1"/>
  <c r="E122" i="3" l="1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E141" i="3"/>
  <c r="F141" i="3" s="1"/>
  <c r="E142" i="3"/>
  <c r="F142" i="3" s="1"/>
  <c r="D107" i="3"/>
  <c r="D101" i="3"/>
  <c r="F140" i="3" l="1"/>
  <c r="E112" i="3"/>
  <c r="F112" i="3" s="1"/>
  <c r="E63" i="3" l="1"/>
  <c r="F63" i="3" s="1"/>
  <c r="E42" i="3"/>
  <c r="F42" i="3" s="1"/>
  <c r="F15" i="3" l="1"/>
  <c r="E121" i="3" l="1"/>
  <c r="E120" i="3" s="1"/>
  <c r="E117" i="3"/>
  <c r="E107" i="3"/>
  <c r="F107" i="3" s="1"/>
  <c r="E103" i="3"/>
  <c r="F103" i="3" s="1"/>
  <c r="E101" i="3"/>
  <c r="F101" i="3" s="1"/>
  <c r="D100" i="3"/>
  <c r="D98" i="3"/>
  <c r="D95" i="3"/>
  <c r="D92" i="3"/>
  <c r="D89" i="3" s="1"/>
  <c r="E89" i="3" s="1"/>
  <c r="F89" i="3" s="1"/>
  <c r="D88" i="3"/>
  <c r="E64" i="3"/>
  <c r="F64" i="3" s="1"/>
  <c r="E61" i="3"/>
  <c r="D61" i="3" s="1"/>
  <c r="E50" i="3"/>
  <c r="D50" i="3" s="1"/>
  <c r="E49" i="3"/>
  <c r="F49" i="3" s="1"/>
  <c r="E48" i="3"/>
  <c r="F48" i="3" s="1"/>
  <c r="E41" i="3"/>
  <c r="D41" i="3" s="1"/>
  <c r="E40" i="3"/>
  <c r="D40" i="3" s="1"/>
  <c r="E29" i="3"/>
  <c r="D29" i="3" s="1"/>
  <c r="E15" i="3"/>
  <c r="D15" i="3" s="1"/>
  <c r="D79" i="3" l="1"/>
  <c r="E79" i="3" s="1"/>
  <c r="F79" i="3" s="1"/>
  <c r="D94" i="3"/>
  <c r="F121" i="3"/>
  <c r="F120" i="3" s="1"/>
  <c r="D117" i="3"/>
  <c r="D118" i="3" l="1"/>
  <c r="D144" i="3" s="1"/>
  <c r="E94" i="3"/>
  <c r="E118" i="3" s="1"/>
  <c r="F94" i="3" l="1"/>
  <c r="F118" i="3" s="1"/>
  <c r="E144" i="3"/>
  <c r="F144" i="3" l="1"/>
</calcChain>
</file>

<file path=xl/sharedStrings.xml><?xml version="1.0" encoding="utf-8"?>
<sst xmlns="http://schemas.openxmlformats.org/spreadsheetml/2006/main" count="736" uniqueCount="184">
  <si>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</si>
  <si>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</si>
  <si>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</si>
  <si>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</si>
  <si>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</si>
  <si>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</si>
  <si>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</si>
  <si>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</si>
  <si>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</si>
  <si>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</si>
  <si>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</si>
  <si>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</si>
  <si>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</si>
  <si>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</si>
  <si>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</si>
  <si>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</si>
  <si>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</si>
  <si>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</si>
  <si>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очистка урн от мусора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</si>
  <si>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</si>
  <si>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</si>
  <si>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</si>
  <si>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</si>
  <si>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</si>
  <si>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</si>
  <si>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</si>
  <si>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</si>
  <si>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</si>
  <si>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</si>
  <si>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</si>
  <si>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</si>
  <si>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</si>
  <si>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</si>
  <si>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</si>
  <si>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</si>
  <si>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</si>
  <si>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</si>
  <si>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</si>
  <si>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</si>
  <si>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</si>
  <si>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</si>
  <si>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</si>
  <si>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</si>
  <si>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</si>
  <si>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</si>
  <si>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</si>
  <si>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</si>
  <si>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</si>
  <si>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</si>
  <si>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</si>
  <si>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</si>
  <si>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</si>
  <si>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</si>
  <si>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</si>
  <si>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</si>
  <si>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</si>
  <si>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</si>
  <si>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</si>
  <si>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</si>
  <si>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</si>
  <si>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</si>
  <si>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</si>
  <si>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подъездных козырьков</t>
  </si>
  <si>
    <t>3 раза</t>
  </si>
  <si>
    <t>Сбор, вывоз и утилизация ТБО, руб/м2</t>
  </si>
  <si>
    <t>Итого :</t>
  </si>
  <si>
    <t>Всего 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</si>
  <si>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</si>
  <si>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</si>
  <si>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гидравлическое испытание элеваторных узлов и запорной арматуры</t>
  </si>
  <si>
    <t>Итого:</t>
  </si>
  <si>
    <t>очистка  водоприемных воронок</t>
  </si>
  <si>
    <t>Управление многоквартирным домом, всего в т.ч.</t>
  </si>
  <si>
    <t>учет  работ по капремонту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</si>
  <si>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</si>
  <si>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</si>
  <si>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по адресу: ул. Набережная, д.10 (S жилые + нежилые = 3898,0 м2;  S придом.тер.= 3806,5 м2)</t>
  </si>
  <si>
    <t>Объем работ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</si>
  <si>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</si>
  <si>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</si>
  <si>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</si>
  <si>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</si>
  <si>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</si>
  <si>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</si>
  <si>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</si>
  <si>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</si>
  <si>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</si>
  <si>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</si>
  <si>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</si>
  <si>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</si>
  <si>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</si>
  <si>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</si>
  <si>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</si>
  <si>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</si>
  <si>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</si>
  <si>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</si>
  <si>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</si>
  <si>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</si>
  <si>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</si>
  <si>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</si>
  <si>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</si>
  <si>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</si>
  <si>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</si>
  <si>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</si>
  <si>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</si>
  <si>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</si>
  <si>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</si>
  <si>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</si>
  <si>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</si>
  <si>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</si>
  <si>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</si>
  <si>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</si>
  <si>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</si>
  <si>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смена задвижек на отоплении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</si>
  <si>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</si>
  <si>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</si>
  <si>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</si>
  <si>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</si>
  <si>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</si>
  <si>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</si>
  <si>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</si>
  <si>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</si>
  <si>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</si>
  <si>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</si>
  <si>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</si>
  <si>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</si>
  <si>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</si>
  <si>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</si>
  <si>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 xml:space="preserve">Проект </t>
  </si>
  <si>
    <t>3898,0 м2</t>
  </si>
  <si>
    <t>3806,5 м2</t>
  </si>
  <si>
    <t>1 шт</t>
  </si>
  <si>
    <t>4 пробы</t>
  </si>
  <si>
    <t>Приложение № 3</t>
  </si>
  <si>
    <t xml:space="preserve">от _____________ 2016 г </t>
  </si>
  <si>
    <t>409 м2</t>
  </si>
  <si>
    <t>445 м</t>
  </si>
  <si>
    <t>993,4 м2</t>
  </si>
  <si>
    <t>2632 м</t>
  </si>
  <si>
    <t>1213 м</t>
  </si>
  <si>
    <t>606 м</t>
  </si>
  <si>
    <t>650 м</t>
  </si>
  <si>
    <t>546 м</t>
  </si>
  <si>
    <t>180 каналов</t>
  </si>
  <si>
    <t>Предлагаемый перечень работ по текущему ремонту                                       (на выбор собственников)</t>
  </si>
  <si>
    <t>Перенос ТСП на границу балансовой принадлежности</t>
  </si>
  <si>
    <t>Погодное регулирование системы отопления (ориентировочная стоимость)</t>
  </si>
  <si>
    <t>Установка электронного регулятора температуры на ВВП</t>
  </si>
  <si>
    <t>Ремонт панельных швов (200 м.п.)</t>
  </si>
  <si>
    <t>Ремонт отмостки (40 м2)</t>
  </si>
  <si>
    <t>Устройство мягкой кровли в 1 слой (200 м2)</t>
  </si>
  <si>
    <t>Устройство и установка дверей выхода на кровлю (2шт.)</t>
  </si>
  <si>
    <t>Штукатурка стен подъездов и теплового узла 39 м2.</t>
  </si>
  <si>
    <t>Устройство и установка двухстворчатой двери на входе в подвал - 1 шт</t>
  </si>
  <si>
    <t>Косметический ремонт подъездов - 8шт.</t>
  </si>
  <si>
    <t>Замена почтовых ящиков - 90шт.</t>
  </si>
  <si>
    <t>Установка фильтра на ввод ХВС д.50мм. 1шт.</t>
  </si>
  <si>
    <t>Установка обратного клапана на ввод ХВС д.50мм - 1шт.</t>
  </si>
  <si>
    <t>Установка фильтра на ввод ГВС на ВВП д.50мм. 1шт.</t>
  </si>
  <si>
    <t>Установка обратного клапана на ввод ГВС на ВВП  д. 80мм - 1шт</t>
  </si>
  <si>
    <t>Уборка мусора в тех. подвале. 1,5 м3</t>
  </si>
  <si>
    <t>Подсыпка щебнем в тех.подвале (8 подъезд) - 3 м3.</t>
  </si>
  <si>
    <t>Изоляция трубопроводов отопления "Корунд" - 130 м.п.</t>
  </si>
  <si>
    <t>Изоляция трубопроводов ГВС "К флекс" - 288 м.</t>
  </si>
  <si>
    <t>Изоляция трубопроводов отопления "К флекс" - 280 м.</t>
  </si>
  <si>
    <t>Укрепление элеваторного узла в тех. подвале.</t>
  </si>
  <si>
    <t>Установка датчиков движения в тамбурах - 8 шт.</t>
  </si>
  <si>
    <t>2017 - 2018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</si>
  <si>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</si>
  <si>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</si>
  <si>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</si>
  <si>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</si>
  <si>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 xml:space="preserve">ревизия задвижек отопления </t>
  </si>
  <si>
    <t xml:space="preserve"> дезинфекция вентканалов</t>
  </si>
  <si>
    <t>прочистка вентиляционных каналов кв.71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</si>
  <si>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восстановление водостоков(мелкий ремонтпосле очистки от снега и льда),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</si>
  <si>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</si>
  <si>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</si>
  <si>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</si>
  <si>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</si>
  <si>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</si>
  <si>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 с содержанием  лестничных клеток)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</si>
  <si>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восстановление водостоков(мелкий ремонтпосле очистки от снега и льда), очистка от снега и наледи подъездных козырьков, очистка водоприемных воронок, очистка от снега и льда водостоков, дезинфекция вентканалов, очистка водоприемных воронок, очистка от снега и льда водостоков)</t>
    </r>
  </si>
  <si>
    <t>объем теплоносителя на наполнение системы теплоснабжения (договор с ТПК)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</si>
</sst>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/>
    <xf numFmtId="2" fontId="0" fillId="2" borderId="0" xfId="0" applyNumberForma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7" fillId="4" borderId="19" xfId="0" applyFont="1" applyFill="1" applyBorder="1" applyAlignment="1">
      <alignment horizontal="left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left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2" fontId="8" fillId="4" borderId="24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2" fontId="9" fillId="4" borderId="2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2" fontId="0" fillId="4" borderId="2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0" fillId="4" borderId="23" xfId="0" applyNumberFormat="1" applyFont="1" applyFill="1" applyBorder="1" applyAlignment="1">
      <alignment horizontal="center" vertical="center" wrapText="1"/>
    </xf>
    <xf numFmtId="4" fontId="0" fillId="4" borderId="14" xfId="0" applyNumberFormat="1" applyFont="1" applyFill="1" applyBorder="1" applyAlignment="1">
      <alignment horizontal="center" vertical="center" wrapText="1"/>
    </xf>
    <xf numFmtId="4" fontId="0" fillId="4" borderId="21" xfId="0" applyNumberFormat="1" applyFont="1" applyFill="1" applyBorder="1" applyAlignment="1">
      <alignment horizontal="center" vertical="center" wrapText="1"/>
    </xf>
    <xf numFmtId="4" fontId="0" fillId="4" borderId="24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2" fontId="0" fillId="4" borderId="1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8"/>
  <sheetViews>
    <sheetView topLeftCell="A70" zoomScaleNormal="100" workbookViewId="0">
      <selection activeCell="F74" sqref="F7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9.85546875" style="1" customWidth="1"/>
    <col min="5" max="5" width="13.85546875" style="1" customWidth="1"/>
    <col min="6" max="6" width="20.85546875" style="1" customWidth="1"/>
    <col min="7" max="10" width="15.42578125" style="1" customWidth="1"/>
    <col min="11" max="16384" width="9.140625" style="1"/>
  </cols>
  <sheetData>
    <row r="1" spans="1:7" ht="16.5" customHeight="1" x14ac:dyDescent="0.2">
      <c r="A1" s="103" t="s">
        <v>133</v>
      </c>
      <c r="B1" s="104"/>
      <c r="C1" s="104"/>
      <c r="D1" s="104"/>
      <c r="E1" s="104"/>
      <c r="F1" s="104"/>
    </row>
    <row r="2" spans="1:7" ht="27.75" customHeight="1" x14ac:dyDescent="0.3">
      <c r="A2" s="2" t="s">
        <v>167</v>
      </c>
      <c r="B2" s="105"/>
      <c r="C2" s="105"/>
      <c r="D2" s="105"/>
      <c r="E2" s="104"/>
      <c r="F2" s="104"/>
    </row>
    <row r="3" spans="1:7" ht="14.25" customHeight="1" x14ac:dyDescent="0.3">
      <c r="B3" s="105" t="s">
        <v>0</v>
      </c>
      <c r="C3" s="105"/>
      <c r="D3" s="105"/>
      <c r="E3" s="104"/>
      <c r="F3" s="104"/>
    </row>
    <row r="4" spans="1:7" ht="14.25" customHeight="1" x14ac:dyDescent="0.3">
      <c r="B4" s="105" t="s">
        <v>134</v>
      </c>
      <c r="C4" s="105"/>
      <c r="D4" s="105"/>
      <c r="E4" s="104"/>
      <c r="F4" s="104"/>
    </row>
    <row r="5" spans="1:7" s="3" customFormat="1" ht="39.75" customHeight="1" x14ac:dyDescent="0.25">
      <c r="A5" s="106" t="s">
        <v>128</v>
      </c>
      <c r="B5" s="107"/>
      <c r="C5" s="107"/>
      <c r="D5" s="107"/>
      <c r="E5" s="107"/>
      <c r="F5" s="107"/>
    </row>
    <row r="6" spans="1:7" s="3" customFormat="1" ht="17.25" customHeight="1" x14ac:dyDescent="0.4">
      <c r="A6" s="108"/>
      <c r="B6" s="109"/>
      <c r="C6" s="109"/>
      <c r="D6" s="109"/>
      <c r="E6" s="109"/>
      <c r="F6" s="109"/>
    </row>
    <row r="7" spans="1:7" s="3" customFormat="1" ht="23.25" customHeight="1" x14ac:dyDescent="0.2">
      <c r="A7" s="120" t="s">
        <v>168</v>
      </c>
      <c r="B7" s="120"/>
      <c r="C7" s="120"/>
      <c r="D7" s="120"/>
      <c r="E7" s="120"/>
      <c r="F7" s="120"/>
    </row>
    <row r="8" spans="1:7" s="4" customFormat="1" ht="27" customHeight="1" x14ac:dyDescent="0.4">
      <c r="A8" s="110" t="s">
        <v>1</v>
      </c>
      <c r="B8" s="110"/>
      <c r="C8" s="110"/>
      <c r="D8" s="110"/>
      <c r="E8" s="110"/>
      <c r="F8" s="110"/>
    </row>
    <row r="9" spans="1:7" s="5" customFormat="1" ht="18.75" customHeight="1" x14ac:dyDescent="0.4">
      <c r="A9" s="110" t="s">
        <v>76</v>
      </c>
      <c r="B9" s="110"/>
      <c r="C9" s="110"/>
      <c r="D9" s="110"/>
      <c r="E9" s="111"/>
      <c r="F9" s="111"/>
    </row>
    <row r="10" spans="1:7" s="6" customFormat="1" ht="17.25" customHeight="1" x14ac:dyDescent="0.2">
      <c r="A10" s="112" t="s">
        <v>2</v>
      </c>
      <c r="B10" s="112"/>
      <c r="C10" s="112"/>
      <c r="D10" s="112"/>
      <c r="E10" s="113"/>
      <c r="F10" s="113"/>
    </row>
    <row r="11" spans="1:7" s="5" customFormat="1" ht="30" customHeight="1" thickBot="1" x14ac:dyDescent="0.25">
      <c r="A11" s="114" t="s">
        <v>3</v>
      </c>
      <c r="B11" s="114"/>
      <c r="C11" s="114"/>
      <c r="D11" s="114"/>
      <c r="E11" s="115"/>
      <c r="F11" s="115"/>
    </row>
    <row r="12" spans="1:7" s="11" customFormat="1" ht="139.5" customHeight="1" thickBot="1" x14ac:dyDescent="0.25">
      <c r="A12" s="7" t="s">
        <v>4</v>
      </c>
      <c r="B12" s="8" t="s">
        <v>5</v>
      </c>
      <c r="C12" s="9" t="s">
        <v>77</v>
      </c>
      <c r="D12" s="9" t="s">
        <v>7</v>
      </c>
      <c r="E12" s="9" t="s">
        <v>6</v>
      </c>
      <c r="F12" s="10" t="s">
        <v>8</v>
      </c>
    </row>
    <row r="13" spans="1:7" s="17" customFormat="1" x14ac:dyDescent="0.2">
      <c r="A13" s="12">
        <v>1</v>
      </c>
      <c r="B13" s="13">
        <v>2</v>
      </c>
      <c r="C13" s="14">
        <v>3</v>
      </c>
      <c r="D13" s="14">
        <v>4</v>
      </c>
      <c r="E13" s="15">
        <v>5</v>
      </c>
      <c r="F13" s="16">
        <v>6</v>
      </c>
    </row>
    <row r="14" spans="1:7" s="17" customFormat="1" ht="49.5" customHeight="1" x14ac:dyDescent="0.2">
      <c r="A14" s="116" t="s">
        <v>9</v>
      </c>
      <c r="B14" s="117"/>
      <c r="C14" s="117"/>
      <c r="D14" s="117"/>
      <c r="E14" s="118"/>
      <c r="F14" s="119"/>
    </row>
    <row r="15" spans="1:7" s="11" customFormat="1" ht="21" customHeight="1" x14ac:dyDescent="0.2">
      <c r="A15" s="18" t="s">
        <v>72</v>
      </c>
      <c r="B15" s="19" t="s">
        <v>10</v>
      </c>
      <c r="C15" s="21" t="s">
        <v>129</v>
      </c>
      <c r="D15" s="21">
        <f>E15*G15</f>
        <v>174942.24</v>
      </c>
      <c r="E15" s="20">
        <f>F15*12</f>
        <v>44.88</v>
      </c>
      <c r="F15" s="22">
        <f>F26+F28</f>
        <v>3.74</v>
      </c>
      <c r="G15" s="11">
        <v>3898</v>
      </c>
    </row>
    <row r="16" spans="1:7" s="11" customFormat="1" ht="33" customHeight="1" x14ac:dyDescent="0.2">
      <c r="A16" s="64" t="s">
        <v>78</v>
      </c>
      <c r="B16" s="65" t="s">
        <v>11</v>
      </c>
      <c r="C16" s="21"/>
      <c r="D16" s="21"/>
      <c r="E16" s="20"/>
      <c r="F16" s="22"/>
      <c r="G16" s="11">
        <v>3898</v>
      </c>
    </row>
    <row r="17" spans="1:7" s="11" customFormat="1" ht="21" customHeight="1" x14ac:dyDescent="0.2">
      <c r="A17" s="64" t="s">
        <v>12</v>
      </c>
      <c r="B17" s="65" t="s">
        <v>11</v>
      </c>
      <c r="C17" s="21"/>
      <c r="D17" s="21"/>
      <c r="E17" s="20"/>
      <c r="F17" s="22"/>
      <c r="G17" s="11">
        <v>3898</v>
      </c>
    </row>
    <row r="18" spans="1:7" s="11" customFormat="1" ht="122.25" customHeight="1" x14ac:dyDescent="0.2">
      <c r="A18" s="64" t="s">
        <v>79</v>
      </c>
      <c r="B18" s="65" t="s">
        <v>33</v>
      </c>
      <c r="C18" s="21"/>
      <c r="D18" s="21"/>
      <c r="E18" s="20"/>
      <c r="F18" s="22"/>
      <c r="G18" s="11">
        <v>3898</v>
      </c>
    </row>
    <row r="19" spans="1:7" s="11" customFormat="1" ht="21" customHeight="1" x14ac:dyDescent="0.2">
      <c r="A19" s="64" t="s">
        <v>80</v>
      </c>
      <c r="B19" s="65" t="s">
        <v>11</v>
      </c>
      <c r="C19" s="21"/>
      <c r="D19" s="21"/>
      <c r="E19" s="20"/>
      <c r="F19" s="22"/>
      <c r="G19" s="11">
        <v>3898</v>
      </c>
    </row>
    <row r="20" spans="1:7" s="11" customFormat="1" ht="21" customHeight="1" x14ac:dyDescent="0.2">
      <c r="A20" s="64" t="s">
        <v>81</v>
      </c>
      <c r="B20" s="65" t="s">
        <v>11</v>
      </c>
      <c r="C20" s="21"/>
      <c r="D20" s="21"/>
      <c r="E20" s="20"/>
      <c r="F20" s="22"/>
      <c r="G20" s="11">
        <v>3898</v>
      </c>
    </row>
    <row r="21" spans="1:7" s="11" customFormat="1" ht="27" customHeight="1" x14ac:dyDescent="0.2">
      <c r="A21" s="64" t="s">
        <v>82</v>
      </c>
      <c r="B21" s="65" t="s">
        <v>17</v>
      </c>
      <c r="C21" s="21"/>
      <c r="D21" s="21"/>
      <c r="E21" s="20"/>
      <c r="F21" s="22"/>
      <c r="G21" s="11">
        <v>3898</v>
      </c>
    </row>
    <row r="22" spans="1:7" s="11" customFormat="1" ht="17.25" customHeight="1" x14ac:dyDescent="0.2">
      <c r="A22" s="64" t="s">
        <v>83</v>
      </c>
      <c r="B22" s="65" t="s">
        <v>21</v>
      </c>
      <c r="C22" s="21"/>
      <c r="D22" s="21"/>
      <c r="E22" s="20"/>
      <c r="F22" s="22"/>
      <c r="G22" s="11">
        <v>3898</v>
      </c>
    </row>
    <row r="23" spans="1:7" s="11" customFormat="1" ht="17.25" customHeight="1" x14ac:dyDescent="0.2">
      <c r="A23" s="64" t="s">
        <v>169</v>
      </c>
      <c r="B23" s="65" t="s">
        <v>11</v>
      </c>
      <c r="C23" s="21"/>
      <c r="D23" s="21"/>
      <c r="E23" s="20"/>
      <c r="F23" s="22"/>
      <c r="G23" s="11">
        <v>3898</v>
      </c>
    </row>
    <row r="24" spans="1:7" s="11" customFormat="1" ht="17.25" customHeight="1" x14ac:dyDescent="0.2">
      <c r="A24" s="64" t="s">
        <v>170</v>
      </c>
      <c r="B24" s="65" t="s">
        <v>11</v>
      </c>
      <c r="C24" s="21"/>
      <c r="D24" s="21"/>
      <c r="E24" s="20"/>
      <c r="F24" s="22"/>
    </row>
    <row r="25" spans="1:7" s="11" customFormat="1" ht="16.5" customHeight="1" x14ac:dyDescent="0.2">
      <c r="A25" s="64" t="s">
        <v>84</v>
      </c>
      <c r="B25" s="65" t="s">
        <v>31</v>
      </c>
      <c r="C25" s="21"/>
      <c r="D25" s="21"/>
      <c r="E25" s="20"/>
      <c r="F25" s="22"/>
      <c r="G25" s="11">
        <v>3898</v>
      </c>
    </row>
    <row r="26" spans="1:7" s="11" customFormat="1" ht="16.5" customHeight="1" x14ac:dyDescent="0.2">
      <c r="A26" s="18" t="s">
        <v>70</v>
      </c>
      <c r="B26" s="24"/>
      <c r="C26" s="61"/>
      <c r="D26" s="61"/>
      <c r="E26" s="60"/>
      <c r="F26" s="22">
        <v>3.61</v>
      </c>
      <c r="G26" s="11">
        <v>3898</v>
      </c>
    </row>
    <row r="27" spans="1:7" s="11" customFormat="1" ht="16.5" customHeight="1" x14ac:dyDescent="0.2">
      <c r="A27" s="23" t="s">
        <v>73</v>
      </c>
      <c r="B27" s="24" t="s">
        <v>11</v>
      </c>
      <c r="C27" s="61"/>
      <c r="D27" s="61"/>
      <c r="E27" s="60"/>
      <c r="F27" s="62">
        <v>0.13</v>
      </c>
      <c r="G27" s="11">
        <v>3898</v>
      </c>
    </row>
    <row r="28" spans="1:7" s="11" customFormat="1" ht="16.5" customHeight="1" x14ac:dyDescent="0.2">
      <c r="A28" s="18" t="s">
        <v>70</v>
      </c>
      <c r="B28" s="24"/>
      <c r="C28" s="61"/>
      <c r="D28" s="61"/>
      <c r="E28" s="60"/>
      <c r="F28" s="22">
        <f>F27</f>
        <v>0.13</v>
      </c>
      <c r="G28" s="11">
        <v>3898</v>
      </c>
    </row>
    <row r="29" spans="1:7" s="11" customFormat="1" ht="30" x14ac:dyDescent="0.2">
      <c r="A29" s="18" t="s">
        <v>13</v>
      </c>
      <c r="B29" s="25" t="s">
        <v>14</v>
      </c>
      <c r="C29" s="21" t="s">
        <v>130</v>
      </c>
      <c r="D29" s="21">
        <f>E29*G29</f>
        <v>199265.76</v>
      </c>
      <c r="E29" s="20">
        <f>F29*12</f>
        <v>51.12</v>
      </c>
      <c r="F29" s="22">
        <v>4.26</v>
      </c>
      <c r="G29" s="11">
        <v>3898</v>
      </c>
    </row>
    <row r="30" spans="1:7" s="11" customFormat="1" ht="15" x14ac:dyDescent="0.2">
      <c r="A30" s="64" t="s">
        <v>85</v>
      </c>
      <c r="B30" s="65" t="s">
        <v>14</v>
      </c>
      <c r="C30" s="21"/>
      <c r="D30" s="21"/>
      <c r="E30" s="20"/>
      <c r="F30" s="22"/>
      <c r="G30" s="11">
        <v>3898</v>
      </c>
    </row>
    <row r="31" spans="1:7" s="11" customFormat="1" ht="15" x14ac:dyDescent="0.2">
      <c r="A31" s="64" t="s">
        <v>86</v>
      </c>
      <c r="B31" s="65" t="s">
        <v>87</v>
      </c>
      <c r="C31" s="21"/>
      <c r="D31" s="21"/>
      <c r="E31" s="20"/>
      <c r="F31" s="22"/>
      <c r="G31" s="11">
        <v>3898</v>
      </c>
    </row>
    <row r="32" spans="1:7" s="11" customFormat="1" ht="15" x14ac:dyDescent="0.2">
      <c r="A32" s="64" t="s">
        <v>88</v>
      </c>
      <c r="B32" s="65" t="s">
        <v>89</v>
      </c>
      <c r="C32" s="21"/>
      <c r="D32" s="21"/>
      <c r="E32" s="20"/>
      <c r="F32" s="22"/>
      <c r="G32" s="11">
        <v>3898</v>
      </c>
    </row>
    <row r="33" spans="1:7" s="11" customFormat="1" ht="15" x14ac:dyDescent="0.2">
      <c r="A33" s="64" t="s">
        <v>15</v>
      </c>
      <c r="B33" s="65" t="s">
        <v>14</v>
      </c>
      <c r="C33" s="21"/>
      <c r="D33" s="21"/>
      <c r="E33" s="20"/>
      <c r="F33" s="22"/>
      <c r="G33" s="11">
        <v>3898</v>
      </c>
    </row>
    <row r="34" spans="1:7" s="11" customFormat="1" ht="25.5" x14ac:dyDescent="0.2">
      <c r="A34" s="64" t="s">
        <v>16</v>
      </c>
      <c r="B34" s="65" t="s">
        <v>17</v>
      </c>
      <c r="C34" s="21"/>
      <c r="D34" s="21"/>
      <c r="E34" s="20"/>
      <c r="F34" s="22"/>
      <c r="G34" s="11">
        <v>3898</v>
      </c>
    </row>
    <row r="35" spans="1:7" s="11" customFormat="1" ht="18" customHeight="1" x14ac:dyDescent="0.2">
      <c r="A35" s="64" t="s">
        <v>90</v>
      </c>
      <c r="B35" s="65" t="s">
        <v>14</v>
      </c>
      <c r="C35" s="21"/>
      <c r="D35" s="21"/>
      <c r="E35" s="20"/>
      <c r="F35" s="22"/>
      <c r="G35" s="11">
        <v>3898</v>
      </c>
    </row>
    <row r="36" spans="1:7" s="11" customFormat="1" ht="21.75" customHeight="1" x14ac:dyDescent="0.2">
      <c r="A36" s="64" t="s">
        <v>18</v>
      </c>
      <c r="B36" s="65" t="s">
        <v>14</v>
      </c>
      <c r="C36" s="21"/>
      <c r="D36" s="21"/>
      <c r="E36" s="20"/>
      <c r="F36" s="22"/>
      <c r="G36" s="11">
        <v>3898</v>
      </c>
    </row>
    <row r="37" spans="1:7" s="11" customFormat="1" ht="25.5" x14ac:dyDescent="0.2">
      <c r="A37" s="64" t="s">
        <v>91</v>
      </c>
      <c r="B37" s="65" t="s">
        <v>19</v>
      </c>
      <c r="C37" s="21"/>
      <c r="D37" s="21"/>
      <c r="E37" s="20"/>
      <c r="F37" s="22"/>
      <c r="G37" s="11">
        <v>3898</v>
      </c>
    </row>
    <row r="38" spans="1:7" s="11" customFormat="1" ht="30.75" customHeight="1" x14ac:dyDescent="0.2">
      <c r="A38" s="64" t="s">
        <v>92</v>
      </c>
      <c r="B38" s="65" t="s">
        <v>17</v>
      </c>
      <c r="C38" s="21"/>
      <c r="D38" s="21"/>
      <c r="E38" s="20"/>
      <c r="F38" s="22"/>
      <c r="G38" s="11">
        <v>3898</v>
      </c>
    </row>
    <row r="39" spans="1:7" s="11" customFormat="1" ht="31.5" customHeight="1" x14ac:dyDescent="0.2">
      <c r="A39" s="64" t="s">
        <v>93</v>
      </c>
      <c r="B39" s="65" t="s">
        <v>14</v>
      </c>
      <c r="C39" s="21"/>
      <c r="D39" s="21"/>
      <c r="E39" s="20"/>
      <c r="F39" s="22"/>
      <c r="G39" s="11">
        <v>3898</v>
      </c>
    </row>
    <row r="40" spans="1:7" s="30" customFormat="1" ht="21" customHeight="1" x14ac:dyDescent="0.2">
      <c r="A40" s="29" t="s">
        <v>20</v>
      </c>
      <c r="B40" s="19" t="s">
        <v>21</v>
      </c>
      <c r="C40" s="21" t="s">
        <v>129</v>
      </c>
      <c r="D40" s="21">
        <f>E40*G40</f>
        <v>42098.400000000001</v>
      </c>
      <c r="E40" s="20">
        <f>F40*12</f>
        <v>10.8</v>
      </c>
      <c r="F40" s="22">
        <v>0.9</v>
      </c>
      <c r="G40" s="11">
        <v>3898</v>
      </c>
    </row>
    <row r="41" spans="1:7" s="11" customFormat="1" ht="21" customHeight="1" x14ac:dyDescent="0.2">
      <c r="A41" s="29" t="s">
        <v>22</v>
      </c>
      <c r="B41" s="19" t="s">
        <v>23</v>
      </c>
      <c r="C41" s="21" t="s">
        <v>129</v>
      </c>
      <c r="D41" s="21">
        <f>E41*G41</f>
        <v>137053.68</v>
      </c>
      <c r="E41" s="20">
        <f>F41*12</f>
        <v>35.159999999999997</v>
      </c>
      <c r="F41" s="22">
        <v>2.93</v>
      </c>
      <c r="G41" s="11">
        <v>3898</v>
      </c>
    </row>
    <row r="42" spans="1:7" s="11" customFormat="1" ht="21" customHeight="1" x14ac:dyDescent="0.2">
      <c r="A42" s="29" t="s">
        <v>94</v>
      </c>
      <c r="B42" s="19" t="s">
        <v>14</v>
      </c>
      <c r="C42" s="21" t="s">
        <v>135</v>
      </c>
      <c r="D42" s="21">
        <f>161295.08*1.086</f>
        <v>175166.46</v>
      </c>
      <c r="E42" s="20">
        <f>D42/G42</f>
        <v>44.94</v>
      </c>
      <c r="F42" s="22">
        <f>E42/12</f>
        <v>3.75</v>
      </c>
      <c r="G42" s="11">
        <v>3898</v>
      </c>
    </row>
    <row r="43" spans="1:7" s="11" customFormat="1" ht="21" customHeight="1" x14ac:dyDescent="0.2">
      <c r="A43" s="64" t="s">
        <v>95</v>
      </c>
      <c r="B43" s="65" t="s">
        <v>33</v>
      </c>
      <c r="C43" s="21"/>
      <c r="D43" s="21"/>
      <c r="E43" s="20"/>
      <c r="F43" s="22"/>
      <c r="G43" s="11">
        <v>3898</v>
      </c>
    </row>
    <row r="44" spans="1:7" s="11" customFormat="1" ht="21" customHeight="1" x14ac:dyDescent="0.2">
      <c r="A44" s="64" t="s">
        <v>96</v>
      </c>
      <c r="B44" s="65" t="s">
        <v>31</v>
      </c>
      <c r="C44" s="21"/>
      <c r="D44" s="21"/>
      <c r="E44" s="20"/>
      <c r="F44" s="22"/>
      <c r="G44" s="11">
        <v>3898</v>
      </c>
    </row>
    <row r="45" spans="1:7" s="11" customFormat="1" ht="21" customHeight="1" x14ac:dyDescent="0.2">
      <c r="A45" s="64" t="s">
        <v>97</v>
      </c>
      <c r="B45" s="65" t="s">
        <v>98</v>
      </c>
      <c r="C45" s="21"/>
      <c r="D45" s="21"/>
      <c r="E45" s="20"/>
      <c r="F45" s="22"/>
      <c r="G45" s="11">
        <v>3898</v>
      </c>
    </row>
    <row r="46" spans="1:7" s="11" customFormat="1" ht="21" customHeight="1" x14ac:dyDescent="0.2">
      <c r="A46" s="64" t="s">
        <v>99</v>
      </c>
      <c r="B46" s="65" t="s">
        <v>100</v>
      </c>
      <c r="C46" s="21"/>
      <c r="D46" s="21"/>
      <c r="E46" s="20"/>
      <c r="F46" s="22"/>
      <c r="G46" s="11">
        <v>3898</v>
      </c>
    </row>
    <row r="47" spans="1:7" s="11" customFormat="1" ht="21" customHeight="1" x14ac:dyDescent="0.2">
      <c r="A47" s="64" t="s">
        <v>101</v>
      </c>
      <c r="B47" s="65" t="s">
        <v>98</v>
      </c>
      <c r="C47" s="21"/>
      <c r="D47" s="21"/>
      <c r="E47" s="20"/>
      <c r="F47" s="22"/>
      <c r="G47" s="11">
        <v>3898</v>
      </c>
    </row>
    <row r="48" spans="1:7" s="17" customFormat="1" ht="30" x14ac:dyDescent="0.2">
      <c r="A48" s="29" t="s">
        <v>102</v>
      </c>
      <c r="B48" s="19" t="s">
        <v>10</v>
      </c>
      <c r="C48" s="21" t="s">
        <v>131</v>
      </c>
      <c r="D48" s="21">
        <v>2439.9899999999998</v>
      </c>
      <c r="E48" s="20">
        <f>D48/G48</f>
        <v>0.63</v>
      </c>
      <c r="F48" s="22">
        <f>E48/12</f>
        <v>0.05</v>
      </c>
      <c r="G48" s="11">
        <v>3898</v>
      </c>
    </row>
    <row r="49" spans="1:7" s="17" customFormat="1" ht="33" customHeight="1" x14ac:dyDescent="0.2">
      <c r="A49" s="29" t="s">
        <v>103</v>
      </c>
      <c r="B49" s="19" t="s">
        <v>10</v>
      </c>
      <c r="C49" s="21" t="s">
        <v>131</v>
      </c>
      <c r="D49" s="21">
        <v>15405.72</v>
      </c>
      <c r="E49" s="20">
        <f>D49/G49</f>
        <v>3.95</v>
      </c>
      <c r="F49" s="22">
        <f>E49/12</f>
        <v>0.33</v>
      </c>
      <c r="G49" s="11">
        <v>3898</v>
      </c>
    </row>
    <row r="50" spans="1:7" s="17" customFormat="1" ht="24.75" customHeight="1" x14ac:dyDescent="0.2">
      <c r="A50" s="29" t="s">
        <v>24</v>
      </c>
      <c r="B50" s="19"/>
      <c r="C50" s="21" t="s">
        <v>136</v>
      </c>
      <c r="D50" s="21">
        <f>E50*G50</f>
        <v>10290.719999999999</v>
      </c>
      <c r="E50" s="20">
        <f>F50*12</f>
        <v>2.64</v>
      </c>
      <c r="F50" s="22">
        <v>0.22</v>
      </c>
      <c r="G50" s="11">
        <v>3898</v>
      </c>
    </row>
    <row r="51" spans="1:7" s="17" customFormat="1" ht="25.5" x14ac:dyDescent="0.2">
      <c r="A51" s="66" t="s">
        <v>104</v>
      </c>
      <c r="B51" s="67" t="s">
        <v>55</v>
      </c>
      <c r="C51" s="21"/>
      <c r="D51" s="21"/>
      <c r="E51" s="20"/>
      <c r="F51" s="22"/>
      <c r="G51" s="11">
        <v>3898</v>
      </c>
    </row>
    <row r="52" spans="1:7" s="17" customFormat="1" ht="36" customHeight="1" x14ac:dyDescent="0.2">
      <c r="A52" s="66" t="s">
        <v>105</v>
      </c>
      <c r="B52" s="67" t="s">
        <v>55</v>
      </c>
      <c r="C52" s="21"/>
      <c r="D52" s="21"/>
      <c r="E52" s="20"/>
      <c r="F52" s="22"/>
      <c r="G52" s="11">
        <v>3898</v>
      </c>
    </row>
    <row r="53" spans="1:7" s="17" customFormat="1" ht="15" x14ac:dyDescent="0.2">
      <c r="A53" s="66" t="s">
        <v>106</v>
      </c>
      <c r="B53" s="67" t="s">
        <v>11</v>
      </c>
      <c r="C53" s="21"/>
      <c r="D53" s="21"/>
      <c r="E53" s="20"/>
      <c r="F53" s="22"/>
      <c r="G53" s="11">
        <v>3898</v>
      </c>
    </row>
    <row r="54" spans="1:7" s="17" customFormat="1" ht="17.25" customHeight="1" x14ac:dyDescent="0.2">
      <c r="A54" s="66" t="s">
        <v>107</v>
      </c>
      <c r="B54" s="67" t="s">
        <v>55</v>
      </c>
      <c r="C54" s="21"/>
      <c r="D54" s="21"/>
      <c r="E54" s="20"/>
      <c r="F54" s="22"/>
      <c r="G54" s="11">
        <v>3898</v>
      </c>
    </row>
    <row r="55" spans="1:7" s="17" customFormat="1" ht="25.5" x14ac:dyDescent="0.2">
      <c r="A55" s="66" t="s">
        <v>108</v>
      </c>
      <c r="B55" s="67" t="s">
        <v>55</v>
      </c>
      <c r="C55" s="21"/>
      <c r="D55" s="21"/>
      <c r="E55" s="20"/>
      <c r="F55" s="22"/>
      <c r="G55" s="11">
        <v>3898</v>
      </c>
    </row>
    <row r="56" spans="1:7" s="17" customFormat="1" ht="15" x14ac:dyDescent="0.2">
      <c r="A56" s="66" t="s">
        <v>109</v>
      </c>
      <c r="B56" s="67" t="s">
        <v>55</v>
      </c>
      <c r="C56" s="21"/>
      <c r="D56" s="21"/>
      <c r="E56" s="20"/>
      <c r="F56" s="22"/>
      <c r="G56" s="11">
        <v>3898</v>
      </c>
    </row>
    <row r="57" spans="1:7" s="17" customFormat="1" ht="25.5" x14ac:dyDescent="0.2">
      <c r="A57" s="66" t="s">
        <v>110</v>
      </c>
      <c r="B57" s="67" t="s">
        <v>55</v>
      </c>
      <c r="C57" s="21"/>
      <c r="D57" s="21"/>
      <c r="E57" s="20"/>
      <c r="F57" s="22"/>
      <c r="G57" s="11">
        <v>3898</v>
      </c>
    </row>
    <row r="58" spans="1:7" s="17" customFormat="1" ht="15" x14ac:dyDescent="0.2">
      <c r="A58" s="66" t="s">
        <v>111</v>
      </c>
      <c r="B58" s="67" t="s">
        <v>55</v>
      </c>
      <c r="C58" s="21"/>
      <c r="D58" s="21"/>
      <c r="E58" s="20"/>
      <c r="F58" s="22"/>
      <c r="G58" s="11">
        <v>3898</v>
      </c>
    </row>
    <row r="59" spans="1:7" s="17" customFormat="1" ht="15" x14ac:dyDescent="0.2">
      <c r="A59" s="66" t="s">
        <v>112</v>
      </c>
      <c r="B59" s="67" t="s">
        <v>55</v>
      </c>
      <c r="C59" s="21"/>
      <c r="D59" s="21"/>
      <c r="E59" s="20"/>
      <c r="F59" s="22"/>
      <c r="G59" s="11">
        <v>3898</v>
      </c>
    </row>
    <row r="60" spans="1:7" s="17" customFormat="1" ht="30" x14ac:dyDescent="0.2">
      <c r="A60" s="29" t="s">
        <v>171</v>
      </c>
      <c r="B60" s="67"/>
      <c r="C60" s="21"/>
      <c r="D60" s="21">
        <v>77400</v>
      </c>
      <c r="E60" s="20">
        <f>D60/G60</f>
        <v>19.86</v>
      </c>
      <c r="F60" s="22">
        <f>E60/12</f>
        <v>1.66</v>
      </c>
      <c r="G60" s="11">
        <v>3898</v>
      </c>
    </row>
    <row r="61" spans="1:7" s="11" customFormat="1" ht="18.75" customHeight="1" x14ac:dyDescent="0.2">
      <c r="A61" s="29" t="s">
        <v>25</v>
      </c>
      <c r="B61" s="19" t="s">
        <v>26</v>
      </c>
      <c r="C61" s="21" t="s">
        <v>137</v>
      </c>
      <c r="D61" s="21">
        <f>E61*G61</f>
        <v>3742.08</v>
      </c>
      <c r="E61" s="20">
        <f>F61*12</f>
        <v>0.96</v>
      </c>
      <c r="F61" s="22">
        <v>0.08</v>
      </c>
      <c r="G61" s="11">
        <v>3898</v>
      </c>
    </row>
    <row r="62" spans="1:7" s="11" customFormat="1" ht="20.25" customHeight="1" x14ac:dyDescent="0.2">
      <c r="A62" s="29" t="s">
        <v>27</v>
      </c>
      <c r="B62" s="32" t="s">
        <v>28</v>
      </c>
      <c r="C62" s="31" t="s">
        <v>137</v>
      </c>
      <c r="D62" s="21">
        <f>E62*G62</f>
        <v>2338.8000000000002</v>
      </c>
      <c r="E62" s="20">
        <f>12*F62</f>
        <v>0.6</v>
      </c>
      <c r="F62" s="22">
        <v>0.05</v>
      </c>
      <c r="G62" s="11">
        <v>3898</v>
      </c>
    </row>
    <row r="63" spans="1:7" s="30" customFormat="1" ht="30" x14ac:dyDescent="0.2">
      <c r="A63" s="29" t="s">
        <v>29</v>
      </c>
      <c r="B63" s="19"/>
      <c r="C63" s="31" t="s">
        <v>132</v>
      </c>
      <c r="D63" s="21">
        <v>7070</v>
      </c>
      <c r="E63" s="20">
        <f>D63/G63</f>
        <v>1.81</v>
      </c>
      <c r="F63" s="22">
        <f>E63/12</f>
        <v>0.15</v>
      </c>
      <c r="G63" s="11">
        <v>3898</v>
      </c>
    </row>
    <row r="64" spans="1:7" s="30" customFormat="1" ht="22.5" customHeight="1" x14ac:dyDescent="0.2">
      <c r="A64" s="29" t="s">
        <v>30</v>
      </c>
      <c r="B64" s="19"/>
      <c r="C64" s="20" t="s">
        <v>138</v>
      </c>
      <c r="D64" s="20">
        <f>D65+D66+D67+D68+D69+D70+D71+D72+D73+D74+D76+D77+D78+D75</f>
        <v>18642.78</v>
      </c>
      <c r="E64" s="20">
        <f>D64/G64</f>
        <v>4.78</v>
      </c>
      <c r="F64" s="22">
        <f>E64/12</f>
        <v>0.4</v>
      </c>
      <c r="G64" s="11">
        <v>3898</v>
      </c>
    </row>
    <row r="65" spans="1:7" s="17" customFormat="1" ht="19.5" customHeight="1" x14ac:dyDescent="0.2">
      <c r="A65" s="33" t="s">
        <v>74</v>
      </c>
      <c r="B65" s="26" t="s">
        <v>31</v>
      </c>
      <c r="C65" s="35"/>
      <c r="D65" s="35">
        <v>743.92</v>
      </c>
      <c r="E65" s="34"/>
      <c r="F65" s="36"/>
      <c r="G65" s="11">
        <v>3898</v>
      </c>
    </row>
    <row r="66" spans="1:7" s="17" customFormat="1" ht="15" x14ac:dyDescent="0.2">
      <c r="A66" s="33" t="s">
        <v>32</v>
      </c>
      <c r="B66" s="26" t="s">
        <v>33</v>
      </c>
      <c r="C66" s="35"/>
      <c r="D66" s="35">
        <v>548.89</v>
      </c>
      <c r="E66" s="34"/>
      <c r="F66" s="36"/>
      <c r="G66" s="11">
        <v>3898</v>
      </c>
    </row>
    <row r="67" spans="1:7" s="17" customFormat="1" ht="15" x14ac:dyDescent="0.2">
      <c r="A67" s="33" t="s">
        <v>69</v>
      </c>
      <c r="B67" s="27" t="s">
        <v>31</v>
      </c>
      <c r="C67" s="35"/>
      <c r="D67" s="35">
        <v>978.07</v>
      </c>
      <c r="E67" s="34"/>
      <c r="F67" s="36"/>
      <c r="G67" s="11">
        <v>3898</v>
      </c>
    </row>
    <row r="68" spans="1:7" s="17" customFormat="1" ht="15" x14ac:dyDescent="0.2">
      <c r="A68" s="33" t="s">
        <v>172</v>
      </c>
      <c r="B68" s="26" t="s">
        <v>31</v>
      </c>
      <c r="C68" s="35"/>
      <c r="D68" s="35">
        <v>0</v>
      </c>
      <c r="E68" s="34"/>
      <c r="F68" s="36"/>
      <c r="G68" s="11">
        <v>3898</v>
      </c>
    </row>
    <row r="69" spans="1:7" s="17" customFormat="1" ht="15" x14ac:dyDescent="0.2">
      <c r="A69" s="33" t="s">
        <v>34</v>
      </c>
      <c r="B69" s="26" t="s">
        <v>31</v>
      </c>
      <c r="C69" s="35"/>
      <c r="D69" s="35">
        <v>1046</v>
      </c>
      <c r="E69" s="34"/>
      <c r="F69" s="36"/>
      <c r="G69" s="11">
        <v>3898</v>
      </c>
    </row>
    <row r="70" spans="1:7" s="17" customFormat="1" ht="15" x14ac:dyDescent="0.2">
      <c r="A70" s="33" t="s">
        <v>35</v>
      </c>
      <c r="B70" s="26" t="s">
        <v>31</v>
      </c>
      <c r="C70" s="35"/>
      <c r="D70" s="35">
        <v>4663.38</v>
      </c>
      <c r="E70" s="34"/>
      <c r="F70" s="36"/>
      <c r="G70" s="11">
        <v>3898</v>
      </c>
    </row>
    <row r="71" spans="1:7" s="17" customFormat="1" ht="15" x14ac:dyDescent="0.2">
      <c r="A71" s="33" t="s">
        <v>36</v>
      </c>
      <c r="B71" s="26" t="s">
        <v>31</v>
      </c>
      <c r="C71" s="35"/>
      <c r="D71" s="35">
        <v>1097.78</v>
      </c>
      <c r="E71" s="34"/>
      <c r="F71" s="36"/>
      <c r="G71" s="11">
        <v>3898</v>
      </c>
    </row>
    <row r="72" spans="1:7" s="17" customFormat="1" ht="15" x14ac:dyDescent="0.2">
      <c r="A72" s="33" t="s">
        <v>37</v>
      </c>
      <c r="B72" s="26" t="s">
        <v>31</v>
      </c>
      <c r="C72" s="35"/>
      <c r="D72" s="35">
        <v>522.99</v>
      </c>
      <c r="E72" s="34"/>
      <c r="F72" s="36"/>
      <c r="G72" s="11">
        <v>3898</v>
      </c>
    </row>
    <row r="73" spans="1:7" s="17" customFormat="1" ht="15" x14ac:dyDescent="0.2">
      <c r="A73" s="33" t="s">
        <v>38</v>
      </c>
      <c r="B73" s="26" t="s">
        <v>33</v>
      </c>
      <c r="C73" s="35"/>
      <c r="D73" s="35">
        <v>0</v>
      </c>
      <c r="E73" s="34"/>
      <c r="F73" s="36"/>
      <c r="G73" s="11">
        <v>3898</v>
      </c>
    </row>
    <row r="74" spans="1:7" s="17" customFormat="1" ht="25.5" x14ac:dyDescent="0.2">
      <c r="A74" s="33" t="s">
        <v>39</v>
      </c>
      <c r="B74" s="26" t="s">
        <v>31</v>
      </c>
      <c r="C74" s="35"/>
      <c r="D74" s="35">
        <v>3781.07</v>
      </c>
      <c r="E74" s="34"/>
      <c r="F74" s="36"/>
      <c r="G74" s="11">
        <v>3898</v>
      </c>
    </row>
    <row r="75" spans="1:7" s="17" customFormat="1" ht="15" x14ac:dyDescent="0.2">
      <c r="A75" s="33" t="s">
        <v>183</v>
      </c>
      <c r="B75" s="26" t="s">
        <v>31</v>
      </c>
      <c r="C75" s="35"/>
      <c r="D75" s="35">
        <v>1093.22</v>
      </c>
      <c r="E75" s="34"/>
      <c r="F75" s="36"/>
      <c r="G75" s="11"/>
    </row>
    <row r="76" spans="1:7" s="17" customFormat="1" ht="30.75" customHeight="1" x14ac:dyDescent="0.2">
      <c r="A76" s="33" t="s">
        <v>75</v>
      </c>
      <c r="B76" s="26" t="s">
        <v>31</v>
      </c>
      <c r="C76" s="35"/>
      <c r="D76" s="35">
        <v>4167.46</v>
      </c>
      <c r="E76" s="34"/>
      <c r="F76" s="36"/>
      <c r="G76" s="11">
        <v>3898</v>
      </c>
    </row>
    <row r="77" spans="1:7" s="17" customFormat="1" ht="21.75" customHeight="1" x14ac:dyDescent="0.2">
      <c r="A77" s="33" t="s">
        <v>113</v>
      </c>
      <c r="B77" s="27" t="s">
        <v>46</v>
      </c>
      <c r="C77" s="35"/>
      <c r="D77" s="35">
        <v>0</v>
      </c>
      <c r="E77" s="37"/>
      <c r="F77" s="58"/>
      <c r="G77" s="11">
        <v>3898</v>
      </c>
    </row>
    <row r="78" spans="1:7" s="17" customFormat="1" ht="32.25" customHeight="1" x14ac:dyDescent="0.2">
      <c r="A78" s="33" t="s">
        <v>114</v>
      </c>
      <c r="B78" s="27" t="s">
        <v>46</v>
      </c>
      <c r="C78" s="35"/>
      <c r="D78" s="35">
        <v>0</v>
      </c>
      <c r="E78" s="37"/>
      <c r="F78" s="58"/>
      <c r="G78" s="11">
        <v>3898</v>
      </c>
    </row>
    <row r="79" spans="1:7" s="30" customFormat="1" ht="30" x14ac:dyDescent="0.2">
      <c r="A79" s="29" t="s">
        <v>40</v>
      </c>
      <c r="B79" s="19"/>
      <c r="C79" s="20" t="s">
        <v>139</v>
      </c>
      <c r="D79" s="20">
        <f>D80+D81+D82+D83+D84+D93+D85+D88+D87+D86</f>
        <v>23060.880000000001</v>
      </c>
      <c r="E79" s="20">
        <f>D79/G79</f>
        <v>5.92</v>
      </c>
      <c r="F79" s="22">
        <f>E79/12</f>
        <v>0.49</v>
      </c>
      <c r="G79" s="11">
        <v>3898</v>
      </c>
    </row>
    <row r="80" spans="1:7" s="17" customFormat="1" ht="18.75" customHeight="1" x14ac:dyDescent="0.2">
      <c r="A80" s="33" t="s">
        <v>41</v>
      </c>
      <c r="B80" s="26" t="s">
        <v>42</v>
      </c>
      <c r="C80" s="35"/>
      <c r="D80" s="35">
        <v>3137.99</v>
      </c>
      <c r="E80" s="34"/>
      <c r="F80" s="36"/>
      <c r="G80" s="11">
        <v>3898</v>
      </c>
    </row>
    <row r="81" spans="1:7" s="17" customFormat="1" ht="25.5" x14ac:dyDescent="0.2">
      <c r="A81" s="33" t="s">
        <v>43</v>
      </c>
      <c r="B81" s="26" t="s">
        <v>44</v>
      </c>
      <c r="C81" s="35"/>
      <c r="D81" s="35">
        <v>2092.02</v>
      </c>
      <c r="E81" s="34"/>
      <c r="F81" s="36"/>
      <c r="G81" s="11">
        <v>3898</v>
      </c>
    </row>
    <row r="82" spans="1:7" s="17" customFormat="1" ht="21" customHeight="1" x14ac:dyDescent="0.2">
      <c r="A82" s="33" t="s">
        <v>45</v>
      </c>
      <c r="B82" s="26" t="s">
        <v>46</v>
      </c>
      <c r="C82" s="35"/>
      <c r="D82" s="35">
        <v>2195.4899999999998</v>
      </c>
      <c r="E82" s="34"/>
      <c r="F82" s="36"/>
      <c r="G82" s="11">
        <v>3898</v>
      </c>
    </row>
    <row r="83" spans="1:7" s="17" customFormat="1" ht="25.5" x14ac:dyDescent="0.2">
      <c r="A83" s="33" t="s">
        <v>47</v>
      </c>
      <c r="B83" s="26" t="s">
        <v>48</v>
      </c>
      <c r="C83" s="35"/>
      <c r="D83" s="35">
        <v>0</v>
      </c>
      <c r="E83" s="34"/>
      <c r="F83" s="36"/>
      <c r="G83" s="11">
        <v>3898</v>
      </c>
    </row>
    <row r="84" spans="1:7" s="17" customFormat="1" ht="18.75" customHeight="1" x14ac:dyDescent="0.2">
      <c r="A84" s="33" t="s">
        <v>49</v>
      </c>
      <c r="B84" s="26" t="s">
        <v>10</v>
      </c>
      <c r="C84" s="38"/>
      <c r="D84" s="35">
        <v>7440.48</v>
      </c>
      <c r="E84" s="34"/>
      <c r="F84" s="36"/>
      <c r="G84" s="11">
        <v>3898</v>
      </c>
    </row>
    <row r="85" spans="1:7" s="17" customFormat="1" ht="29.25" customHeight="1" x14ac:dyDescent="0.2">
      <c r="A85" s="33" t="s">
        <v>115</v>
      </c>
      <c r="B85" s="27" t="s">
        <v>31</v>
      </c>
      <c r="C85" s="38"/>
      <c r="D85" s="35">
        <v>8194.9</v>
      </c>
      <c r="E85" s="34"/>
      <c r="F85" s="36"/>
      <c r="G85" s="11">
        <v>3898</v>
      </c>
    </row>
    <row r="86" spans="1:7" s="17" customFormat="1" ht="33" customHeight="1" x14ac:dyDescent="0.2">
      <c r="A86" s="33" t="s">
        <v>114</v>
      </c>
      <c r="B86" s="27" t="s">
        <v>116</v>
      </c>
      <c r="C86" s="38"/>
      <c r="D86" s="35">
        <v>0</v>
      </c>
      <c r="E86" s="34"/>
      <c r="F86" s="36"/>
      <c r="G86" s="11">
        <v>3898</v>
      </c>
    </row>
    <row r="87" spans="1:7" s="17" customFormat="1" ht="27.75" customHeight="1" x14ac:dyDescent="0.2">
      <c r="A87" s="66" t="s">
        <v>117</v>
      </c>
      <c r="B87" s="27" t="s">
        <v>46</v>
      </c>
      <c r="C87" s="38"/>
      <c r="D87" s="35">
        <v>0</v>
      </c>
      <c r="E87" s="34"/>
      <c r="F87" s="36"/>
      <c r="G87" s="11">
        <v>3898</v>
      </c>
    </row>
    <row r="88" spans="1:7" s="17" customFormat="1" ht="24" customHeight="1" x14ac:dyDescent="0.2">
      <c r="A88" s="33" t="s">
        <v>118</v>
      </c>
      <c r="B88" s="27" t="s">
        <v>31</v>
      </c>
      <c r="C88" s="35"/>
      <c r="D88" s="35">
        <f t="shared" ref="D88" si="0">E88*G88</f>
        <v>0</v>
      </c>
      <c r="E88" s="34"/>
      <c r="F88" s="36"/>
      <c r="G88" s="11">
        <v>3898</v>
      </c>
    </row>
    <row r="89" spans="1:7" s="17" customFormat="1" ht="30" x14ac:dyDescent="0.2">
      <c r="A89" s="29" t="s">
        <v>50</v>
      </c>
      <c r="B89" s="26"/>
      <c r="C89" s="20" t="s">
        <v>140</v>
      </c>
      <c r="D89" s="20">
        <f>D90+D91+D92</f>
        <v>0</v>
      </c>
      <c r="E89" s="20">
        <f>D89/G89</f>
        <v>0</v>
      </c>
      <c r="F89" s="22">
        <f>E89/12</f>
        <v>0</v>
      </c>
      <c r="G89" s="11">
        <v>3898</v>
      </c>
    </row>
    <row r="90" spans="1:7" s="17" customFormat="1" ht="21" customHeight="1" x14ac:dyDescent="0.2">
      <c r="A90" s="33" t="s">
        <v>119</v>
      </c>
      <c r="B90" s="26" t="s">
        <v>31</v>
      </c>
      <c r="C90" s="72"/>
      <c r="D90" s="35">
        <v>0</v>
      </c>
      <c r="E90" s="34"/>
      <c r="F90" s="36"/>
      <c r="G90" s="11">
        <v>3898</v>
      </c>
    </row>
    <row r="91" spans="1:7" s="17" customFormat="1" ht="18" customHeight="1" x14ac:dyDescent="0.2">
      <c r="A91" s="66" t="s">
        <v>120</v>
      </c>
      <c r="B91" s="27" t="s">
        <v>46</v>
      </c>
      <c r="C91" s="72"/>
      <c r="D91" s="35">
        <v>0</v>
      </c>
      <c r="E91" s="34"/>
      <c r="F91" s="36"/>
      <c r="G91" s="11">
        <v>3898</v>
      </c>
    </row>
    <row r="92" spans="1:7" s="17" customFormat="1" ht="18" customHeight="1" x14ac:dyDescent="0.2">
      <c r="A92" s="33" t="s">
        <v>121</v>
      </c>
      <c r="B92" s="27" t="s">
        <v>116</v>
      </c>
      <c r="C92" s="72"/>
      <c r="D92" s="35">
        <f>E92*G92</f>
        <v>0</v>
      </c>
      <c r="E92" s="34"/>
      <c r="F92" s="36"/>
      <c r="G92" s="11">
        <v>3898</v>
      </c>
    </row>
    <row r="93" spans="1:7" s="17" customFormat="1" ht="25.5" x14ac:dyDescent="0.2">
      <c r="A93" s="33" t="s">
        <v>122</v>
      </c>
      <c r="B93" s="27" t="s">
        <v>46</v>
      </c>
      <c r="C93" s="21"/>
      <c r="D93" s="38">
        <v>0</v>
      </c>
      <c r="E93" s="37"/>
      <c r="F93" s="58"/>
      <c r="G93" s="11">
        <v>3898</v>
      </c>
    </row>
    <row r="94" spans="1:7" s="17" customFormat="1" ht="18.75" customHeight="1" x14ac:dyDescent="0.2">
      <c r="A94" s="29" t="s">
        <v>123</v>
      </c>
      <c r="B94" s="26"/>
      <c r="C94" s="20" t="s">
        <v>141</v>
      </c>
      <c r="D94" s="20">
        <f>D96+D97+D95+D98+D99+D100</f>
        <v>20262.52</v>
      </c>
      <c r="E94" s="20">
        <f>D94/G94</f>
        <v>5.2</v>
      </c>
      <c r="F94" s="22">
        <f>E94/12</f>
        <v>0.43</v>
      </c>
      <c r="G94" s="11">
        <v>3898</v>
      </c>
    </row>
    <row r="95" spans="1:7" s="17" customFormat="1" ht="15" x14ac:dyDescent="0.2">
      <c r="A95" s="33" t="s">
        <v>51</v>
      </c>
      <c r="B95" s="26" t="s">
        <v>10</v>
      </c>
      <c r="C95" s="72"/>
      <c r="D95" s="35">
        <f t="shared" ref="D95:D100" si="1">E95*G95</f>
        <v>0</v>
      </c>
      <c r="E95" s="34"/>
      <c r="F95" s="36"/>
      <c r="G95" s="11">
        <v>3898</v>
      </c>
    </row>
    <row r="96" spans="1:7" s="17" customFormat="1" ht="44.25" customHeight="1" x14ac:dyDescent="0.2">
      <c r="A96" s="33" t="s">
        <v>124</v>
      </c>
      <c r="B96" s="26" t="s">
        <v>31</v>
      </c>
      <c r="C96" s="72"/>
      <c r="D96" s="35">
        <v>14335.96</v>
      </c>
      <c r="E96" s="34"/>
      <c r="F96" s="36"/>
      <c r="G96" s="11">
        <v>3898</v>
      </c>
    </row>
    <row r="97" spans="1:7" s="17" customFormat="1" ht="47.25" customHeight="1" x14ac:dyDescent="0.2">
      <c r="A97" s="33" t="s">
        <v>125</v>
      </c>
      <c r="B97" s="26" t="s">
        <v>31</v>
      </c>
      <c r="C97" s="72"/>
      <c r="D97" s="35">
        <v>1093.4000000000001</v>
      </c>
      <c r="E97" s="34"/>
      <c r="F97" s="36"/>
      <c r="G97" s="11">
        <v>3898</v>
      </c>
    </row>
    <row r="98" spans="1:7" s="17" customFormat="1" ht="27.75" customHeight="1" x14ac:dyDescent="0.2">
      <c r="A98" s="33" t="s">
        <v>53</v>
      </c>
      <c r="B98" s="26" t="s">
        <v>17</v>
      </c>
      <c r="C98" s="72"/>
      <c r="D98" s="35">
        <f t="shared" si="1"/>
        <v>0</v>
      </c>
      <c r="E98" s="34"/>
      <c r="F98" s="36"/>
      <c r="G98" s="11">
        <v>3898</v>
      </c>
    </row>
    <row r="99" spans="1:7" s="17" customFormat="1" ht="21" customHeight="1" x14ac:dyDescent="0.2">
      <c r="A99" s="33" t="s">
        <v>52</v>
      </c>
      <c r="B99" s="27" t="s">
        <v>54</v>
      </c>
      <c r="C99" s="72"/>
      <c r="D99" s="35">
        <v>4833.16</v>
      </c>
      <c r="E99" s="34"/>
      <c r="F99" s="36"/>
      <c r="G99" s="11">
        <v>3898</v>
      </c>
    </row>
    <row r="100" spans="1:7" s="17" customFormat="1" ht="54" customHeight="1" x14ac:dyDescent="0.2">
      <c r="A100" s="33" t="s">
        <v>126</v>
      </c>
      <c r="B100" s="27" t="s">
        <v>55</v>
      </c>
      <c r="C100" s="72"/>
      <c r="D100" s="35">
        <f t="shared" si="1"/>
        <v>0</v>
      </c>
      <c r="E100" s="34"/>
      <c r="F100" s="36"/>
      <c r="G100" s="11">
        <v>3898</v>
      </c>
    </row>
    <row r="101" spans="1:7" s="17" customFormat="1" ht="15" x14ac:dyDescent="0.2">
      <c r="A101" s="29" t="s">
        <v>56</v>
      </c>
      <c r="B101" s="26"/>
      <c r="C101" s="20" t="s">
        <v>142</v>
      </c>
      <c r="D101" s="20">
        <f>D102</f>
        <v>1311.87</v>
      </c>
      <c r="E101" s="20">
        <f>D101/G101</f>
        <v>0.34</v>
      </c>
      <c r="F101" s="22">
        <f>E101/12</f>
        <v>0.03</v>
      </c>
      <c r="G101" s="11">
        <v>3898</v>
      </c>
    </row>
    <row r="102" spans="1:7" s="17" customFormat="1" ht="17.25" customHeight="1" x14ac:dyDescent="0.2">
      <c r="A102" s="33" t="s">
        <v>57</v>
      </c>
      <c r="B102" s="26" t="s">
        <v>31</v>
      </c>
      <c r="C102" s="72"/>
      <c r="D102" s="35">
        <v>1311.87</v>
      </c>
      <c r="E102" s="34"/>
      <c r="F102" s="36"/>
      <c r="G102" s="11">
        <v>3898</v>
      </c>
    </row>
    <row r="103" spans="1:7" s="11" customFormat="1" ht="30" x14ac:dyDescent="0.2">
      <c r="A103" s="29" t="s">
        <v>58</v>
      </c>
      <c r="B103" s="19"/>
      <c r="C103" s="20" t="s">
        <v>143</v>
      </c>
      <c r="D103" s="20">
        <f>D104+D106+D105</f>
        <v>40450</v>
      </c>
      <c r="E103" s="20">
        <f>D103/G103</f>
        <v>10.38</v>
      </c>
      <c r="F103" s="22">
        <f>E103/12</f>
        <v>0.87</v>
      </c>
      <c r="G103" s="11">
        <v>3898</v>
      </c>
    </row>
    <row r="104" spans="1:7" s="17" customFormat="1" ht="47.25" customHeight="1" x14ac:dyDescent="0.2">
      <c r="A104" s="66" t="s">
        <v>127</v>
      </c>
      <c r="B104" s="27" t="s">
        <v>33</v>
      </c>
      <c r="C104" s="72"/>
      <c r="D104" s="35">
        <v>23400</v>
      </c>
      <c r="E104" s="34"/>
      <c r="F104" s="36"/>
      <c r="G104" s="11">
        <v>3898</v>
      </c>
    </row>
    <row r="105" spans="1:7" s="17" customFormat="1" ht="21.75" customHeight="1" x14ac:dyDescent="0.2">
      <c r="A105" s="66" t="s">
        <v>174</v>
      </c>
      <c r="B105" s="27" t="s">
        <v>46</v>
      </c>
      <c r="C105" s="72"/>
      <c r="D105" s="35">
        <v>550</v>
      </c>
      <c r="E105" s="34"/>
      <c r="F105" s="36"/>
      <c r="G105" s="11"/>
    </row>
    <row r="106" spans="1:7" s="17" customFormat="1" ht="24" customHeight="1" x14ac:dyDescent="0.2">
      <c r="A106" s="66" t="s">
        <v>173</v>
      </c>
      <c r="B106" s="27" t="s">
        <v>55</v>
      </c>
      <c r="C106" s="72"/>
      <c r="D106" s="35">
        <v>16500</v>
      </c>
      <c r="E106" s="34"/>
      <c r="F106" s="36"/>
      <c r="G106" s="11">
        <v>3898</v>
      </c>
    </row>
    <row r="107" spans="1:7" s="11" customFormat="1" ht="15" x14ac:dyDescent="0.2">
      <c r="A107" s="29" t="s">
        <v>59</v>
      </c>
      <c r="B107" s="19"/>
      <c r="C107" s="20" t="s">
        <v>137</v>
      </c>
      <c r="D107" s="20">
        <f>D108+D109+D110+D111</f>
        <v>14578.35</v>
      </c>
      <c r="E107" s="20">
        <f>D107/G107</f>
        <v>3.74</v>
      </c>
      <c r="F107" s="22">
        <f>E107/12</f>
        <v>0.31</v>
      </c>
      <c r="G107" s="11">
        <v>3898</v>
      </c>
    </row>
    <row r="108" spans="1:7" s="17" customFormat="1" ht="15" x14ac:dyDescent="0.2">
      <c r="A108" s="33" t="s">
        <v>71</v>
      </c>
      <c r="B108" s="26" t="s">
        <v>42</v>
      </c>
      <c r="C108" s="72"/>
      <c r="D108" s="35">
        <v>11662.56</v>
      </c>
      <c r="E108" s="34"/>
      <c r="F108" s="36"/>
      <c r="G108" s="11">
        <v>3898</v>
      </c>
    </row>
    <row r="109" spans="1:7" s="17" customFormat="1" ht="15" x14ac:dyDescent="0.2">
      <c r="A109" s="33" t="s">
        <v>60</v>
      </c>
      <c r="B109" s="26" t="s">
        <v>42</v>
      </c>
      <c r="C109" s="72"/>
      <c r="D109" s="35">
        <v>2915.79</v>
      </c>
      <c r="E109" s="34"/>
      <c r="F109" s="36"/>
      <c r="G109" s="11">
        <v>3898</v>
      </c>
    </row>
    <row r="110" spans="1:7" s="17" customFormat="1" ht="25.5" customHeight="1" x14ac:dyDescent="0.2">
      <c r="A110" s="33" t="s">
        <v>61</v>
      </c>
      <c r="B110" s="26" t="s">
        <v>31</v>
      </c>
      <c r="C110" s="72"/>
      <c r="D110" s="35">
        <v>0</v>
      </c>
      <c r="E110" s="34"/>
      <c r="F110" s="36"/>
      <c r="G110" s="11">
        <v>3898</v>
      </c>
    </row>
    <row r="111" spans="1:7" s="17" customFormat="1" ht="25.5" customHeight="1" thickBot="1" x14ac:dyDescent="0.25">
      <c r="A111" s="57" t="s">
        <v>62</v>
      </c>
      <c r="B111" s="28" t="s">
        <v>63</v>
      </c>
      <c r="C111" s="73"/>
      <c r="D111" s="63">
        <v>0</v>
      </c>
      <c r="E111" s="39"/>
      <c r="F111" s="40"/>
      <c r="G111" s="11">
        <v>3898</v>
      </c>
    </row>
    <row r="112" spans="1:7" s="11" customFormat="1" ht="162" thickBot="1" x14ac:dyDescent="0.25">
      <c r="A112" s="71" t="s">
        <v>175</v>
      </c>
      <c r="B112" s="19" t="s">
        <v>17</v>
      </c>
      <c r="C112" s="43"/>
      <c r="D112" s="43">
        <v>50000</v>
      </c>
      <c r="E112" s="43">
        <f>D112/G112</f>
        <v>12.83</v>
      </c>
      <c r="F112" s="44">
        <f>E112/12</f>
        <v>1.07</v>
      </c>
      <c r="G112" s="11">
        <v>3898</v>
      </c>
    </row>
    <row r="113" spans="1:7" s="11" customFormat="1" ht="19.5" thickBot="1" x14ac:dyDescent="0.25">
      <c r="A113" s="91" t="s">
        <v>176</v>
      </c>
      <c r="B113" s="19" t="s">
        <v>10</v>
      </c>
      <c r="C113" s="43"/>
      <c r="D113" s="43">
        <f>3301.56+21022.38</f>
        <v>24323.94</v>
      </c>
      <c r="E113" s="43">
        <f>D113/G113</f>
        <v>6.24</v>
      </c>
      <c r="F113" s="44">
        <f>E113/12</f>
        <v>0.52</v>
      </c>
      <c r="G113" s="11">
        <v>3898</v>
      </c>
    </row>
    <row r="114" spans="1:7" s="11" customFormat="1" ht="19.5" thickBot="1" x14ac:dyDescent="0.25">
      <c r="A114" s="91" t="s">
        <v>177</v>
      </c>
      <c r="B114" s="19" t="s">
        <v>10</v>
      </c>
      <c r="C114" s="43"/>
      <c r="D114" s="43">
        <f>(3301.56+59909.05+7494.28)</f>
        <v>70704.89</v>
      </c>
      <c r="E114" s="43">
        <f t="shared" ref="E114:E116" si="2">D114/G114</f>
        <v>18.14</v>
      </c>
      <c r="F114" s="44">
        <f t="shared" ref="F114:F116" si="3">E114/12</f>
        <v>1.51</v>
      </c>
      <c r="G114" s="11">
        <v>3898</v>
      </c>
    </row>
    <row r="115" spans="1:7" s="11" customFormat="1" ht="19.5" thickBot="1" x14ac:dyDescent="0.25">
      <c r="A115" s="91" t="s">
        <v>178</v>
      </c>
      <c r="B115" s="19" t="s">
        <v>10</v>
      </c>
      <c r="C115" s="43"/>
      <c r="D115" s="43">
        <v>61726.64</v>
      </c>
      <c r="E115" s="43">
        <f t="shared" si="2"/>
        <v>15.84</v>
      </c>
      <c r="F115" s="44">
        <f t="shared" si="3"/>
        <v>1.32</v>
      </c>
      <c r="G115" s="11">
        <v>3898</v>
      </c>
    </row>
    <row r="116" spans="1:7" s="11" customFormat="1" ht="19.5" thickBot="1" x14ac:dyDescent="0.25">
      <c r="A116" s="91" t="s">
        <v>179</v>
      </c>
      <c r="B116" s="19" t="s">
        <v>10</v>
      </c>
      <c r="C116" s="43"/>
      <c r="D116" s="43">
        <v>28054.92</v>
      </c>
      <c r="E116" s="43">
        <f t="shared" si="2"/>
        <v>7.2</v>
      </c>
      <c r="F116" s="44">
        <f t="shared" si="3"/>
        <v>0.6</v>
      </c>
      <c r="G116" s="11">
        <v>3898</v>
      </c>
    </row>
    <row r="117" spans="1:7" s="11" customFormat="1" ht="19.5" thickBot="1" x14ac:dyDescent="0.25">
      <c r="A117" s="41" t="s">
        <v>64</v>
      </c>
      <c r="B117" s="42" t="s">
        <v>14</v>
      </c>
      <c r="C117" s="43"/>
      <c r="D117" s="43">
        <f>E117*G117</f>
        <v>96358.56</v>
      </c>
      <c r="E117" s="43">
        <f>12*F117</f>
        <v>24.72</v>
      </c>
      <c r="F117" s="44">
        <v>2.06</v>
      </c>
      <c r="G117" s="11">
        <v>3898</v>
      </c>
    </row>
    <row r="118" spans="1:7" s="11" customFormat="1" ht="19.5" thickBot="1" x14ac:dyDescent="0.25">
      <c r="A118" s="41" t="s">
        <v>65</v>
      </c>
      <c r="B118" s="9"/>
      <c r="C118" s="59"/>
      <c r="D118" s="92">
        <f>D117+D112+D107+D103+D101+D94+D89+D79+D64+D63+D62+D61+D50+D49+D48+D41+D40+D29+D15+D42+D113+D114+D115+D116+D60</f>
        <v>1296689.2</v>
      </c>
      <c r="E118" s="92">
        <f>E117+E112+E107+E103+E101+E94+E89+E79+E64+E63+E62+E61+E50+E49+E48+E41+E40+E29+E15+E42+E113+E114+E115+E116+E60</f>
        <v>332.68</v>
      </c>
      <c r="F118" s="92">
        <f>F117+F112+F107+F103+F101+F94+F89+F79+F64+F63+F62+F61+F50+F49+F48+F41+F40+F29+F15+F42+F113+F114+F115+F116+F60</f>
        <v>27.73</v>
      </c>
      <c r="G118" s="11">
        <v>3898</v>
      </c>
    </row>
    <row r="119" spans="1:7" s="11" customFormat="1" ht="19.5" thickBot="1" x14ac:dyDescent="0.25">
      <c r="A119" s="45"/>
      <c r="B119" s="46"/>
      <c r="C119" s="47"/>
      <c r="D119" s="47"/>
      <c r="E119" s="47"/>
      <c r="F119" s="47"/>
      <c r="G119" s="11">
        <v>3898</v>
      </c>
    </row>
    <row r="120" spans="1:7" s="76" customFormat="1" ht="38.25" thickBot="1" x14ac:dyDescent="0.25">
      <c r="A120" s="41" t="s">
        <v>144</v>
      </c>
      <c r="B120" s="74"/>
      <c r="C120" s="75"/>
      <c r="D120" s="84">
        <f>SUM(D121:D142)</f>
        <v>2202196.7999999998</v>
      </c>
      <c r="E120" s="84">
        <f t="shared" ref="E120:F120" si="4">SUM(E121:E142)</f>
        <v>564.95000000000005</v>
      </c>
      <c r="F120" s="84">
        <f t="shared" si="4"/>
        <v>47.08</v>
      </c>
      <c r="G120" s="76">
        <v>3898</v>
      </c>
    </row>
    <row r="121" spans="1:7" s="17" customFormat="1" ht="15" x14ac:dyDescent="0.2">
      <c r="A121" s="33" t="s">
        <v>148</v>
      </c>
      <c r="B121" s="27"/>
      <c r="C121" s="77"/>
      <c r="D121" s="85">
        <v>156595.79999999999</v>
      </c>
      <c r="E121" s="86">
        <f t="shared" ref="E121:E142" si="5">D121/G121</f>
        <v>40.17</v>
      </c>
      <c r="F121" s="87">
        <f>E121/12</f>
        <v>3.35</v>
      </c>
      <c r="G121" s="11">
        <v>3898</v>
      </c>
    </row>
    <row r="122" spans="1:7" s="17" customFormat="1" ht="15" x14ac:dyDescent="0.2">
      <c r="A122" s="33" t="s">
        <v>149</v>
      </c>
      <c r="B122" s="27"/>
      <c r="C122" s="77"/>
      <c r="D122" s="85">
        <v>71930.039999999994</v>
      </c>
      <c r="E122" s="86">
        <f t="shared" si="5"/>
        <v>18.45</v>
      </c>
      <c r="F122" s="87">
        <f t="shared" ref="F122:F142" si="6">E122/12</f>
        <v>1.54</v>
      </c>
      <c r="G122" s="11">
        <v>3898</v>
      </c>
    </row>
    <row r="123" spans="1:7" s="17" customFormat="1" ht="15" x14ac:dyDescent="0.2">
      <c r="A123" s="33" t="s">
        <v>150</v>
      </c>
      <c r="B123" s="27"/>
      <c r="C123" s="77"/>
      <c r="D123" s="85">
        <v>118242.13</v>
      </c>
      <c r="E123" s="86">
        <f t="shared" si="5"/>
        <v>30.33</v>
      </c>
      <c r="F123" s="87">
        <f t="shared" si="6"/>
        <v>2.5299999999999998</v>
      </c>
      <c r="G123" s="11">
        <v>3898</v>
      </c>
    </row>
    <row r="124" spans="1:7" s="17" customFormat="1" ht="15" x14ac:dyDescent="0.2">
      <c r="A124" s="33" t="s">
        <v>151</v>
      </c>
      <c r="B124" s="27"/>
      <c r="C124" s="77"/>
      <c r="D124" s="85">
        <v>7190.22</v>
      </c>
      <c r="E124" s="86">
        <f t="shared" si="5"/>
        <v>1.84</v>
      </c>
      <c r="F124" s="87">
        <f t="shared" si="6"/>
        <v>0.15</v>
      </c>
      <c r="G124" s="11">
        <v>3898</v>
      </c>
    </row>
    <row r="125" spans="1:7" s="17" customFormat="1" ht="15" x14ac:dyDescent="0.2">
      <c r="A125" s="33" t="s">
        <v>152</v>
      </c>
      <c r="B125" s="27"/>
      <c r="C125" s="77"/>
      <c r="D125" s="85">
        <v>14230.16</v>
      </c>
      <c r="E125" s="86">
        <f t="shared" si="5"/>
        <v>3.65</v>
      </c>
      <c r="F125" s="87">
        <f t="shared" si="6"/>
        <v>0.3</v>
      </c>
      <c r="G125" s="11">
        <v>3898</v>
      </c>
    </row>
    <row r="126" spans="1:7" s="17" customFormat="1" ht="15" x14ac:dyDescent="0.2">
      <c r="A126" s="33" t="s">
        <v>153</v>
      </c>
      <c r="B126" s="27"/>
      <c r="C126" s="77"/>
      <c r="D126" s="85">
        <v>8608.44</v>
      </c>
      <c r="E126" s="86">
        <f t="shared" si="5"/>
        <v>2.21</v>
      </c>
      <c r="F126" s="87">
        <f t="shared" si="6"/>
        <v>0.18</v>
      </c>
      <c r="G126" s="11">
        <v>3898</v>
      </c>
    </row>
    <row r="127" spans="1:7" s="17" customFormat="1" ht="15" x14ac:dyDescent="0.2">
      <c r="A127" s="33" t="s">
        <v>154</v>
      </c>
      <c r="B127" s="27"/>
      <c r="C127" s="77"/>
      <c r="D127" s="85">
        <v>402186.96</v>
      </c>
      <c r="E127" s="86">
        <f t="shared" si="5"/>
        <v>103.18</v>
      </c>
      <c r="F127" s="87">
        <f t="shared" si="6"/>
        <v>8.6</v>
      </c>
      <c r="G127" s="11">
        <v>3898</v>
      </c>
    </row>
    <row r="128" spans="1:7" s="17" customFormat="1" ht="15" x14ac:dyDescent="0.2">
      <c r="A128" s="33" t="s">
        <v>155</v>
      </c>
      <c r="B128" s="27"/>
      <c r="C128" s="77"/>
      <c r="D128" s="85">
        <v>42236.93</v>
      </c>
      <c r="E128" s="86">
        <f t="shared" si="5"/>
        <v>10.84</v>
      </c>
      <c r="F128" s="87">
        <f t="shared" si="6"/>
        <v>0.9</v>
      </c>
      <c r="G128" s="11">
        <v>3898</v>
      </c>
    </row>
    <row r="129" spans="1:9" s="17" customFormat="1" ht="15" x14ac:dyDescent="0.2">
      <c r="A129" s="33" t="s">
        <v>156</v>
      </c>
      <c r="B129" s="27"/>
      <c r="C129" s="77"/>
      <c r="D129" s="85">
        <v>4793.72</v>
      </c>
      <c r="E129" s="86">
        <f t="shared" si="5"/>
        <v>1.23</v>
      </c>
      <c r="F129" s="87">
        <f t="shared" si="6"/>
        <v>0.1</v>
      </c>
      <c r="G129" s="11">
        <v>3898</v>
      </c>
    </row>
    <row r="130" spans="1:9" s="17" customFormat="1" ht="15" x14ac:dyDescent="0.2">
      <c r="A130" s="33" t="s">
        <v>157</v>
      </c>
      <c r="B130" s="27"/>
      <c r="C130" s="77"/>
      <c r="D130" s="85">
        <v>7315.59</v>
      </c>
      <c r="E130" s="86">
        <f t="shared" si="5"/>
        <v>1.88</v>
      </c>
      <c r="F130" s="87">
        <f t="shared" si="6"/>
        <v>0.16</v>
      </c>
      <c r="G130" s="11">
        <v>3898</v>
      </c>
    </row>
    <row r="131" spans="1:9" s="17" customFormat="1" ht="15" x14ac:dyDescent="0.2">
      <c r="A131" s="33" t="s">
        <v>158</v>
      </c>
      <c r="B131" s="27"/>
      <c r="C131" s="77"/>
      <c r="D131" s="85">
        <v>4985.2700000000004</v>
      </c>
      <c r="E131" s="86">
        <f t="shared" si="5"/>
        <v>1.28</v>
      </c>
      <c r="F131" s="87">
        <f t="shared" si="6"/>
        <v>0.11</v>
      </c>
      <c r="G131" s="11">
        <v>3898</v>
      </c>
    </row>
    <row r="132" spans="1:9" s="17" customFormat="1" ht="15" x14ac:dyDescent="0.2">
      <c r="A132" s="33" t="s">
        <v>159</v>
      </c>
      <c r="B132" s="27"/>
      <c r="C132" s="77"/>
      <c r="D132" s="85">
        <v>12142.97</v>
      </c>
      <c r="E132" s="86">
        <f t="shared" si="5"/>
        <v>3.12</v>
      </c>
      <c r="F132" s="87">
        <f t="shared" si="6"/>
        <v>0.26</v>
      </c>
      <c r="G132" s="11">
        <v>3898</v>
      </c>
    </row>
    <row r="133" spans="1:9" s="17" customFormat="1" ht="15" x14ac:dyDescent="0.2">
      <c r="A133" s="33" t="s">
        <v>160</v>
      </c>
      <c r="B133" s="27"/>
      <c r="C133" s="77"/>
      <c r="D133" s="85">
        <v>5218.3100000000004</v>
      </c>
      <c r="E133" s="86">
        <f t="shared" si="5"/>
        <v>1.34</v>
      </c>
      <c r="F133" s="87">
        <f t="shared" si="6"/>
        <v>0.11</v>
      </c>
      <c r="G133" s="11">
        <v>3898</v>
      </c>
    </row>
    <row r="134" spans="1:9" s="17" customFormat="1" ht="15" x14ac:dyDescent="0.2">
      <c r="A134" s="33" t="s">
        <v>161</v>
      </c>
      <c r="B134" s="27"/>
      <c r="C134" s="77"/>
      <c r="D134" s="85">
        <v>10562.18</v>
      </c>
      <c r="E134" s="86">
        <f t="shared" si="5"/>
        <v>2.71</v>
      </c>
      <c r="F134" s="87">
        <f t="shared" si="6"/>
        <v>0.23</v>
      </c>
      <c r="G134" s="11">
        <v>3898</v>
      </c>
    </row>
    <row r="135" spans="1:9" s="17" customFormat="1" ht="15" x14ac:dyDescent="0.2">
      <c r="A135" s="33" t="s">
        <v>162</v>
      </c>
      <c r="B135" s="27"/>
      <c r="C135" s="77"/>
      <c r="D135" s="85">
        <v>101031.71</v>
      </c>
      <c r="E135" s="86">
        <f t="shared" si="5"/>
        <v>25.92</v>
      </c>
      <c r="F135" s="87">
        <f t="shared" si="6"/>
        <v>2.16</v>
      </c>
      <c r="G135" s="11">
        <v>3898</v>
      </c>
    </row>
    <row r="136" spans="1:9" s="17" customFormat="1" ht="15" x14ac:dyDescent="0.2">
      <c r="A136" s="33" t="s">
        <v>163</v>
      </c>
      <c r="B136" s="27"/>
      <c r="C136" s="77"/>
      <c r="D136" s="85">
        <v>111756.25</v>
      </c>
      <c r="E136" s="86">
        <f t="shared" si="5"/>
        <v>28.67</v>
      </c>
      <c r="F136" s="87">
        <f t="shared" si="6"/>
        <v>2.39</v>
      </c>
      <c r="G136" s="11">
        <v>3898</v>
      </c>
    </row>
    <row r="137" spans="1:9" s="17" customFormat="1" ht="15" x14ac:dyDescent="0.2">
      <c r="A137" s="33" t="s">
        <v>164</v>
      </c>
      <c r="B137" s="27"/>
      <c r="C137" s="77"/>
      <c r="D137" s="85">
        <v>172601.15</v>
      </c>
      <c r="E137" s="86">
        <f t="shared" si="5"/>
        <v>44.28</v>
      </c>
      <c r="F137" s="87">
        <f t="shared" si="6"/>
        <v>3.69</v>
      </c>
      <c r="G137" s="11">
        <v>3898</v>
      </c>
    </row>
    <row r="138" spans="1:9" s="17" customFormat="1" ht="15" x14ac:dyDescent="0.2">
      <c r="A138" s="33" t="s">
        <v>165</v>
      </c>
      <c r="B138" s="27"/>
      <c r="C138" s="77"/>
      <c r="D138" s="85">
        <v>1265.08</v>
      </c>
      <c r="E138" s="86">
        <f t="shared" si="5"/>
        <v>0.32</v>
      </c>
      <c r="F138" s="87">
        <f t="shared" si="6"/>
        <v>0.03</v>
      </c>
      <c r="G138" s="11">
        <v>3898</v>
      </c>
    </row>
    <row r="139" spans="1:9" s="17" customFormat="1" ht="15" x14ac:dyDescent="0.2">
      <c r="A139" s="33" t="s">
        <v>166</v>
      </c>
      <c r="B139" s="27"/>
      <c r="C139" s="77"/>
      <c r="D139" s="85">
        <v>24709.95</v>
      </c>
      <c r="E139" s="86">
        <f t="shared" si="5"/>
        <v>6.34</v>
      </c>
      <c r="F139" s="87">
        <f t="shared" si="6"/>
        <v>0.53</v>
      </c>
      <c r="G139" s="11">
        <v>3898</v>
      </c>
    </row>
    <row r="140" spans="1:9" s="17" customFormat="1" ht="15" x14ac:dyDescent="0.2">
      <c r="A140" s="57" t="s">
        <v>145</v>
      </c>
      <c r="B140" s="78"/>
      <c r="C140" s="79"/>
      <c r="D140" s="88">
        <v>41645.94</v>
      </c>
      <c r="E140" s="86">
        <f t="shared" si="5"/>
        <v>10.68</v>
      </c>
      <c r="F140" s="87">
        <f t="shared" si="6"/>
        <v>0.89</v>
      </c>
      <c r="G140" s="11">
        <v>3898</v>
      </c>
    </row>
    <row r="141" spans="1:9" s="17" customFormat="1" ht="15" x14ac:dyDescent="0.2">
      <c r="A141" s="57" t="s">
        <v>146</v>
      </c>
      <c r="B141" s="78"/>
      <c r="C141" s="79"/>
      <c r="D141" s="88">
        <v>781330</v>
      </c>
      <c r="E141" s="86">
        <f t="shared" si="5"/>
        <v>200.44</v>
      </c>
      <c r="F141" s="87">
        <f t="shared" si="6"/>
        <v>16.7</v>
      </c>
      <c r="G141" s="11">
        <v>3898</v>
      </c>
    </row>
    <row r="142" spans="1:9" s="48" customFormat="1" ht="15" x14ac:dyDescent="0.2">
      <c r="A142" s="70" t="s">
        <v>147</v>
      </c>
      <c r="B142" s="68"/>
      <c r="C142" s="69"/>
      <c r="D142" s="93">
        <v>101618</v>
      </c>
      <c r="E142" s="86">
        <f t="shared" si="5"/>
        <v>26.07</v>
      </c>
      <c r="F142" s="87">
        <f t="shared" si="6"/>
        <v>2.17</v>
      </c>
      <c r="G142" s="11">
        <v>3898</v>
      </c>
      <c r="H142" s="17"/>
      <c r="I142" s="17"/>
    </row>
    <row r="143" spans="1:9" s="48" customFormat="1" ht="19.5" thickBot="1" x14ac:dyDescent="0.25">
      <c r="A143" s="50"/>
      <c r="C143" s="49"/>
      <c r="D143" s="89"/>
      <c r="E143" s="89"/>
      <c r="F143" s="89"/>
    </row>
    <row r="144" spans="1:9" s="83" customFormat="1" ht="20.25" thickBot="1" x14ac:dyDescent="0.25">
      <c r="A144" s="80" t="s">
        <v>66</v>
      </c>
      <c r="B144" s="81"/>
      <c r="C144" s="82"/>
      <c r="D144" s="90">
        <f>D118+D120</f>
        <v>3498886</v>
      </c>
      <c r="E144" s="90">
        <f>E118+E120</f>
        <v>897.63</v>
      </c>
      <c r="F144" s="90">
        <f>F118+F120</f>
        <v>74.81</v>
      </c>
      <c r="G144" s="83">
        <v>3898</v>
      </c>
    </row>
    <row r="145" spans="1:6" s="48" customFormat="1" ht="18.75" x14ac:dyDescent="0.2">
      <c r="A145" s="50"/>
      <c r="C145" s="49"/>
      <c r="D145" s="49"/>
      <c r="E145" s="49"/>
      <c r="F145" s="49"/>
    </row>
    <row r="146" spans="1:6" s="54" customFormat="1" x14ac:dyDescent="0.2">
      <c r="A146" s="53"/>
    </row>
    <row r="147" spans="1:6" s="56" customFormat="1" ht="19.5" x14ac:dyDescent="0.2">
      <c r="A147" s="55"/>
      <c r="B147" s="51"/>
      <c r="C147" s="52"/>
      <c r="D147" s="52"/>
      <c r="E147" s="52"/>
      <c r="F147" s="52"/>
    </row>
    <row r="148" spans="1:6" s="54" customFormat="1" ht="14.25" x14ac:dyDescent="0.2">
      <c r="A148" s="102" t="s">
        <v>67</v>
      </c>
      <c r="B148" s="102"/>
      <c r="C148" s="102"/>
      <c r="D148" s="102"/>
    </row>
    <row r="149" spans="1:6" s="54" customFormat="1" x14ac:dyDescent="0.2"/>
    <row r="150" spans="1:6" s="54" customFormat="1" x14ac:dyDescent="0.2">
      <c r="A150" s="53" t="s">
        <v>68</v>
      </c>
    </row>
    <row r="151" spans="1:6" s="54" customFormat="1" x14ac:dyDescent="0.2"/>
    <row r="152" spans="1:6" s="54" customFormat="1" x14ac:dyDescent="0.2"/>
    <row r="153" spans="1:6" s="54" customFormat="1" x14ac:dyDescent="0.2"/>
    <row r="154" spans="1:6" s="54" customFormat="1" x14ac:dyDescent="0.2"/>
    <row r="155" spans="1:6" s="54" customFormat="1" x14ac:dyDescent="0.2"/>
    <row r="156" spans="1:6" s="54" customFormat="1" x14ac:dyDescent="0.2"/>
    <row r="157" spans="1:6" s="54" customFormat="1" x14ac:dyDescent="0.2"/>
    <row r="158" spans="1:6" s="54" customFormat="1" x14ac:dyDescent="0.2"/>
    <row r="159" spans="1:6" s="54" customFormat="1" x14ac:dyDescent="0.2"/>
    <row r="160" spans="1:6" s="54" customFormat="1" x14ac:dyDescent="0.2"/>
    <row r="161" s="54" customFormat="1" x14ac:dyDescent="0.2"/>
    <row r="162" s="54" customFormat="1" x14ac:dyDescent="0.2"/>
    <row r="163" s="54" customFormat="1" x14ac:dyDescent="0.2"/>
    <row r="164" s="54" customFormat="1" x14ac:dyDescent="0.2"/>
    <row r="165" s="54" customFormat="1" x14ac:dyDescent="0.2"/>
    <row r="166" s="54" customFormat="1" x14ac:dyDescent="0.2"/>
    <row r="167" s="54" customFormat="1" x14ac:dyDescent="0.2"/>
    <row r="168" s="54" customFormat="1" x14ac:dyDescent="0.2"/>
  </sheetData>
  <mergeCells count="13">
    <mergeCell ref="A148:D148"/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1:F11"/>
    <mergeCell ref="A14:F14"/>
    <mergeCell ref="A7:F7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6"/>
  <sheetViews>
    <sheetView topLeftCell="A64" zoomScaleNormal="100" workbookViewId="0">
      <selection activeCell="A75" sqref="A7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9.85546875" style="1" customWidth="1"/>
    <col min="5" max="5" width="13.85546875" style="1" customWidth="1"/>
    <col min="6" max="6" width="20.85546875" style="1" customWidth="1"/>
    <col min="7" max="10" width="15.42578125" style="1" customWidth="1"/>
    <col min="11" max="16384" width="9.140625" style="1"/>
  </cols>
  <sheetData>
    <row r="1" spans="1:7" ht="16.5" customHeight="1" x14ac:dyDescent="0.2">
      <c r="A1" s="103" t="s">
        <v>133</v>
      </c>
      <c r="B1" s="104"/>
      <c r="C1" s="104"/>
      <c r="D1" s="104"/>
      <c r="E1" s="104"/>
      <c r="F1" s="104"/>
    </row>
    <row r="2" spans="1:7" ht="27.75" customHeight="1" x14ac:dyDescent="0.3">
      <c r="A2" s="2" t="s">
        <v>167</v>
      </c>
      <c r="B2" s="105"/>
      <c r="C2" s="105"/>
      <c r="D2" s="105"/>
      <c r="E2" s="104"/>
      <c r="F2" s="104"/>
    </row>
    <row r="3" spans="1:7" ht="14.25" customHeight="1" x14ac:dyDescent="0.3">
      <c r="B3" s="105" t="s">
        <v>0</v>
      </c>
      <c r="C3" s="105"/>
      <c r="D3" s="105"/>
      <c r="E3" s="104"/>
      <c r="F3" s="104"/>
    </row>
    <row r="4" spans="1:7" ht="14.25" customHeight="1" x14ac:dyDescent="0.3">
      <c r="B4" s="105" t="s">
        <v>134</v>
      </c>
      <c r="C4" s="105"/>
      <c r="D4" s="105"/>
      <c r="E4" s="104"/>
      <c r="F4" s="104"/>
    </row>
    <row r="5" spans="1:7" s="3" customFormat="1" ht="39.75" customHeight="1" x14ac:dyDescent="0.25">
      <c r="A5" s="106"/>
      <c r="B5" s="107"/>
      <c r="C5" s="107"/>
      <c r="D5" s="107"/>
      <c r="E5" s="107"/>
      <c r="F5" s="107"/>
    </row>
    <row r="6" spans="1:7" s="3" customFormat="1" ht="17.25" customHeight="1" x14ac:dyDescent="0.4">
      <c r="A6" s="108"/>
      <c r="B6" s="109"/>
      <c r="C6" s="109"/>
      <c r="D6" s="109"/>
      <c r="E6" s="109"/>
      <c r="F6" s="109"/>
    </row>
    <row r="7" spans="1:7" s="3" customFormat="1" ht="23.25" customHeight="1" x14ac:dyDescent="0.2">
      <c r="A7" s="120" t="s">
        <v>168</v>
      </c>
      <c r="B7" s="120"/>
      <c r="C7" s="120"/>
      <c r="D7" s="120"/>
      <c r="E7" s="120"/>
      <c r="F7" s="120"/>
    </row>
    <row r="8" spans="1:7" s="4" customFormat="1" ht="27" customHeight="1" x14ac:dyDescent="0.4">
      <c r="A8" s="110" t="s">
        <v>1</v>
      </c>
      <c r="B8" s="110"/>
      <c r="C8" s="110"/>
      <c r="D8" s="110"/>
      <c r="E8" s="110"/>
      <c r="F8" s="110"/>
    </row>
    <row r="9" spans="1:7" s="5" customFormat="1" ht="18.75" customHeight="1" x14ac:dyDescent="0.4">
      <c r="A9" s="110" t="s">
        <v>76</v>
      </c>
      <c r="B9" s="110"/>
      <c r="C9" s="110"/>
      <c r="D9" s="110"/>
      <c r="E9" s="111"/>
      <c r="F9" s="111"/>
    </row>
    <row r="10" spans="1:7" s="6" customFormat="1" ht="17.25" customHeight="1" x14ac:dyDescent="0.2">
      <c r="A10" s="112" t="s">
        <v>2</v>
      </c>
      <c r="B10" s="112"/>
      <c r="C10" s="112"/>
      <c r="D10" s="112"/>
      <c r="E10" s="113"/>
      <c r="F10" s="113"/>
    </row>
    <row r="11" spans="1:7" s="5" customFormat="1" ht="30" customHeight="1" thickBot="1" x14ac:dyDescent="0.25">
      <c r="A11" s="114" t="s">
        <v>3</v>
      </c>
      <c r="B11" s="114"/>
      <c r="C11" s="114"/>
      <c r="D11" s="114"/>
      <c r="E11" s="115"/>
      <c r="F11" s="115"/>
    </row>
    <row r="12" spans="1:7" s="11" customFormat="1" ht="139.5" customHeight="1" thickBot="1" x14ac:dyDescent="0.25">
      <c r="A12" s="7" t="s">
        <v>4</v>
      </c>
      <c r="B12" s="8" t="s">
        <v>5</v>
      </c>
      <c r="C12" s="9" t="s">
        <v>77</v>
      </c>
      <c r="D12" s="9" t="s">
        <v>7</v>
      </c>
      <c r="E12" s="9" t="s">
        <v>6</v>
      </c>
      <c r="F12" s="10" t="s">
        <v>8</v>
      </c>
    </row>
    <row r="13" spans="1:7" s="17" customFormat="1" x14ac:dyDescent="0.2">
      <c r="A13" s="12">
        <v>1</v>
      </c>
      <c r="B13" s="13">
        <v>2</v>
      </c>
      <c r="C13" s="14">
        <v>3</v>
      </c>
      <c r="D13" s="14">
        <v>4</v>
      </c>
      <c r="E13" s="15">
        <v>5</v>
      </c>
      <c r="F13" s="16">
        <v>6</v>
      </c>
    </row>
    <row r="14" spans="1:7" s="17" customFormat="1" ht="49.5" customHeight="1" x14ac:dyDescent="0.2">
      <c r="A14" s="116" t="s">
        <v>9</v>
      </c>
      <c r="B14" s="117"/>
      <c r="C14" s="117"/>
      <c r="D14" s="117"/>
      <c r="E14" s="118"/>
      <c r="F14" s="119"/>
    </row>
    <row r="15" spans="1:7" s="11" customFormat="1" ht="21" customHeight="1" x14ac:dyDescent="0.2">
      <c r="A15" s="18" t="s">
        <v>72</v>
      </c>
      <c r="B15" s="19" t="s">
        <v>10</v>
      </c>
      <c r="C15" s="21" t="s">
        <v>129</v>
      </c>
      <c r="D15" s="21">
        <f>E15*G15</f>
        <v>168861.36</v>
      </c>
      <c r="E15" s="20">
        <f>F15*12</f>
        <v>43.32</v>
      </c>
      <c r="F15" s="22">
        <f>F26+F28</f>
        <v>3.61</v>
      </c>
      <c r="G15" s="11">
        <v>3898</v>
      </c>
    </row>
    <row r="16" spans="1:7" s="11" customFormat="1" ht="33" customHeight="1" x14ac:dyDescent="0.2">
      <c r="A16" s="64" t="s">
        <v>78</v>
      </c>
      <c r="B16" s="65" t="s">
        <v>11</v>
      </c>
      <c r="C16" s="21"/>
      <c r="D16" s="21"/>
      <c r="E16" s="20"/>
      <c r="F16" s="22"/>
      <c r="G16" s="11">
        <v>3898</v>
      </c>
    </row>
    <row r="17" spans="1:7" s="11" customFormat="1" ht="21" customHeight="1" x14ac:dyDescent="0.2">
      <c r="A17" s="64" t="s">
        <v>12</v>
      </c>
      <c r="B17" s="65" t="s">
        <v>11</v>
      </c>
      <c r="C17" s="21"/>
      <c r="D17" s="21"/>
      <c r="E17" s="20"/>
      <c r="F17" s="22"/>
      <c r="G17" s="11">
        <v>3898</v>
      </c>
    </row>
    <row r="18" spans="1:7" s="11" customFormat="1" ht="122.25" customHeight="1" x14ac:dyDescent="0.2">
      <c r="A18" s="64" t="s">
        <v>79</v>
      </c>
      <c r="B18" s="65" t="s">
        <v>33</v>
      </c>
      <c r="C18" s="21"/>
      <c r="D18" s="21"/>
      <c r="E18" s="20"/>
      <c r="F18" s="22"/>
      <c r="G18" s="11">
        <v>3898</v>
      </c>
    </row>
    <row r="19" spans="1:7" s="11" customFormat="1" ht="21" customHeight="1" x14ac:dyDescent="0.2">
      <c r="A19" s="64" t="s">
        <v>80</v>
      </c>
      <c r="B19" s="65" t="s">
        <v>11</v>
      </c>
      <c r="C19" s="21"/>
      <c r="D19" s="21"/>
      <c r="E19" s="20"/>
      <c r="F19" s="22"/>
      <c r="G19" s="11">
        <v>3898</v>
      </c>
    </row>
    <row r="20" spans="1:7" s="11" customFormat="1" ht="21" customHeight="1" x14ac:dyDescent="0.2">
      <c r="A20" s="64" t="s">
        <v>81</v>
      </c>
      <c r="B20" s="65" t="s">
        <v>11</v>
      </c>
      <c r="C20" s="21"/>
      <c r="D20" s="21"/>
      <c r="E20" s="20"/>
      <c r="F20" s="22"/>
      <c r="G20" s="11">
        <v>3898</v>
      </c>
    </row>
    <row r="21" spans="1:7" s="11" customFormat="1" ht="27" customHeight="1" x14ac:dyDescent="0.2">
      <c r="A21" s="64" t="s">
        <v>82</v>
      </c>
      <c r="B21" s="65" t="s">
        <v>17</v>
      </c>
      <c r="C21" s="21"/>
      <c r="D21" s="21"/>
      <c r="E21" s="20"/>
      <c r="F21" s="22"/>
      <c r="G21" s="11">
        <v>3898</v>
      </c>
    </row>
    <row r="22" spans="1:7" s="11" customFormat="1" ht="17.25" customHeight="1" x14ac:dyDescent="0.2">
      <c r="A22" s="64" t="s">
        <v>83</v>
      </c>
      <c r="B22" s="65" t="s">
        <v>21</v>
      </c>
      <c r="C22" s="21"/>
      <c r="D22" s="21"/>
      <c r="E22" s="20"/>
      <c r="F22" s="22"/>
      <c r="G22" s="11">
        <v>3898</v>
      </c>
    </row>
    <row r="23" spans="1:7" s="11" customFormat="1" ht="17.25" customHeight="1" x14ac:dyDescent="0.2">
      <c r="A23" s="64" t="s">
        <v>169</v>
      </c>
      <c r="B23" s="65" t="s">
        <v>11</v>
      </c>
      <c r="C23" s="21"/>
      <c r="D23" s="21"/>
      <c r="E23" s="20"/>
      <c r="F23" s="22"/>
      <c r="G23" s="11">
        <v>3898</v>
      </c>
    </row>
    <row r="24" spans="1:7" s="11" customFormat="1" ht="17.25" customHeight="1" x14ac:dyDescent="0.2">
      <c r="A24" s="64" t="s">
        <v>170</v>
      </c>
      <c r="B24" s="65" t="s">
        <v>11</v>
      </c>
      <c r="C24" s="21"/>
      <c r="D24" s="21"/>
      <c r="E24" s="20"/>
      <c r="F24" s="22"/>
    </row>
    <row r="25" spans="1:7" s="11" customFormat="1" ht="16.5" customHeight="1" x14ac:dyDescent="0.2">
      <c r="A25" s="64" t="s">
        <v>84</v>
      </c>
      <c r="B25" s="65" t="s">
        <v>31</v>
      </c>
      <c r="C25" s="21"/>
      <c r="D25" s="21"/>
      <c r="E25" s="20"/>
      <c r="F25" s="22"/>
      <c r="G25" s="11">
        <v>3898</v>
      </c>
    </row>
    <row r="26" spans="1:7" s="11" customFormat="1" ht="16.5" customHeight="1" x14ac:dyDescent="0.2">
      <c r="A26" s="18" t="s">
        <v>70</v>
      </c>
      <c r="B26" s="24"/>
      <c r="C26" s="61"/>
      <c r="D26" s="61"/>
      <c r="E26" s="60"/>
      <c r="F26" s="22">
        <v>3.61</v>
      </c>
      <c r="G26" s="11">
        <v>3898</v>
      </c>
    </row>
    <row r="27" spans="1:7" s="11" customFormat="1" ht="16.5" customHeight="1" x14ac:dyDescent="0.2">
      <c r="A27" s="23" t="s">
        <v>73</v>
      </c>
      <c r="B27" s="24" t="s">
        <v>11</v>
      </c>
      <c r="C27" s="61"/>
      <c r="D27" s="61"/>
      <c r="E27" s="60"/>
      <c r="F27" s="62">
        <v>0</v>
      </c>
      <c r="G27" s="11">
        <v>3898</v>
      </c>
    </row>
    <row r="28" spans="1:7" s="11" customFormat="1" ht="16.5" customHeight="1" x14ac:dyDescent="0.2">
      <c r="A28" s="18" t="s">
        <v>70</v>
      </c>
      <c r="B28" s="24"/>
      <c r="C28" s="61"/>
      <c r="D28" s="61"/>
      <c r="E28" s="60"/>
      <c r="F28" s="22">
        <f>F27</f>
        <v>0</v>
      </c>
      <c r="G28" s="11">
        <v>3898</v>
      </c>
    </row>
    <row r="29" spans="1:7" s="11" customFormat="1" ht="30" x14ac:dyDescent="0.2">
      <c r="A29" s="18" t="s">
        <v>13</v>
      </c>
      <c r="B29" s="25" t="s">
        <v>14</v>
      </c>
      <c r="C29" s="21" t="s">
        <v>130</v>
      </c>
      <c r="D29" s="21">
        <f>E29*G29</f>
        <v>199265.76</v>
      </c>
      <c r="E29" s="20">
        <f>F29*12</f>
        <v>51.12</v>
      </c>
      <c r="F29" s="22">
        <v>4.26</v>
      </c>
      <c r="G29" s="11">
        <v>3898</v>
      </c>
    </row>
    <row r="30" spans="1:7" s="11" customFormat="1" ht="15" x14ac:dyDescent="0.2">
      <c r="A30" s="64" t="s">
        <v>85</v>
      </c>
      <c r="B30" s="65" t="s">
        <v>14</v>
      </c>
      <c r="C30" s="21"/>
      <c r="D30" s="21"/>
      <c r="E30" s="20"/>
      <c r="F30" s="22"/>
      <c r="G30" s="11">
        <v>3898</v>
      </c>
    </row>
    <row r="31" spans="1:7" s="11" customFormat="1" ht="15" x14ac:dyDescent="0.2">
      <c r="A31" s="64" t="s">
        <v>86</v>
      </c>
      <c r="B31" s="65" t="s">
        <v>87</v>
      </c>
      <c r="C31" s="21"/>
      <c r="D31" s="21"/>
      <c r="E31" s="20"/>
      <c r="F31" s="22"/>
      <c r="G31" s="11">
        <v>3898</v>
      </c>
    </row>
    <row r="32" spans="1:7" s="11" customFormat="1" ht="15" x14ac:dyDescent="0.2">
      <c r="A32" s="64" t="s">
        <v>88</v>
      </c>
      <c r="B32" s="65" t="s">
        <v>89</v>
      </c>
      <c r="C32" s="21"/>
      <c r="D32" s="21"/>
      <c r="E32" s="20"/>
      <c r="F32" s="22"/>
      <c r="G32" s="11">
        <v>3898</v>
      </c>
    </row>
    <row r="33" spans="1:7" s="11" customFormat="1" ht="15" x14ac:dyDescent="0.2">
      <c r="A33" s="64" t="s">
        <v>15</v>
      </c>
      <c r="B33" s="65" t="s">
        <v>14</v>
      </c>
      <c r="C33" s="21"/>
      <c r="D33" s="21"/>
      <c r="E33" s="20"/>
      <c r="F33" s="22"/>
      <c r="G33" s="11">
        <v>3898</v>
      </c>
    </row>
    <row r="34" spans="1:7" s="11" customFormat="1" ht="25.5" x14ac:dyDescent="0.2">
      <c r="A34" s="64" t="s">
        <v>16</v>
      </c>
      <c r="B34" s="65" t="s">
        <v>17</v>
      </c>
      <c r="C34" s="21"/>
      <c r="D34" s="21"/>
      <c r="E34" s="20"/>
      <c r="F34" s="22"/>
      <c r="G34" s="11">
        <v>3898</v>
      </c>
    </row>
    <row r="35" spans="1:7" s="11" customFormat="1" ht="18" customHeight="1" x14ac:dyDescent="0.2">
      <c r="A35" s="64" t="s">
        <v>90</v>
      </c>
      <c r="B35" s="65" t="s">
        <v>14</v>
      </c>
      <c r="C35" s="21"/>
      <c r="D35" s="21"/>
      <c r="E35" s="20"/>
      <c r="F35" s="22"/>
      <c r="G35" s="11">
        <v>3898</v>
      </c>
    </row>
    <row r="36" spans="1:7" s="11" customFormat="1" ht="21.75" customHeight="1" x14ac:dyDescent="0.2">
      <c r="A36" s="64" t="s">
        <v>18</v>
      </c>
      <c r="B36" s="65" t="s">
        <v>14</v>
      </c>
      <c r="C36" s="21"/>
      <c r="D36" s="21"/>
      <c r="E36" s="20"/>
      <c r="F36" s="22"/>
      <c r="G36" s="11">
        <v>3898</v>
      </c>
    </row>
    <row r="37" spans="1:7" s="11" customFormat="1" ht="25.5" x14ac:dyDescent="0.2">
      <c r="A37" s="64" t="s">
        <v>91</v>
      </c>
      <c r="B37" s="65" t="s">
        <v>19</v>
      </c>
      <c r="C37" s="21"/>
      <c r="D37" s="21"/>
      <c r="E37" s="20"/>
      <c r="F37" s="22"/>
      <c r="G37" s="11">
        <v>3898</v>
      </c>
    </row>
    <row r="38" spans="1:7" s="11" customFormat="1" ht="30.75" customHeight="1" x14ac:dyDescent="0.2">
      <c r="A38" s="64" t="s">
        <v>92</v>
      </c>
      <c r="B38" s="65" t="s">
        <v>17</v>
      </c>
      <c r="C38" s="21"/>
      <c r="D38" s="21"/>
      <c r="E38" s="20"/>
      <c r="F38" s="22"/>
      <c r="G38" s="11">
        <v>3898</v>
      </c>
    </row>
    <row r="39" spans="1:7" s="11" customFormat="1" ht="31.5" customHeight="1" x14ac:dyDescent="0.2">
      <c r="A39" s="64" t="s">
        <v>93</v>
      </c>
      <c r="B39" s="65" t="s">
        <v>14</v>
      </c>
      <c r="C39" s="21"/>
      <c r="D39" s="21"/>
      <c r="E39" s="20"/>
      <c r="F39" s="22"/>
      <c r="G39" s="11">
        <v>3898</v>
      </c>
    </row>
    <row r="40" spans="1:7" s="30" customFormat="1" ht="21" customHeight="1" x14ac:dyDescent="0.2">
      <c r="A40" s="29" t="s">
        <v>20</v>
      </c>
      <c r="B40" s="19" t="s">
        <v>21</v>
      </c>
      <c r="C40" s="21" t="s">
        <v>129</v>
      </c>
      <c r="D40" s="21">
        <f>E40*G40</f>
        <v>42098.400000000001</v>
      </c>
      <c r="E40" s="20">
        <f>F40*12</f>
        <v>10.8</v>
      </c>
      <c r="F40" s="22">
        <v>0.9</v>
      </c>
      <c r="G40" s="11">
        <v>3898</v>
      </c>
    </row>
    <row r="41" spans="1:7" s="11" customFormat="1" ht="21" customHeight="1" x14ac:dyDescent="0.2">
      <c r="A41" s="29" t="s">
        <v>22</v>
      </c>
      <c r="B41" s="19" t="s">
        <v>23</v>
      </c>
      <c r="C41" s="21" t="s">
        <v>129</v>
      </c>
      <c r="D41" s="21">
        <f>E41*G41</f>
        <v>137053.68</v>
      </c>
      <c r="E41" s="20">
        <f>F41*12</f>
        <v>35.159999999999997</v>
      </c>
      <c r="F41" s="22">
        <v>2.93</v>
      </c>
      <c r="G41" s="11">
        <v>3898</v>
      </c>
    </row>
    <row r="42" spans="1:7" s="11" customFormat="1" ht="21" customHeight="1" x14ac:dyDescent="0.2">
      <c r="A42" s="29" t="s">
        <v>94</v>
      </c>
      <c r="B42" s="19" t="s">
        <v>14</v>
      </c>
      <c r="C42" s="21" t="s">
        <v>135</v>
      </c>
      <c r="D42" s="21">
        <v>0</v>
      </c>
      <c r="E42" s="20">
        <f>D42/G42</f>
        <v>0</v>
      </c>
      <c r="F42" s="22">
        <f>E42/12</f>
        <v>0</v>
      </c>
      <c r="G42" s="11">
        <v>3898</v>
      </c>
    </row>
    <row r="43" spans="1:7" s="11" customFormat="1" ht="21" customHeight="1" x14ac:dyDescent="0.2">
      <c r="A43" s="64" t="s">
        <v>95</v>
      </c>
      <c r="B43" s="65" t="s">
        <v>33</v>
      </c>
      <c r="C43" s="21"/>
      <c r="D43" s="21"/>
      <c r="E43" s="20"/>
      <c r="F43" s="22"/>
      <c r="G43" s="11">
        <v>3898</v>
      </c>
    </row>
    <row r="44" spans="1:7" s="11" customFormat="1" ht="21" customHeight="1" x14ac:dyDescent="0.2">
      <c r="A44" s="64" t="s">
        <v>96</v>
      </c>
      <c r="B44" s="65" t="s">
        <v>31</v>
      </c>
      <c r="C44" s="21"/>
      <c r="D44" s="21"/>
      <c r="E44" s="20"/>
      <c r="F44" s="22"/>
      <c r="G44" s="11">
        <v>3898</v>
      </c>
    </row>
    <row r="45" spans="1:7" s="11" customFormat="1" ht="21" customHeight="1" x14ac:dyDescent="0.2">
      <c r="A45" s="64" t="s">
        <v>97</v>
      </c>
      <c r="B45" s="65" t="s">
        <v>98</v>
      </c>
      <c r="C45" s="21"/>
      <c r="D45" s="21"/>
      <c r="E45" s="20"/>
      <c r="F45" s="22"/>
      <c r="G45" s="11">
        <v>3898</v>
      </c>
    </row>
    <row r="46" spans="1:7" s="11" customFormat="1" ht="21" customHeight="1" x14ac:dyDescent="0.2">
      <c r="A46" s="64" t="s">
        <v>99</v>
      </c>
      <c r="B46" s="65" t="s">
        <v>100</v>
      </c>
      <c r="C46" s="21"/>
      <c r="D46" s="21"/>
      <c r="E46" s="20"/>
      <c r="F46" s="22"/>
      <c r="G46" s="11">
        <v>3898</v>
      </c>
    </row>
    <row r="47" spans="1:7" s="11" customFormat="1" ht="21" customHeight="1" x14ac:dyDescent="0.2">
      <c r="A47" s="64" t="s">
        <v>101</v>
      </c>
      <c r="B47" s="65" t="s">
        <v>98</v>
      </c>
      <c r="C47" s="21"/>
      <c r="D47" s="21"/>
      <c r="E47" s="20"/>
      <c r="F47" s="22"/>
      <c r="G47" s="11">
        <v>3898</v>
      </c>
    </row>
    <row r="48" spans="1:7" s="17" customFormat="1" ht="30" x14ac:dyDescent="0.2">
      <c r="A48" s="29" t="s">
        <v>102</v>
      </c>
      <c r="B48" s="19" t="s">
        <v>10</v>
      </c>
      <c r="C48" s="21" t="s">
        <v>131</v>
      </c>
      <c r="D48" s="21">
        <v>2439.9899999999998</v>
      </c>
      <c r="E48" s="20">
        <f>D48/G48</f>
        <v>0.63</v>
      </c>
      <c r="F48" s="22">
        <f>E48/12</f>
        <v>0.05</v>
      </c>
      <c r="G48" s="11">
        <v>3898</v>
      </c>
    </row>
    <row r="49" spans="1:7" s="17" customFormat="1" ht="33" customHeight="1" x14ac:dyDescent="0.2">
      <c r="A49" s="29" t="s">
        <v>103</v>
      </c>
      <c r="B49" s="19" t="s">
        <v>10</v>
      </c>
      <c r="C49" s="21" t="s">
        <v>131</v>
      </c>
      <c r="D49" s="21">
        <v>15405.72</v>
      </c>
      <c r="E49" s="20">
        <f>D49/G49</f>
        <v>3.95</v>
      </c>
      <c r="F49" s="22">
        <f>E49/12</f>
        <v>0.33</v>
      </c>
      <c r="G49" s="11">
        <v>3898</v>
      </c>
    </row>
    <row r="50" spans="1:7" s="17" customFormat="1" ht="24.75" customHeight="1" x14ac:dyDescent="0.2">
      <c r="A50" s="29" t="s">
        <v>24</v>
      </c>
      <c r="B50" s="19"/>
      <c r="C50" s="21" t="s">
        <v>136</v>
      </c>
      <c r="D50" s="21">
        <f>E50*G50</f>
        <v>10290.719999999999</v>
      </c>
      <c r="E50" s="20">
        <f>F50*12</f>
        <v>2.64</v>
      </c>
      <c r="F50" s="22">
        <v>0.22</v>
      </c>
      <c r="G50" s="11">
        <v>3898</v>
      </c>
    </row>
    <row r="51" spans="1:7" s="17" customFormat="1" ht="25.5" x14ac:dyDescent="0.2">
      <c r="A51" s="66" t="s">
        <v>104</v>
      </c>
      <c r="B51" s="67" t="s">
        <v>55</v>
      </c>
      <c r="C51" s="21"/>
      <c r="D51" s="21"/>
      <c r="E51" s="20"/>
      <c r="F51" s="22"/>
      <c r="G51" s="11">
        <v>3898</v>
      </c>
    </row>
    <row r="52" spans="1:7" s="17" customFormat="1" ht="36" customHeight="1" x14ac:dyDescent="0.2">
      <c r="A52" s="66" t="s">
        <v>105</v>
      </c>
      <c r="B52" s="67" t="s">
        <v>55</v>
      </c>
      <c r="C52" s="21"/>
      <c r="D52" s="21"/>
      <c r="E52" s="20"/>
      <c r="F52" s="22"/>
      <c r="G52" s="11">
        <v>3898</v>
      </c>
    </row>
    <row r="53" spans="1:7" s="17" customFormat="1" ht="15" x14ac:dyDescent="0.2">
      <c r="A53" s="66" t="s">
        <v>106</v>
      </c>
      <c r="B53" s="67" t="s">
        <v>11</v>
      </c>
      <c r="C53" s="21"/>
      <c r="D53" s="21"/>
      <c r="E53" s="20"/>
      <c r="F53" s="22"/>
      <c r="G53" s="11">
        <v>3898</v>
      </c>
    </row>
    <row r="54" spans="1:7" s="17" customFormat="1" ht="17.25" customHeight="1" x14ac:dyDescent="0.2">
      <c r="A54" s="66" t="s">
        <v>107</v>
      </c>
      <c r="B54" s="67" t="s">
        <v>55</v>
      </c>
      <c r="C54" s="21"/>
      <c r="D54" s="21"/>
      <c r="E54" s="20"/>
      <c r="F54" s="22"/>
      <c r="G54" s="11">
        <v>3898</v>
      </c>
    </row>
    <row r="55" spans="1:7" s="17" customFormat="1" ht="25.5" x14ac:dyDescent="0.2">
      <c r="A55" s="66" t="s">
        <v>108</v>
      </c>
      <c r="B55" s="67" t="s">
        <v>55</v>
      </c>
      <c r="C55" s="21"/>
      <c r="D55" s="21"/>
      <c r="E55" s="20"/>
      <c r="F55" s="22"/>
      <c r="G55" s="11">
        <v>3898</v>
      </c>
    </row>
    <row r="56" spans="1:7" s="17" customFormat="1" ht="15" x14ac:dyDescent="0.2">
      <c r="A56" s="66" t="s">
        <v>109</v>
      </c>
      <c r="B56" s="67" t="s">
        <v>55</v>
      </c>
      <c r="C56" s="21"/>
      <c r="D56" s="21"/>
      <c r="E56" s="20"/>
      <c r="F56" s="22"/>
      <c r="G56" s="11">
        <v>3898</v>
      </c>
    </row>
    <row r="57" spans="1:7" s="17" customFormat="1" ht="25.5" x14ac:dyDescent="0.2">
      <c r="A57" s="66" t="s">
        <v>110</v>
      </c>
      <c r="B57" s="67" t="s">
        <v>55</v>
      </c>
      <c r="C57" s="21"/>
      <c r="D57" s="21"/>
      <c r="E57" s="20"/>
      <c r="F57" s="22"/>
      <c r="G57" s="11">
        <v>3898</v>
      </c>
    </row>
    <row r="58" spans="1:7" s="17" customFormat="1" ht="15" x14ac:dyDescent="0.2">
      <c r="A58" s="66" t="s">
        <v>111</v>
      </c>
      <c r="B58" s="67" t="s">
        <v>55</v>
      </c>
      <c r="C58" s="21"/>
      <c r="D58" s="21"/>
      <c r="E58" s="20"/>
      <c r="F58" s="22"/>
      <c r="G58" s="11">
        <v>3898</v>
      </c>
    </row>
    <row r="59" spans="1:7" s="17" customFormat="1" ht="15" x14ac:dyDescent="0.2">
      <c r="A59" s="66" t="s">
        <v>112</v>
      </c>
      <c r="B59" s="67" t="s">
        <v>55</v>
      </c>
      <c r="C59" s="21"/>
      <c r="D59" s="21"/>
      <c r="E59" s="20"/>
      <c r="F59" s="22"/>
      <c r="G59" s="11">
        <v>3898</v>
      </c>
    </row>
    <row r="60" spans="1:7" s="17" customFormat="1" ht="30" x14ac:dyDescent="0.2">
      <c r="A60" s="29" t="s">
        <v>171</v>
      </c>
      <c r="B60" s="67"/>
      <c r="C60" s="21"/>
      <c r="D60" s="21">
        <v>77400</v>
      </c>
      <c r="E60" s="20">
        <f>D60/G60</f>
        <v>19.86</v>
      </c>
      <c r="F60" s="22">
        <f>E60/12</f>
        <v>1.66</v>
      </c>
      <c r="G60" s="11">
        <v>3898</v>
      </c>
    </row>
    <row r="61" spans="1:7" s="11" customFormat="1" ht="18.75" customHeight="1" x14ac:dyDescent="0.2">
      <c r="A61" s="29" t="s">
        <v>25</v>
      </c>
      <c r="B61" s="19" t="s">
        <v>26</v>
      </c>
      <c r="C61" s="21" t="s">
        <v>137</v>
      </c>
      <c r="D61" s="21">
        <f>E61*G61</f>
        <v>3742.08</v>
      </c>
      <c r="E61" s="20">
        <f>F61*12</f>
        <v>0.96</v>
      </c>
      <c r="F61" s="22">
        <v>0.08</v>
      </c>
      <c r="G61" s="11">
        <v>3898</v>
      </c>
    </row>
    <row r="62" spans="1:7" s="11" customFormat="1" ht="20.25" customHeight="1" x14ac:dyDescent="0.2">
      <c r="A62" s="29" t="s">
        <v>27</v>
      </c>
      <c r="B62" s="32" t="s">
        <v>28</v>
      </c>
      <c r="C62" s="31" t="s">
        <v>137</v>
      </c>
      <c r="D62" s="21">
        <f>E62*G62</f>
        <v>2338.8000000000002</v>
      </c>
      <c r="E62" s="20">
        <f>12*F62</f>
        <v>0.6</v>
      </c>
      <c r="F62" s="22">
        <v>0.05</v>
      </c>
      <c r="G62" s="11">
        <v>3898</v>
      </c>
    </row>
    <row r="63" spans="1:7" s="30" customFormat="1" ht="30" x14ac:dyDescent="0.2">
      <c r="A63" s="29" t="s">
        <v>29</v>
      </c>
      <c r="B63" s="19"/>
      <c r="C63" s="31" t="s">
        <v>132</v>
      </c>
      <c r="D63" s="21">
        <v>7070</v>
      </c>
      <c r="E63" s="20">
        <f>D63/G63</f>
        <v>1.81</v>
      </c>
      <c r="F63" s="22">
        <f>E63/12</f>
        <v>0.15</v>
      </c>
      <c r="G63" s="11">
        <v>3898</v>
      </c>
    </row>
    <row r="64" spans="1:7" s="30" customFormat="1" ht="22.5" customHeight="1" x14ac:dyDescent="0.2">
      <c r="A64" s="29" t="s">
        <v>30</v>
      </c>
      <c r="B64" s="19"/>
      <c r="C64" s="20" t="s">
        <v>138</v>
      </c>
      <c r="D64" s="20">
        <f>D65+D66+D67+D68+D69+D70+D71+D72+D73+D74+D76+D77+D78+D75</f>
        <v>18642.78</v>
      </c>
      <c r="E64" s="20">
        <f>D64/G64</f>
        <v>4.78</v>
      </c>
      <c r="F64" s="22">
        <f>E64/12</f>
        <v>0.4</v>
      </c>
      <c r="G64" s="11">
        <v>3898</v>
      </c>
    </row>
    <row r="65" spans="1:7" s="17" customFormat="1" ht="19.5" customHeight="1" x14ac:dyDescent="0.2">
      <c r="A65" s="33" t="s">
        <v>74</v>
      </c>
      <c r="B65" s="26" t="s">
        <v>31</v>
      </c>
      <c r="C65" s="35"/>
      <c r="D65" s="35">
        <v>743.92</v>
      </c>
      <c r="E65" s="34"/>
      <c r="F65" s="36"/>
      <c r="G65" s="11">
        <v>3898</v>
      </c>
    </row>
    <row r="66" spans="1:7" s="17" customFormat="1" ht="15" x14ac:dyDescent="0.2">
      <c r="A66" s="33" t="s">
        <v>32</v>
      </c>
      <c r="B66" s="26" t="s">
        <v>33</v>
      </c>
      <c r="C66" s="35"/>
      <c r="D66" s="35">
        <v>548.89</v>
      </c>
      <c r="E66" s="34"/>
      <c r="F66" s="36"/>
      <c r="G66" s="11">
        <v>3898</v>
      </c>
    </row>
    <row r="67" spans="1:7" s="17" customFormat="1" ht="15" x14ac:dyDescent="0.2">
      <c r="A67" s="33" t="s">
        <v>69</v>
      </c>
      <c r="B67" s="27" t="s">
        <v>31</v>
      </c>
      <c r="C67" s="35"/>
      <c r="D67" s="35">
        <v>978.07</v>
      </c>
      <c r="E67" s="34"/>
      <c r="F67" s="36"/>
      <c r="G67" s="11">
        <v>3898</v>
      </c>
    </row>
    <row r="68" spans="1:7" s="17" customFormat="1" ht="15" x14ac:dyDescent="0.2">
      <c r="A68" s="33" t="s">
        <v>172</v>
      </c>
      <c r="B68" s="26" t="s">
        <v>31</v>
      </c>
      <c r="C68" s="35"/>
      <c r="D68" s="35">
        <v>0</v>
      </c>
      <c r="E68" s="34"/>
      <c r="F68" s="36"/>
      <c r="G68" s="11">
        <v>3898</v>
      </c>
    </row>
    <row r="69" spans="1:7" s="17" customFormat="1" ht="15" x14ac:dyDescent="0.2">
      <c r="A69" s="33" t="s">
        <v>34</v>
      </c>
      <c r="B69" s="26" t="s">
        <v>31</v>
      </c>
      <c r="C69" s="35"/>
      <c r="D69" s="35">
        <v>1046</v>
      </c>
      <c r="E69" s="34"/>
      <c r="F69" s="36"/>
      <c r="G69" s="11">
        <v>3898</v>
      </c>
    </row>
    <row r="70" spans="1:7" s="17" customFormat="1" ht="15" x14ac:dyDescent="0.2">
      <c r="A70" s="33" t="s">
        <v>35</v>
      </c>
      <c r="B70" s="26" t="s">
        <v>31</v>
      </c>
      <c r="C70" s="35"/>
      <c r="D70" s="35">
        <v>4663.38</v>
      </c>
      <c r="E70" s="34"/>
      <c r="F70" s="36"/>
      <c r="G70" s="11">
        <v>3898</v>
      </c>
    </row>
    <row r="71" spans="1:7" s="17" customFormat="1" ht="15" x14ac:dyDescent="0.2">
      <c r="A71" s="33" t="s">
        <v>36</v>
      </c>
      <c r="B71" s="26" t="s">
        <v>31</v>
      </c>
      <c r="C71" s="35"/>
      <c r="D71" s="35">
        <v>1097.78</v>
      </c>
      <c r="E71" s="34"/>
      <c r="F71" s="36"/>
      <c r="G71" s="11">
        <v>3898</v>
      </c>
    </row>
    <row r="72" spans="1:7" s="17" customFormat="1" ht="15" x14ac:dyDescent="0.2">
      <c r="A72" s="33" t="s">
        <v>37</v>
      </c>
      <c r="B72" s="26" t="s">
        <v>31</v>
      </c>
      <c r="C72" s="35"/>
      <c r="D72" s="35">
        <v>522.99</v>
      </c>
      <c r="E72" s="34"/>
      <c r="F72" s="36"/>
      <c r="G72" s="11">
        <v>3898</v>
      </c>
    </row>
    <row r="73" spans="1:7" s="17" customFormat="1" ht="15" x14ac:dyDescent="0.2">
      <c r="A73" s="33" t="s">
        <v>38</v>
      </c>
      <c r="B73" s="26" t="s">
        <v>33</v>
      </c>
      <c r="C73" s="35"/>
      <c r="D73" s="35">
        <v>0</v>
      </c>
      <c r="E73" s="34"/>
      <c r="F73" s="36"/>
      <c r="G73" s="11">
        <v>3898</v>
      </c>
    </row>
    <row r="74" spans="1:7" s="17" customFormat="1" ht="25.5" x14ac:dyDescent="0.2">
      <c r="A74" s="33" t="s">
        <v>39</v>
      </c>
      <c r="B74" s="26" t="s">
        <v>31</v>
      </c>
      <c r="C74" s="35"/>
      <c r="D74" s="35">
        <v>3781.07</v>
      </c>
      <c r="E74" s="34"/>
      <c r="F74" s="36"/>
      <c r="G74" s="11">
        <v>3898</v>
      </c>
    </row>
    <row r="75" spans="1:7" s="17" customFormat="1" ht="23.25" customHeight="1" x14ac:dyDescent="0.2">
      <c r="A75" s="33" t="s">
        <v>183</v>
      </c>
      <c r="B75" s="27" t="s">
        <v>31</v>
      </c>
      <c r="C75" s="35"/>
      <c r="D75" s="35">
        <v>1093.22</v>
      </c>
      <c r="E75" s="34"/>
      <c r="F75" s="36"/>
      <c r="G75" s="11"/>
    </row>
    <row r="76" spans="1:7" s="17" customFormat="1" ht="30.75" customHeight="1" x14ac:dyDescent="0.2">
      <c r="A76" s="33" t="s">
        <v>75</v>
      </c>
      <c r="B76" s="26" t="s">
        <v>31</v>
      </c>
      <c r="C76" s="35"/>
      <c r="D76" s="35">
        <v>4167.46</v>
      </c>
      <c r="E76" s="34"/>
      <c r="F76" s="36"/>
      <c r="G76" s="11">
        <v>3898</v>
      </c>
    </row>
    <row r="77" spans="1:7" s="17" customFormat="1" ht="21.75" customHeight="1" x14ac:dyDescent="0.2">
      <c r="A77" s="33" t="s">
        <v>113</v>
      </c>
      <c r="B77" s="27" t="s">
        <v>46</v>
      </c>
      <c r="C77" s="35"/>
      <c r="D77" s="35">
        <v>0</v>
      </c>
      <c r="E77" s="37"/>
      <c r="F77" s="58"/>
      <c r="G77" s="11">
        <v>3898</v>
      </c>
    </row>
    <row r="78" spans="1:7" s="17" customFormat="1" ht="32.25" customHeight="1" x14ac:dyDescent="0.2">
      <c r="A78" s="33" t="s">
        <v>114</v>
      </c>
      <c r="B78" s="27" t="s">
        <v>46</v>
      </c>
      <c r="C78" s="35"/>
      <c r="D78" s="35">
        <v>0</v>
      </c>
      <c r="E78" s="37"/>
      <c r="F78" s="58"/>
      <c r="G78" s="11">
        <v>3898</v>
      </c>
    </row>
    <row r="79" spans="1:7" s="30" customFormat="1" ht="30" x14ac:dyDescent="0.2">
      <c r="A79" s="29" t="s">
        <v>40</v>
      </c>
      <c r="B79" s="19"/>
      <c r="C79" s="20" t="s">
        <v>139</v>
      </c>
      <c r="D79" s="20">
        <f>D80+D81+D82+D83+D84+D93+D85+D88+D87+D86</f>
        <v>23060.880000000001</v>
      </c>
      <c r="E79" s="20">
        <f>D79/G79</f>
        <v>5.92</v>
      </c>
      <c r="F79" s="22">
        <f>E79/12</f>
        <v>0.49</v>
      </c>
      <c r="G79" s="11">
        <v>3898</v>
      </c>
    </row>
    <row r="80" spans="1:7" s="17" customFormat="1" ht="18.75" customHeight="1" x14ac:dyDescent="0.2">
      <c r="A80" s="33" t="s">
        <v>41</v>
      </c>
      <c r="B80" s="26" t="s">
        <v>42</v>
      </c>
      <c r="C80" s="35"/>
      <c r="D80" s="35">
        <v>3137.99</v>
      </c>
      <c r="E80" s="34"/>
      <c r="F80" s="36"/>
      <c r="G80" s="11">
        <v>3898</v>
      </c>
    </row>
    <row r="81" spans="1:7" s="17" customFormat="1" ht="25.5" x14ac:dyDescent="0.2">
      <c r="A81" s="33" t="s">
        <v>43</v>
      </c>
      <c r="B81" s="26" t="s">
        <v>44</v>
      </c>
      <c r="C81" s="35"/>
      <c r="D81" s="35">
        <v>2092.02</v>
      </c>
      <c r="E81" s="34"/>
      <c r="F81" s="36"/>
      <c r="G81" s="11">
        <v>3898</v>
      </c>
    </row>
    <row r="82" spans="1:7" s="17" customFormat="1" ht="21" customHeight="1" x14ac:dyDescent="0.2">
      <c r="A82" s="33" t="s">
        <v>45</v>
      </c>
      <c r="B82" s="26" t="s">
        <v>46</v>
      </c>
      <c r="C82" s="35"/>
      <c r="D82" s="35">
        <v>2195.4899999999998</v>
      </c>
      <c r="E82" s="34"/>
      <c r="F82" s="36"/>
      <c r="G82" s="11">
        <v>3898</v>
      </c>
    </row>
    <row r="83" spans="1:7" s="17" customFormat="1" ht="25.5" x14ac:dyDescent="0.2">
      <c r="A83" s="33" t="s">
        <v>47</v>
      </c>
      <c r="B83" s="26" t="s">
        <v>48</v>
      </c>
      <c r="C83" s="35"/>
      <c r="D83" s="35">
        <v>0</v>
      </c>
      <c r="E83" s="34"/>
      <c r="F83" s="36"/>
      <c r="G83" s="11">
        <v>3898</v>
      </c>
    </row>
    <row r="84" spans="1:7" s="17" customFormat="1" ht="18.75" customHeight="1" x14ac:dyDescent="0.2">
      <c r="A84" s="33" t="s">
        <v>49</v>
      </c>
      <c r="B84" s="26" t="s">
        <v>10</v>
      </c>
      <c r="C84" s="38"/>
      <c r="D84" s="35">
        <v>7440.48</v>
      </c>
      <c r="E84" s="34"/>
      <c r="F84" s="36"/>
      <c r="G84" s="11">
        <v>3898</v>
      </c>
    </row>
    <row r="85" spans="1:7" s="17" customFormat="1" ht="29.25" customHeight="1" x14ac:dyDescent="0.2">
      <c r="A85" s="33" t="s">
        <v>115</v>
      </c>
      <c r="B85" s="27" t="s">
        <v>31</v>
      </c>
      <c r="C85" s="38"/>
      <c r="D85" s="35">
        <v>8194.9</v>
      </c>
      <c r="E85" s="34"/>
      <c r="F85" s="36"/>
      <c r="G85" s="11">
        <v>3898</v>
      </c>
    </row>
    <row r="86" spans="1:7" s="17" customFormat="1" ht="33" customHeight="1" x14ac:dyDescent="0.2">
      <c r="A86" s="33" t="s">
        <v>114</v>
      </c>
      <c r="B86" s="27" t="s">
        <v>116</v>
      </c>
      <c r="C86" s="38"/>
      <c r="D86" s="35">
        <v>0</v>
      </c>
      <c r="E86" s="34"/>
      <c r="F86" s="36"/>
      <c r="G86" s="11">
        <v>3898</v>
      </c>
    </row>
    <row r="87" spans="1:7" s="17" customFormat="1" ht="27.75" customHeight="1" x14ac:dyDescent="0.2">
      <c r="A87" s="66" t="s">
        <v>117</v>
      </c>
      <c r="B87" s="27" t="s">
        <v>46</v>
      </c>
      <c r="C87" s="38"/>
      <c r="D87" s="35">
        <v>0</v>
      </c>
      <c r="E87" s="34"/>
      <c r="F87" s="36"/>
      <c r="G87" s="11">
        <v>3898</v>
      </c>
    </row>
    <row r="88" spans="1:7" s="17" customFormat="1" ht="24" customHeight="1" x14ac:dyDescent="0.2">
      <c r="A88" s="33" t="s">
        <v>118</v>
      </c>
      <c r="B88" s="27" t="s">
        <v>31</v>
      </c>
      <c r="C88" s="35"/>
      <c r="D88" s="35">
        <f t="shared" ref="D88" si="0">E88*G88</f>
        <v>0</v>
      </c>
      <c r="E88" s="34"/>
      <c r="F88" s="36"/>
      <c r="G88" s="11">
        <v>3898</v>
      </c>
    </row>
    <row r="89" spans="1:7" s="17" customFormat="1" ht="30" x14ac:dyDescent="0.2">
      <c r="A89" s="29" t="s">
        <v>50</v>
      </c>
      <c r="B89" s="26"/>
      <c r="C89" s="20" t="s">
        <v>140</v>
      </c>
      <c r="D89" s="20">
        <f>D90+D91+D92</f>
        <v>0</v>
      </c>
      <c r="E89" s="20">
        <f>D89/G89</f>
        <v>0</v>
      </c>
      <c r="F89" s="22">
        <f>E89/12</f>
        <v>0</v>
      </c>
      <c r="G89" s="11">
        <v>3898</v>
      </c>
    </row>
    <row r="90" spans="1:7" s="17" customFormat="1" ht="21" customHeight="1" x14ac:dyDescent="0.2">
      <c r="A90" s="33" t="s">
        <v>119</v>
      </c>
      <c r="B90" s="26" t="s">
        <v>31</v>
      </c>
      <c r="C90" s="72"/>
      <c r="D90" s="35">
        <v>0</v>
      </c>
      <c r="E90" s="34"/>
      <c r="F90" s="36"/>
      <c r="G90" s="11">
        <v>3898</v>
      </c>
    </row>
    <row r="91" spans="1:7" s="17" customFormat="1" ht="18" customHeight="1" x14ac:dyDescent="0.2">
      <c r="A91" s="66" t="s">
        <v>120</v>
      </c>
      <c r="B91" s="27" t="s">
        <v>46</v>
      </c>
      <c r="C91" s="72"/>
      <c r="D91" s="35">
        <v>0</v>
      </c>
      <c r="E91" s="34"/>
      <c r="F91" s="36"/>
      <c r="G91" s="11">
        <v>3898</v>
      </c>
    </row>
    <row r="92" spans="1:7" s="17" customFormat="1" ht="18" customHeight="1" x14ac:dyDescent="0.2">
      <c r="A92" s="33" t="s">
        <v>121</v>
      </c>
      <c r="B92" s="27" t="s">
        <v>116</v>
      </c>
      <c r="C92" s="72"/>
      <c r="D92" s="35">
        <f>E92*G92</f>
        <v>0</v>
      </c>
      <c r="E92" s="34"/>
      <c r="F92" s="36"/>
      <c r="G92" s="11">
        <v>3898</v>
      </c>
    </row>
    <row r="93" spans="1:7" s="17" customFormat="1" ht="25.5" x14ac:dyDescent="0.2">
      <c r="A93" s="33" t="s">
        <v>122</v>
      </c>
      <c r="B93" s="27" t="s">
        <v>46</v>
      </c>
      <c r="C93" s="21"/>
      <c r="D93" s="38">
        <v>0</v>
      </c>
      <c r="E93" s="37"/>
      <c r="F93" s="58"/>
      <c r="G93" s="11">
        <v>3898</v>
      </c>
    </row>
    <row r="94" spans="1:7" s="17" customFormat="1" ht="18.75" customHeight="1" x14ac:dyDescent="0.2">
      <c r="A94" s="29" t="s">
        <v>123</v>
      </c>
      <c r="B94" s="26"/>
      <c r="C94" s="20" t="s">
        <v>141</v>
      </c>
      <c r="D94" s="20">
        <f>D96+D97+D95+D98+D99+D100</f>
        <v>20262.52</v>
      </c>
      <c r="E94" s="20">
        <f>D94/G94</f>
        <v>5.2</v>
      </c>
      <c r="F94" s="22">
        <f>E94/12</f>
        <v>0.43</v>
      </c>
      <c r="G94" s="11">
        <v>3898</v>
      </c>
    </row>
    <row r="95" spans="1:7" s="17" customFormat="1" ht="15" x14ac:dyDescent="0.2">
      <c r="A95" s="33" t="s">
        <v>51</v>
      </c>
      <c r="B95" s="26" t="s">
        <v>10</v>
      </c>
      <c r="C95" s="72"/>
      <c r="D95" s="35">
        <f t="shared" ref="D95:D100" si="1">E95*G95</f>
        <v>0</v>
      </c>
      <c r="E95" s="34"/>
      <c r="F95" s="36"/>
      <c r="G95" s="11">
        <v>3898</v>
      </c>
    </row>
    <row r="96" spans="1:7" s="17" customFormat="1" ht="44.25" customHeight="1" x14ac:dyDescent="0.2">
      <c r="A96" s="33" t="s">
        <v>124</v>
      </c>
      <c r="B96" s="26" t="s">
        <v>31</v>
      </c>
      <c r="C96" s="72"/>
      <c r="D96" s="35">
        <v>14335.96</v>
      </c>
      <c r="E96" s="34"/>
      <c r="F96" s="36"/>
      <c r="G96" s="11">
        <v>3898</v>
      </c>
    </row>
    <row r="97" spans="1:7" s="17" customFormat="1" ht="47.25" customHeight="1" x14ac:dyDescent="0.2">
      <c r="A97" s="33" t="s">
        <v>125</v>
      </c>
      <c r="B97" s="26" t="s">
        <v>31</v>
      </c>
      <c r="C97" s="72"/>
      <c r="D97" s="35">
        <v>1093.4000000000001</v>
      </c>
      <c r="E97" s="34"/>
      <c r="F97" s="36"/>
      <c r="G97" s="11">
        <v>3898</v>
      </c>
    </row>
    <row r="98" spans="1:7" s="17" customFormat="1" ht="27.75" customHeight="1" x14ac:dyDescent="0.2">
      <c r="A98" s="33" t="s">
        <v>53</v>
      </c>
      <c r="B98" s="26" t="s">
        <v>17</v>
      </c>
      <c r="C98" s="72"/>
      <c r="D98" s="35">
        <f t="shared" si="1"/>
        <v>0</v>
      </c>
      <c r="E98" s="34"/>
      <c r="F98" s="36"/>
      <c r="G98" s="11">
        <v>3898</v>
      </c>
    </row>
    <row r="99" spans="1:7" s="17" customFormat="1" ht="21" customHeight="1" x14ac:dyDescent="0.2">
      <c r="A99" s="33" t="s">
        <v>52</v>
      </c>
      <c r="B99" s="27" t="s">
        <v>54</v>
      </c>
      <c r="C99" s="72"/>
      <c r="D99" s="35">
        <v>4833.16</v>
      </c>
      <c r="E99" s="34"/>
      <c r="F99" s="36"/>
      <c r="G99" s="11">
        <v>3898</v>
      </c>
    </row>
    <row r="100" spans="1:7" s="17" customFormat="1" ht="54" customHeight="1" x14ac:dyDescent="0.2">
      <c r="A100" s="33" t="s">
        <v>126</v>
      </c>
      <c r="B100" s="27" t="s">
        <v>55</v>
      </c>
      <c r="C100" s="72"/>
      <c r="D100" s="35">
        <f t="shared" si="1"/>
        <v>0</v>
      </c>
      <c r="E100" s="34"/>
      <c r="F100" s="36"/>
      <c r="G100" s="11">
        <v>3898</v>
      </c>
    </row>
    <row r="101" spans="1:7" s="17" customFormat="1" ht="15" x14ac:dyDescent="0.2">
      <c r="A101" s="29" t="s">
        <v>56</v>
      </c>
      <c r="B101" s="26"/>
      <c r="C101" s="20" t="s">
        <v>142</v>
      </c>
      <c r="D101" s="20">
        <f>D102</f>
        <v>1311.87</v>
      </c>
      <c r="E101" s="20">
        <f>D101/G101</f>
        <v>0.34</v>
      </c>
      <c r="F101" s="22">
        <f>E101/12</f>
        <v>0.03</v>
      </c>
      <c r="G101" s="11">
        <v>3898</v>
      </c>
    </row>
    <row r="102" spans="1:7" s="17" customFormat="1" ht="17.25" customHeight="1" x14ac:dyDescent="0.2">
      <c r="A102" s="33" t="s">
        <v>57</v>
      </c>
      <c r="B102" s="26" t="s">
        <v>31</v>
      </c>
      <c r="C102" s="72"/>
      <c r="D102" s="35">
        <v>1311.87</v>
      </c>
      <c r="E102" s="34"/>
      <c r="F102" s="36"/>
      <c r="G102" s="11">
        <v>3898</v>
      </c>
    </row>
    <row r="103" spans="1:7" s="11" customFormat="1" ht="30" x14ac:dyDescent="0.2">
      <c r="A103" s="29" t="s">
        <v>58</v>
      </c>
      <c r="B103" s="19"/>
      <c r="C103" s="20" t="s">
        <v>143</v>
      </c>
      <c r="D103" s="20">
        <f>D104+D105</f>
        <v>23400</v>
      </c>
      <c r="E103" s="20">
        <f>D103/G103</f>
        <v>6</v>
      </c>
      <c r="F103" s="22">
        <f>E103/12</f>
        <v>0.5</v>
      </c>
      <c r="G103" s="11">
        <v>3898</v>
      </c>
    </row>
    <row r="104" spans="1:7" s="17" customFormat="1" ht="47.25" customHeight="1" x14ac:dyDescent="0.2">
      <c r="A104" s="66" t="s">
        <v>127</v>
      </c>
      <c r="B104" s="27" t="s">
        <v>33</v>
      </c>
      <c r="C104" s="72"/>
      <c r="D104" s="35">
        <v>23400</v>
      </c>
      <c r="E104" s="34"/>
      <c r="F104" s="36"/>
      <c r="G104" s="11">
        <v>3898</v>
      </c>
    </row>
    <row r="105" spans="1:7" s="17" customFormat="1" ht="24" customHeight="1" x14ac:dyDescent="0.2">
      <c r="A105" s="66" t="s">
        <v>173</v>
      </c>
      <c r="B105" s="27" t="s">
        <v>55</v>
      </c>
      <c r="C105" s="72"/>
      <c r="D105" s="35">
        <v>0</v>
      </c>
      <c r="E105" s="34"/>
      <c r="F105" s="36"/>
      <c r="G105" s="11">
        <v>3898</v>
      </c>
    </row>
    <row r="106" spans="1:7" s="11" customFormat="1" ht="15" x14ac:dyDescent="0.2">
      <c r="A106" s="29" t="s">
        <v>59</v>
      </c>
      <c r="B106" s="19"/>
      <c r="C106" s="20" t="s">
        <v>137</v>
      </c>
      <c r="D106" s="20">
        <f>D107+D108+D109+D110</f>
        <v>0</v>
      </c>
      <c r="E106" s="20">
        <f>D106/G106</f>
        <v>0</v>
      </c>
      <c r="F106" s="22">
        <f>E106/12</f>
        <v>0</v>
      </c>
      <c r="G106" s="11">
        <v>3898</v>
      </c>
    </row>
    <row r="107" spans="1:7" s="17" customFormat="1" ht="15" x14ac:dyDescent="0.2">
      <c r="A107" s="33" t="s">
        <v>71</v>
      </c>
      <c r="B107" s="26" t="s">
        <v>42</v>
      </c>
      <c r="C107" s="72"/>
      <c r="D107" s="35">
        <v>0</v>
      </c>
      <c r="E107" s="34"/>
      <c r="F107" s="36"/>
      <c r="G107" s="11">
        <v>3898</v>
      </c>
    </row>
    <row r="108" spans="1:7" s="17" customFormat="1" ht="15" x14ac:dyDescent="0.2">
      <c r="A108" s="33" t="s">
        <v>60</v>
      </c>
      <c r="B108" s="26" t="s">
        <v>42</v>
      </c>
      <c r="C108" s="72"/>
      <c r="D108" s="35">
        <v>0</v>
      </c>
      <c r="E108" s="34"/>
      <c r="F108" s="36"/>
      <c r="G108" s="11">
        <v>3898</v>
      </c>
    </row>
    <row r="109" spans="1:7" s="17" customFormat="1" ht="25.5" customHeight="1" x14ac:dyDescent="0.2">
      <c r="A109" s="33" t="s">
        <v>61</v>
      </c>
      <c r="B109" s="26" t="s">
        <v>31</v>
      </c>
      <c r="C109" s="72"/>
      <c r="D109" s="35">
        <v>0</v>
      </c>
      <c r="E109" s="34"/>
      <c r="F109" s="36"/>
      <c r="G109" s="11">
        <v>3898</v>
      </c>
    </row>
    <row r="110" spans="1:7" s="17" customFormat="1" ht="25.5" customHeight="1" thickBot="1" x14ac:dyDescent="0.25">
      <c r="A110" s="57" t="s">
        <v>62</v>
      </c>
      <c r="B110" s="28" t="s">
        <v>63</v>
      </c>
      <c r="C110" s="73"/>
      <c r="D110" s="63">
        <v>0</v>
      </c>
      <c r="E110" s="39"/>
      <c r="F110" s="40"/>
      <c r="G110" s="11">
        <v>3898</v>
      </c>
    </row>
    <row r="111" spans="1:7" s="11" customFormat="1" ht="190.5" thickBot="1" x14ac:dyDescent="0.25">
      <c r="A111" s="71" t="s">
        <v>182</v>
      </c>
      <c r="B111" s="19" t="s">
        <v>17</v>
      </c>
      <c r="C111" s="43"/>
      <c r="D111" s="43">
        <v>50000</v>
      </c>
      <c r="E111" s="43">
        <f>D111/G111</f>
        <v>12.83</v>
      </c>
      <c r="F111" s="44">
        <f>E111/12</f>
        <v>1.07</v>
      </c>
      <c r="G111" s="11">
        <v>3898</v>
      </c>
    </row>
    <row r="112" spans="1:7" s="11" customFormat="1" ht="19.5" thickBot="1" x14ac:dyDescent="0.25">
      <c r="A112" s="91" t="s">
        <v>176</v>
      </c>
      <c r="B112" s="19" t="s">
        <v>10</v>
      </c>
      <c r="C112" s="43"/>
      <c r="D112" s="43">
        <f>3301.56+21022.38</f>
        <v>24323.94</v>
      </c>
      <c r="E112" s="43">
        <f>D112/G112</f>
        <v>6.24</v>
      </c>
      <c r="F112" s="44">
        <f>E112/12</f>
        <v>0.52</v>
      </c>
      <c r="G112" s="11">
        <v>3898</v>
      </c>
    </row>
    <row r="113" spans="1:7" s="11" customFormat="1" ht="19.5" thickBot="1" x14ac:dyDescent="0.25">
      <c r="A113" s="91" t="s">
        <v>177</v>
      </c>
      <c r="B113" s="19" t="s">
        <v>10</v>
      </c>
      <c r="C113" s="43"/>
      <c r="D113" s="43">
        <f>(3301.56+59909.05+7494.28)</f>
        <v>70704.89</v>
      </c>
      <c r="E113" s="43">
        <f t="shared" ref="E113:E115" si="2">D113/G113</f>
        <v>18.14</v>
      </c>
      <c r="F113" s="44">
        <f t="shared" ref="F113:F115" si="3">E113/12</f>
        <v>1.51</v>
      </c>
      <c r="G113" s="11">
        <v>3898</v>
      </c>
    </row>
    <row r="114" spans="1:7" s="11" customFormat="1" ht="19.5" thickBot="1" x14ac:dyDescent="0.25">
      <c r="A114" s="91" t="s">
        <v>178</v>
      </c>
      <c r="B114" s="19" t="s">
        <v>10</v>
      </c>
      <c r="C114" s="43"/>
      <c r="D114" s="43">
        <v>61726.64</v>
      </c>
      <c r="E114" s="43">
        <f t="shared" si="2"/>
        <v>15.84</v>
      </c>
      <c r="F114" s="44">
        <f t="shared" si="3"/>
        <v>1.32</v>
      </c>
      <c r="G114" s="11">
        <v>3898</v>
      </c>
    </row>
    <row r="115" spans="1:7" s="11" customFormat="1" ht="19.5" thickBot="1" x14ac:dyDescent="0.25">
      <c r="A115" s="91" t="s">
        <v>179</v>
      </c>
      <c r="B115" s="19" t="s">
        <v>10</v>
      </c>
      <c r="C115" s="43"/>
      <c r="D115" s="43">
        <v>28054.92</v>
      </c>
      <c r="E115" s="43">
        <f t="shared" si="2"/>
        <v>7.2</v>
      </c>
      <c r="F115" s="44">
        <f t="shared" si="3"/>
        <v>0.6</v>
      </c>
      <c r="G115" s="11">
        <v>3898</v>
      </c>
    </row>
    <row r="116" spans="1:7" s="11" customFormat="1" ht="19.5" thickBot="1" x14ac:dyDescent="0.25">
      <c r="A116" s="41" t="s">
        <v>64</v>
      </c>
      <c r="B116" s="42" t="s">
        <v>14</v>
      </c>
      <c r="C116" s="43"/>
      <c r="D116" s="43">
        <f>E116*G116</f>
        <v>96358.56</v>
      </c>
      <c r="E116" s="43">
        <f>12*F116</f>
        <v>24.72</v>
      </c>
      <c r="F116" s="44">
        <v>2.06</v>
      </c>
      <c r="G116" s="11">
        <v>3898</v>
      </c>
    </row>
    <row r="117" spans="1:7" s="11" customFormat="1" ht="19.5" thickBot="1" x14ac:dyDescent="0.25">
      <c r="A117" s="41" t="s">
        <v>65</v>
      </c>
      <c r="B117" s="9"/>
      <c r="C117" s="59"/>
      <c r="D117" s="92">
        <f>D116+D111+D106+D103+D101+D94+D89+D79+D64+D63+D62+D61+D50+D49+D48+D41+D40+D29+D15+D42+D112+D113+D114+D115+D60</f>
        <v>1083813.51</v>
      </c>
      <c r="E117" s="92">
        <f>E116+E111+E106+E103+E101+E94+E89+E79+E64+E63+E62+E61+E50+E49+E48+E41+E40+E29+E15+E42+E112+E113+E114+E115+E60</f>
        <v>278.06</v>
      </c>
      <c r="F117" s="92">
        <f>F116+F111+F106+F103+F101+F94+F89+F79+F64+F63+F62+F61+F50+F49+F48+F41+F40+F29+F15+F42+F112+F113+F114+F115+F60</f>
        <v>23.17</v>
      </c>
      <c r="G117" s="11">
        <v>3898</v>
      </c>
    </row>
    <row r="118" spans="1:7" s="11" customFormat="1" ht="19.5" thickBot="1" x14ac:dyDescent="0.25">
      <c r="A118" s="45"/>
      <c r="B118" s="46"/>
      <c r="C118" s="47"/>
      <c r="D118" s="47"/>
      <c r="E118" s="47"/>
      <c r="F118" s="47"/>
      <c r="G118" s="11">
        <v>3898</v>
      </c>
    </row>
    <row r="119" spans="1:7" s="76" customFormat="1" ht="38.25" thickBot="1" x14ac:dyDescent="0.25">
      <c r="A119" s="41" t="s">
        <v>144</v>
      </c>
      <c r="B119" s="74"/>
      <c r="C119" s="75"/>
      <c r="D119" s="84">
        <f>SUM(D120:D126)</f>
        <v>144078.60999999999</v>
      </c>
      <c r="E119" s="84">
        <f>SUM(E120:E126)</f>
        <v>36.96</v>
      </c>
      <c r="F119" s="84">
        <f>SUM(F120:F126)</f>
        <v>3.09</v>
      </c>
      <c r="G119" s="76">
        <v>3898</v>
      </c>
    </row>
    <row r="120" spans="1:7" s="17" customFormat="1" ht="15" x14ac:dyDescent="0.2">
      <c r="A120" s="33" t="s">
        <v>149</v>
      </c>
      <c r="B120" s="27"/>
      <c r="C120" s="77"/>
      <c r="D120" s="85">
        <v>71930.039999999994</v>
      </c>
      <c r="E120" s="86">
        <f t="shared" ref="E120:E126" si="4">D120/G120</f>
        <v>18.45</v>
      </c>
      <c r="F120" s="87">
        <f t="shared" ref="F120:F126" si="5">E120/12</f>
        <v>1.54</v>
      </c>
      <c r="G120" s="11">
        <v>3898</v>
      </c>
    </row>
    <row r="121" spans="1:7" s="17" customFormat="1" ht="15" x14ac:dyDescent="0.2">
      <c r="A121" s="33" t="s">
        <v>156</v>
      </c>
      <c r="B121" s="27"/>
      <c r="C121" s="77"/>
      <c r="D121" s="85">
        <v>4793.72</v>
      </c>
      <c r="E121" s="86">
        <f t="shared" si="4"/>
        <v>1.23</v>
      </c>
      <c r="F121" s="87">
        <f t="shared" si="5"/>
        <v>0.1</v>
      </c>
      <c r="G121" s="11">
        <v>3898</v>
      </c>
    </row>
    <row r="122" spans="1:7" s="17" customFormat="1" ht="15" x14ac:dyDescent="0.2">
      <c r="A122" s="33" t="s">
        <v>157</v>
      </c>
      <c r="B122" s="27"/>
      <c r="C122" s="77"/>
      <c r="D122" s="85">
        <v>7315.59</v>
      </c>
      <c r="E122" s="86">
        <f t="shared" si="4"/>
        <v>1.88</v>
      </c>
      <c r="F122" s="87">
        <f t="shared" si="5"/>
        <v>0.16</v>
      </c>
      <c r="G122" s="11">
        <v>3898</v>
      </c>
    </row>
    <row r="123" spans="1:7" s="17" customFormat="1" ht="15" x14ac:dyDescent="0.2">
      <c r="A123" s="33" t="s">
        <v>158</v>
      </c>
      <c r="B123" s="27"/>
      <c r="C123" s="77"/>
      <c r="D123" s="85">
        <v>4985.2700000000004</v>
      </c>
      <c r="E123" s="86">
        <f t="shared" si="4"/>
        <v>1.28</v>
      </c>
      <c r="F123" s="87">
        <f t="shared" si="5"/>
        <v>0.11</v>
      </c>
      <c r="G123" s="11">
        <v>3898</v>
      </c>
    </row>
    <row r="124" spans="1:7" s="17" customFormat="1" ht="15" x14ac:dyDescent="0.2">
      <c r="A124" s="33" t="s">
        <v>159</v>
      </c>
      <c r="B124" s="27"/>
      <c r="C124" s="77"/>
      <c r="D124" s="85">
        <v>12142.97</v>
      </c>
      <c r="E124" s="86">
        <f t="shared" si="4"/>
        <v>3.12</v>
      </c>
      <c r="F124" s="87">
        <f t="shared" si="5"/>
        <v>0.26</v>
      </c>
      <c r="G124" s="11">
        <v>3898</v>
      </c>
    </row>
    <row r="125" spans="1:7" s="17" customFormat="1" ht="15" x14ac:dyDescent="0.2">
      <c r="A125" s="33" t="s">
        <v>165</v>
      </c>
      <c r="B125" s="27"/>
      <c r="C125" s="77"/>
      <c r="D125" s="85">
        <v>1265.08</v>
      </c>
      <c r="E125" s="86">
        <f t="shared" si="4"/>
        <v>0.32</v>
      </c>
      <c r="F125" s="87">
        <f t="shared" si="5"/>
        <v>0.03</v>
      </c>
      <c r="G125" s="11">
        <v>3898</v>
      </c>
    </row>
    <row r="126" spans="1:7" s="17" customFormat="1" ht="15" x14ac:dyDescent="0.2">
      <c r="A126" s="100" t="s">
        <v>145</v>
      </c>
      <c r="B126" s="27"/>
      <c r="C126" s="101"/>
      <c r="D126" s="86">
        <v>41645.94</v>
      </c>
      <c r="E126" s="86">
        <f t="shared" si="4"/>
        <v>10.68</v>
      </c>
      <c r="F126" s="87">
        <f t="shared" si="5"/>
        <v>0.89</v>
      </c>
      <c r="G126" s="11">
        <v>3898</v>
      </c>
    </row>
    <row r="127" spans="1:7" s="48" customFormat="1" ht="19.5" thickBot="1" x14ac:dyDescent="0.25">
      <c r="A127" s="50"/>
      <c r="C127" s="49"/>
      <c r="D127" s="89"/>
      <c r="E127" s="89"/>
      <c r="F127" s="89"/>
    </row>
    <row r="128" spans="1:7" s="83" customFormat="1" ht="20.25" thickBot="1" x14ac:dyDescent="0.25">
      <c r="A128" s="80" t="s">
        <v>180</v>
      </c>
      <c r="B128" s="81"/>
      <c r="C128" s="82"/>
      <c r="D128" s="90">
        <f>D117+D119</f>
        <v>1227892.1200000001</v>
      </c>
      <c r="E128" s="90">
        <f>E117+E119</f>
        <v>315.02</v>
      </c>
      <c r="F128" s="90">
        <f>F117+F119</f>
        <v>26.26</v>
      </c>
      <c r="G128" s="83">
        <v>3898</v>
      </c>
    </row>
    <row r="129" spans="1:7" s="83" customFormat="1" ht="19.5" x14ac:dyDescent="0.2">
      <c r="A129" s="96"/>
      <c r="C129" s="94"/>
      <c r="D129" s="95"/>
      <c r="E129" s="95"/>
      <c r="F129" s="95"/>
    </row>
    <row r="130" spans="1:7" s="83" customFormat="1" ht="19.5" x14ac:dyDescent="0.2">
      <c r="A130" s="29" t="s">
        <v>94</v>
      </c>
      <c r="B130" s="19" t="s">
        <v>14</v>
      </c>
      <c r="C130" s="31" t="s">
        <v>135</v>
      </c>
      <c r="D130" s="31">
        <f>161295.08*1.086</f>
        <v>175166.46</v>
      </c>
      <c r="E130" s="31">
        <f>D130/G130</f>
        <v>44.94</v>
      </c>
      <c r="F130" s="31">
        <f>E130/12</f>
        <v>3.75</v>
      </c>
      <c r="G130" s="83">
        <v>3898</v>
      </c>
    </row>
    <row r="131" spans="1:7" s="83" customFormat="1" ht="19.5" x14ac:dyDescent="0.2">
      <c r="A131" s="96"/>
      <c r="C131" s="94"/>
      <c r="D131" s="95"/>
      <c r="E131" s="95"/>
      <c r="F131" s="95"/>
    </row>
    <row r="132" spans="1:7" s="83" customFormat="1" ht="20.25" thickBot="1" x14ac:dyDescent="0.25">
      <c r="A132" s="97"/>
      <c r="C132" s="94"/>
      <c r="D132" s="95"/>
      <c r="E132" s="95"/>
      <c r="F132" s="95"/>
    </row>
    <row r="133" spans="1:7" s="48" customFormat="1" ht="20.25" thickBot="1" x14ac:dyDescent="0.25">
      <c r="A133" s="80" t="s">
        <v>181</v>
      </c>
      <c r="B133" s="98"/>
      <c r="C133" s="99"/>
      <c r="D133" s="99">
        <f>D128+D130</f>
        <v>1403058.58</v>
      </c>
      <c r="E133" s="99">
        <f t="shared" ref="E133:F133" si="6">E128+E130</f>
        <v>359.96</v>
      </c>
      <c r="F133" s="99">
        <f t="shared" si="6"/>
        <v>30.01</v>
      </c>
      <c r="G133" s="48">
        <v>3898</v>
      </c>
    </row>
    <row r="134" spans="1:7" s="54" customFormat="1" x14ac:dyDescent="0.2">
      <c r="A134" s="53"/>
    </row>
    <row r="135" spans="1:7" s="56" customFormat="1" ht="19.5" x14ac:dyDescent="0.2">
      <c r="A135" s="55"/>
      <c r="B135" s="51"/>
      <c r="C135" s="52"/>
      <c r="D135" s="52"/>
      <c r="E135" s="52"/>
      <c r="F135" s="52"/>
    </row>
    <row r="136" spans="1:7" s="54" customFormat="1" ht="14.25" x14ac:dyDescent="0.2">
      <c r="A136" s="102" t="s">
        <v>67</v>
      </c>
      <c r="B136" s="102"/>
      <c r="C136" s="102"/>
      <c r="D136" s="102"/>
    </row>
    <row r="137" spans="1:7" s="54" customFormat="1" x14ac:dyDescent="0.2"/>
    <row r="138" spans="1:7" s="54" customFormat="1" x14ac:dyDescent="0.2">
      <c r="A138" s="53" t="s">
        <v>68</v>
      </c>
    </row>
    <row r="139" spans="1:7" s="54" customFormat="1" x14ac:dyDescent="0.2"/>
    <row r="140" spans="1:7" s="54" customFormat="1" x14ac:dyDescent="0.2"/>
    <row r="141" spans="1:7" s="54" customFormat="1" x14ac:dyDescent="0.2"/>
    <row r="142" spans="1:7" s="54" customFormat="1" x14ac:dyDescent="0.2"/>
    <row r="143" spans="1:7" s="54" customFormat="1" x14ac:dyDescent="0.2"/>
    <row r="144" spans="1:7" s="54" customFormat="1" x14ac:dyDescent="0.2"/>
    <row r="145" s="54" customFormat="1" x14ac:dyDescent="0.2"/>
    <row r="146" s="54" customFormat="1" x14ac:dyDescent="0.2"/>
    <row r="147" s="54" customFormat="1" x14ac:dyDescent="0.2"/>
    <row r="148" s="54" customFormat="1" x14ac:dyDescent="0.2"/>
    <row r="149" s="54" customFormat="1" x14ac:dyDescent="0.2"/>
    <row r="150" s="54" customFormat="1" x14ac:dyDescent="0.2"/>
    <row r="151" s="54" customFormat="1" x14ac:dyDescent="0.2"/>
    <row r="152" s="54" customFormat="1" x14ac:dyDescent="0.2"/>
    <row r="153" s="54" customFormat="1" x14ac:dyDescent="0.2"/>
    <row r="154" s="54" customFormat="1" x14ac:dyDescent="0.2"/>
    <row r="155" s="54" customFormat="1" x14ac:dyDescent="0.2"/>
    <row r="156" s="54" customFormat="1" x14ac:dyDescent="0.2"/>
  </sheetData>
  <mergeCells count="13">
    <mergeCell ref="A136:D136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4"/>
  <sheetViews>
    <sheetView tabSelected="1" zoomScaleNormal="100" workbookViewId="0">
      <selection activeCell="C97" sqref="C9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9.85546875" style="1" customWidth="1"/>
    <col min="5" max="5" width="13.85546875" style="1" customWidth="1"/>
    <col min="6" max="6" width="20.85546875" style="1" customWidth="1"/>
    <col min="7" max="10" width="15.42578125" style="1" customWidth="1"/>
    <col min="11" max="16384" width="9.140625" style="1"/>
  </cols>
  <sheetData>
    <row r="1" spans="1:7" ht="16.5" customHeight="1" x14ac:dyDescent="0.2">
      <c r="A1" s="103" t="s">
        <v>133</v>
      </c>
      <c r="B1" s="104"/>
      <c r="C1" s="104"/>
      <c r="D1" s="104"/>
      <c r="E1" s="104"/>
      <c r="F1" s="104"/>
    </row>
    <row r="2" spans="1:7" ht="27.75" customHeight="1" x14ac:dyDescent="0.3">
      <c r="A2" s="2" t="s">
        <v>167</v>
      </c>
      <c r="B2" s="105"/>
      <c r="C2" s="105"/>
      <c r="D2" s="105"/>
      <c r="E2" s="104"/>
      <c r="F2" s="104"/>
    </row>
    <row r="3" spans="1:7" ht="14.25" customHeight="1" x14ac:dyDescent="0.3">
      <c r="B3" s="105" t="s">
        <v>0</v>
      </c>
      <c r="C3" s="105"/>
      <c r="D3" s="105"/>
      <c r="E3" s="104"/>
      <c r="F3" s="104"/>
    </row>
    <row r="4" spans="1:7" ht="14.25" customHeight="1" x14ac:dyDescent="0.3">
      <c r="B4" s="105" t="s">
        <v>134</v>
      </c>
      <c r="C4" s="105"/>
      <c r="D4" s="105"/>
      <c r="E4" s="104"/>
      <c r="F4" s="104"/>
    </row>
    <row r="5" spans="1:7" s="3" customFormat="1" ht="39.75" customHeight="1" x14ac:dyDescent="0.25">
      <c r="A5" s="106"/>
      <c r="B5" s="107"/>
      <c r="C5" s="107"/>
      <c r="D5" s="107"/>
      <c r="E5" s="107"/>
      <c r="F5" s="107"/>
    </row>
    <row r="6" spans="1:7" s="3" customFormat="1" ht="17.25" customHeight="1" x14ac:dyDescent="0.4">
      <c r="A6" s="108"/>
      <c r="B6" s="109"/>
      <c r="C6" s="109"/>
      <c r="D6" s="109"/>
      <c r="E6" s="109"/>
      <c r="F6" s="109"/>
    </row>
    <row r="7" spans="1:7" s="3" customFormat="1" ht="23.25" customHeight="1" x14ac:dyDescent="0.2">
      <c r="A7" s="120" t="s">
        <v>168</v>
      </c>
      <c r="B7" s="120"/>
      <c r="C7" s="120"/>
      <c r="D7" s="120"/>
      <c r="E7" s="120"/>
      <c r="F7" s="120"/>
    </row>
    <row r="8" spans="1:7" s="4" customFormat="1" ht="27" customHeight="1" x14ac:dyDescent="0.4">
      <c r="A8" s="110" t="s">
        <v>1</v>
      </c>
      <c r="B8" s="110"/>
      <c r="C8" s="110"/>
      <c r="D8" s="110"/>
      <c r="E8" s="110"/>
      <c r="F8" s="110"/>
    </row>
    <row r="9" spans="1:7" s="5" customFormat="1" ht="18.75" customHeight="1" x14ac:dyDescent="0.4">
      <c r="A9" s="110" t="s">
        <v>76</v>
      </c>
      <c r="B9" s="110"/>
      <c r="C9" s="110"/>
      <c r="D9" s="110"/>
      <c r="E9" s="111"/>
      <c r="F9" s="111"/>
    </row>
    <row r="10" spans="1:7" s="6" customFormat="1" ht="17.25" customHeight="1" x14ac:dyDescent="0.2">
      <c r="A10" s="112" t="s">
        <v>2</v>
      </c>
      <c r="B10" s="112"/>
      <c r="C10" s="112"/>
      <c r="D10" s="112"/>
      <c r="E10" s="113"/>
      <c r="F10" s="113"/>
    </row>
    <row r="11" spans="1:7" s="5" customFormat="1" ht="30" customHeight="1" thickBot="1" x14ac:dyDescent="0.25">
      <c r="A11" s="114" t="s">
        <v>3</v>
      </c>
      <c r="B11" s="114"/>
      <c r="C11" s="114"/>
      <c r="D11" s="114"/>
      <c r="E11" s="115"/>
      <c r="F11" s="115"/>
    </row>
    <row r="12" spans="1:7" s="11" customFormat="1" ht="139.5" customHeight="1" thickBot="1" x14ac:dyDescent="0.25">
      <c r="A12" s="7" t="s">
        <v>4</v>
      </c>
      <c r="B12" s="8" t="s">
        <v>5</v>
      </c>
      <c r="C12" s="9" t="s">
        <v>77</v>
      </c>
      <c r="D12" s="9" t="s">
        <v>7</v>
      </c>
      <c r="E12" s="9" t="s">
        <v>6</v>
      </c>
      <c r="F12" s="10" t="s">
        <v>8</v>
      </c>
    </row>
    <row r="13" spans="1:7" s="17" customFormat="1" x14ac:dyDescent="0.2">
      <c r="A13" s="12">
        <v>1</v>
      </c>
      <c r="B13" s="13">
        <v>2</v>
      </c>
      <c r="C13" s="14">
        <v>3</v>
      </c>
      <c r="D13" s="14">
        <v>4</v>
      </c>
      <c r="E13" s="15">
        <v>5</v>
      </c>
      <c r="F13" s="16">
        <v>6</v>
      </c>
    </row>
    <row r="14" spans="1:7" s="17" customFormat="1" ht="49.5" customHeight="1" x14ac:dyDescent="0.2">
      <c r="A14" s="116" t="s">
        <v>9</v>
      </c>
      <c r="B14" s="117"/>
      <c r="C14" s="117"/>
      <c r="D14" s="117"/>
      <c r="E14" s="118"/>
      <c r="F14" s="119"/>
    </row>
    <row r="15" spans="1:7" s="11" customFormat="1" ht="21" customHeight="1" x14ac:dyDescent="0.2">
      <c r="A15" s="18" t="s">
        <v>72</v>
      </c>
      <c r="B15" s="19" t="s">
        <v>10</v>
      </c>
      <c r="C15" s="21" t="s">
        <v>129</v>
      </c>
      <c r="D15" s="21">
        <f>E15*G15</f>
        <v>168861.36</v>
      </c>
      <c r="E15" s="20">
        <f>F15*12</f>
        <v>43.32</v>
      </c>
      <c r="F15" s="22">
        <f>F26+F28</f>
        <v>3.61</v>
      </c>
      <c r="G15" s="11">
        <v>3898</v>
      </c>
    </row>
    <row r="16" spans="1:7" s="11" customFormat="1" ht="33" customHeight="1" x14ac:dyDescent="0.2">
      <c r="A16" s="64" t="s">
        <v>78</v>
      </c>
      <c r="B16" s="65" t="s">
        <v>11</v>
      </c>
      <c r="C16" s="21"/>
      <c r="D16" s="21"/>
      <c r="E16" s="20"/>
      <c r="F16" s="22"/>
      <c r="G16" s="11">
        <v>3898</v>
      </c>
    </row>
    <row r="17" spans="1:7" s="11" customFormat="1" ht="21" customHeight="1" x14ac:dyDescent="0.2">
      <c r="A17" s="64" t="s">
        <v>12</v>
      </c>
      <c r="B17" s="65" t="s">
        <v>11</v>
      </c>
      <c r="C17" s="21"/>
      <c r="D17" s="21"/>
      <c r="E17" s="20"/>
      <c r="F17" s="22"/>
      <c r="G17" s="11">
        <v>3898</v>
      </c>
    </row>
    <row r="18" spans="1:7" s="11" customFormat="1" ht="122.25" customHeight="1" x14ac:dyDescent="0.2">
      <c r="A18" s="64" t="s">
        <v>79</v>
      </c>
      <c r="B18" s="65" t="s">
        <v>33</v>
      </c>
      <c r="C18" s="21"/>
      <c r="D18" s="21"/>
      <c r="E18" s="20"/>
      <c r="F18" s="22"/>
      <c r="G18" s="11">
        <v>3898</v>
      </c>
    </row>
    <row r="19" spans="1:7" s="11" customFormat="1" ht="21" customHeight="1" x14ac:dyDescent="0.2">
      <c r="A19" s="64" t="s">
        <v>80</v>
      </c>
      <c r="B19" s="65" t="s">
        <v>11</v>
      </c>
      <c r="C19" s="21"/>
      <c r="D19" s="21"/>
      <c r="E19" s="20"/>
      <c r="F19" s="22"/>
      <c r="G19" s="11">
        <v>3898</v>
      </c>
    </row>
    <row r="20" spans="1:7" s="11" customFormat="1" ht="21" customHeight="1" x14ac:dyDescent="0.2">
      <c r="A20" s="64" t="s">
        <v>81</v>
      </c>
      <c r="B20" s="65" t="s">
        <v>11</v>
      </c>
      <c r="C20" s="21"/>
      <c r="D20" s="21"/>
      <c r="E20" s="20"/>
      <c r="F20" s="22"/>
      <c r="G20" s="11">
        <v>3898</v>
      </c>
    </row>
    <row r="21" spans="1:7" s="11" customFormat="1" ht="27" customHeight="1" x14ac:dyDescent="0.2">
      <c r="A21" s="64" t="s">
        <v>82</v>
      </c>
      <c r="B21" s="65" t="s">
        <v>17</v>
      </c>
      <c r="C21" s="21"/>
      <c r="D21" s="21"/>
      <c r="E21" s="20"/>
      <c r="F21" s="22"/>
      <c r="G21" s="11">
        <v>3898</v>
      </c>
    </row>
    <row r="22" spans="1:7" s="11" customFormat="1" ht="17.25" customHeight="1" x14ac:dyDescent="0.2">
      <c r="A22" s="64" t="s">
        <v>83</v>
      </c>
      <c r="B22" s="65" t="s">
        <v>21</v>
      </c>
      <c r="C22" s="21"/>
      <c r="D22" s="21"/>
      <c r="E22" s="20"/>
      <c r="F22" s="22"/>
      <c r="G22" s="11">
        <v>3898</v>
      </c>
    </row>
    <row r="23" spans="1:7" s="11" customFormat="1" ht="17.25" customHeight="1" x14ac:dyDescent="0.2">
      <c r="A23" s="64" t="s">
        <v>169</v>
      </c>
      <c r="B23" s="65" t="s">
        <v>11</v>
      </c>
      <c r="C23" s="21"/>
      <c r="D23" s="21"/>
      <c r="E23" s="20"/>
      <c r="F23" s="22"/>
      <c r="G23" s="11">
        <v>3898</v>
      </c>
    </row>
    <row r="24" spans="1:7" s="11" customFormat="1" ht="17.25" customHeight="1" x14ac:dyDescent="0.2">
      <c r="A24" s="64" t="s">
        <v>170</v>
      </c>
      <c r="B24" s="65" t="s">
        <v>11</v>
      </c>
      <c r="C24" s="21"/>
      <c r="D24" s="21"/>
      <c r="E24" s="20"/>
      <c r="F24" s="22"/>
    </row>
    <row r="25" spans="1:7" s="11" customFormat="1" ht="16.5" customHeight="1" x14ac:dyDescent="0.2">
      <c r="A25" s="64" t="s">
        <v>84</v>
      </c>
      <c r="B25" s="65" t="s">
        <v>31</v>
      </c>
      <c r="C25" s="21"/>
      <c r="D25" s="21"/>
      <c r="E25" s="20"/>
      <c r="F25" s="22"/>
      <c r="G25" s="11">
        <v>3898</v>
      </c>
    </row>
    <row r="26" spans="1:7" s="11" customFormat="1" ht="16.5" customHeight="1" x14ac:dyDescent="0.2">
      <c r="A26" s="18" t="s">
        <v>70</v>
      </c>
      <c r="B26" s="24"/>
      <c r="C26" s="61"/>
      <c r="D26" s="61"/>
      <c r="E26" s="60"/>
      <c r="F26" s="22">
        <v>3.61</v>
      </c>
      <c r="G26" s="11">
        <v>3898</v>
      </c>
    </row>
    <row r="27" spans="1:7" s="11" customFormat="1" ht="16.5" customHeight="1" x14ac:dyDescent="0.2">
      <c r="A27" s="23" t="s">
        <v>73</v>
      </c>
      <c r="B27" s="24" t="s">
        <v>11</v>
      </c>
      <c r="C27" s="61"/>
      <c r="D27" s="61"/>
      <c r="E27" s="60"/>
      <c r="F27" s="62">
        <v>0</v>
      </c>
      <c r="G27" s="11">
        <v>3898</v>
      </c>
    </row>
    <row r="28" spans="1:7" s="11" customFormat="1" ht="16.5" customHeight="1" x14ac:dyDescent="0.2">
      <c r="A28" s="18" t="s">
        <v>70</v>
      </c>
      <c r="B28" s="24"/>
      <c r="C28" s="61"/>
      <c r="D28" s="61"/>
      <c r="E28" s="60"/>
      <c r="F28" s="22">
        <f>F27</f>
        <v>0</v>
      </c>
      <c r="G28" s="11">
        <v>3898</v>
      </c>
    </row>
    <row r="29" spans="1:7" s="11" customFormat="1" ht="30" x14ac:dyDescent="0.2">
      <c r="A29" s="18" t="s">
        <v>13</v>
      </c>
      <c r="B29" s="25" t="s">
        <v>14</v>
      </c>
      <c r="C29" s="21" t="s">
        <v>130</v>
      </c>
      <c r="D29" s="21">
        <f>E29*G29</f>
        <v>199265.76</v>
      </c>
      <c r="E29" s="20">
        <f>F29*12</f>
        <v>51.12</v>
      </c>
      <c r="F29" s="22">
        <v>4.26</v>
      </c>
      <c r="G29" s="11">
        <v>3898</v>
      </c>
    </row>
    <row r="30" spans="1:7" s="11" customFormat="1" ht="15" x14ac:dyDescent="0.2">
      <c r="A30" s="64" t="s">
        <v>85</v>
      </c>
      <c r="B30" s="65" t="s">
        <v>14</v>
      </c>
      <c r="C30" s="21"/>
      <c r="D30" s="21"/>
      <c r="E30" s="20"/>
      <c r="F30" s="22"/>
      <c r="G30" s="11">
        <v>3898</v>
      </c>
    </row>
    <row r="31" spans="1:7" s="11" customFormat="1" ht="15" x14ac:dyDescent="0.2">
      <c r="A31" s="64" t="s">
        <v>86</v>
      </c>
      <c r="B31" s="65" t="s">
        <v>87</v>
      </c>
      <c r="C31" s="21"/>
      <c r="D31" s="21"/>
      <c r="E31" s="20"/>
      <c r="F31" s="22"/>
      <c r="G31" s="11">
        <v>3898</v>
      </c>
    </row>
    <row r="32" spans="1:7" s="11" customFormat="1" ht="15" x14ac:dyDescent="0.2">
      <c r="A32" s="64" t="s">
        <v>88</v>
      </c>
      <c r="B32" s="65" t="s">
        <v>89</v>
      </c>
      <c r="C32" s="21"/>
      <c r="D32" s="21"/>
      <c r="E32" s="20"/>
      <c r="F32" s="22"/>
      <c r="G32" s="11">
        <v>3898</v>
      </c>
    </row>
    <row r="33" spans="1:7" s="11" customFormat="1" ht="15" x14ac:dyDescent="0.2">
      <c r="A33" s="64" t="s">
        <v>15</v>
      </c>
      <c r="B33" s="65" t="s">
        <v>14</v>
      </c>
      <c r="C33" s="21"/>
      <c r="D33" s="21"/>
      <c r="E33" s="20"/>
      <c r="F33" s="22"/>
      <c r="G33" s="11">
        <v>3898</v>
      </c>
    </row>
    <row r="34" spans="1:7" s="11" customFormat="1" ht="25.5" x14ac:dyDescent="0.2">
      <c r="A34" s="64" t="s">
        <v>16</v>
      </c>
      <c r="B34" s="65" t="s">
        <v>17</v>
      </c>
      <c r="C34" s="21"/>
      <c r="D34" s="21"/>
      <c r="E34" s="20"/>
      <c r="F34" s="22"/>
      <c r="G34" s="11">
        <v>3898</v>
      </c>
    </row>
    <row r="35" spans="1:7" s="11" customFormat="1" ht="18" customHeight="1" x14ac:dyDescent="0.2">
      <c r="A35" s="64" t="s">
        <v>90</v>
      </c>
      <c r="B35" s="65" t="s">
        <v>14</v>
      </c>
      <c r="C35" s="21"/>
      <c r="D35" s="21"/>
      <c r="E35" s="20"/>
      <c r="F35" s="22"/>
      <c r="G35" s="11">
        <v>3898</v>
      </c>
    </row>
    <row r="36" spans="1:7" s="11" customFormat="1" ht="21.75" customHeight="1" x14ac:dyDescent="0.2">
      <c r="A36" s="64" t="s">
        <v>18</v>
      </c>
      <c r="B36" s="65" t="s">
        <v>14</v>
      </c>
      <c r="C36" s="21"/>
      <c r="D36" s="21"/>
      <c r="E36" s="20"/>
      <c r="F36" s="22"/>
      <c r="G36" s="11">
        <v>3898</v>
      </c>
    </row>
    <row r="37" spans="1:7" s="11" customFormat="1" ht="25.5" x14ac:dyDescent="0.2">
      <c r="A37" s="64" t="s">
        <v>91</v>
      </c>
      <c r="B37" s="65" t="s">
        <v>19</v>
      </c>
      <c r="C37" s="21"/>
      <c r="D37" s="21"/>
      <c r="E37" s="20"/>
      <c r="F37" s="22"/>
      <c r="G37" s="11">
        <v>3898</v>
      </c>
    </row>
    <row r="38" spans="1:7" s="11" customFormat="1" ht="30.75" customHeight="1" x14ac:dyDescent="0.2">
      <c r="A38" s="64" t="s">
        <v>92</v>
      </c>
      <c r="B38" s="65" t="s">
        <v>17</v>
      </c>
      <c r="C38" s="21"/>
      <c r="D38" s="21"/>
      <c r="E38" s="20"/>
      <c r="F38" s="22"/>
      <c r="G38" s="11">
        <v>3898</v>
      </c>
    </row>
    <row r="39" spans="1:7" s="11" customFormat="1" ht="31.5" customHeight="1" x14ac:dyDescent="0.2">
      <c r="A39" s="64" t="s">
        <v>93</v>
      </c>
      <c r="B39" s="65" t="s">
        <v>14</v>
      </c>
      <c r="C39" s="21"/>
      <c r="D39" s="21"/>
      <c r="E39" s="20"/>
      <c r="F39" s="22"/>
      <c r="G39" s="11">
        <v>3898</v>
      </c>
    </row>
    <row r="40" spans="1:7" s="30" customFormat="1" ht="21" customHeight="1" x14ac:dyDescent="0.2">
      <c r="A40" s="29" t="s">
        <v>20</v>
      </c>
      <c r="B40" s="19" t="s">
        <v>21</v>
      </c>
      <c r="C40" s="21" t="s">
        <v>129</v>
      </c>
      <c r="D40" s="21">
        <f>E40*G40</f>
        <v>42098.400000000001</v>
      </c>
      <c r="E40" s="20">
        <f>F40*12</f>
        <v>10.8</v>
      </c>
      <c r="F40" s="22">
        <v>0.9</v>
      </c>
      <c r="G40" s="11">
        <v>3898</v>
      </c>
    </row>
    <row r="41" spans="1:7" s="11" customFormat="1" ht="21" customHeight="1" x14ac:dyDescent="0.2">
      <c r="A41" s="29" t="s">
        <v>22</v>
      </c>
      <c r="B41" s="19" t="s">
        <v>23</v>
      </c>
      <c r="C41" s="21" t="s">
        <v>129</v>
      </c>
      <c r="D41" s="21">
        <f>E41*G41</f>
        <v>137053.68</v>
      </c>
      <c r="E41" s="20">
        <f>F41*12</f>
        <v>35.159999999999997</v>
      </c>
      <c r="F41" s="22">
        <v>2.93</v>
      </c>
      <c r="G41" s="11">
        <v>3898</v>
      </c>
    </row>
    <row r="42" spans="1:7" s="11" customFormat="1" ht="21" customHeight="1" x14ac:dyDescent="0.2">
      <c r="A42" s="29" t="s">
        <v>94</v>
      </c>
      <c r="B42" s="19" t="s">
        <v>14</v>
      </c>
      <c r="C42" s="21" t="s">
        <v>135</v>
      </c>
      <c r="D42" s="21">
        <v>0</v>
      </c>
      <c r="E42" s="20">
        <f>D42/G42</f>
        <v>0</v>
      </c>
      <c r="F42" s="22">
        <f>E42/12</f>
        <v>0</v>
      </c>
      <c r="G42" s="11">
        <v>3898</v>
      </c>
    </row>
    <row r="43" spans="1:7" s="11" customFormat="1" ht="21" customHeight="1" x14ac:dyDescent="0.2">
      <c r="A43" s="64" t="s">
        <v>95</v>
      </c>
      <c r="B43" s="65" t="s">
        <v>33</v>
      </c>
      <c r="C43" s="21"/>
      <c r="D43" s="21"/>
      <c r="E43" s="20"/>
      <c r="F43" s="22"/>
      <c r="G43" s="11">
        <v>3898</v>
      </c>
    </row>
    <row r="44" spans="1:7" s="11" customFormat="1" ht="21" customHeight="1" x14ac:dyDescent="0.2">
      <c r="A44" s="64" t="s">
        <v>96</v>
      </c>
      <c r="B44" s="65" t="s">
        <v>31</v>
      </c>
      <c r="C44" s="21"/>
      <c r="D44" s="21"/>
      <c r="E44" s="20"/>
      <c r="F44" s="22"/>
      <c r="G44" s="11">
        <v>3898</v>
      </c>
    </row>
    <row r="45" spans="1:7" s="11" customFormat="1" ht="21" customHeight="1" x14ac:dyDescent="0.2">
      <c r="A45" s="64" t="s">
        <v>97</v>
      </c>
      <c r="B45" s="65" t="s">
        <v>98</v>
      </c>
      <c r="C45" s="21"/>
      <c r="D45" s="21"/>
      <c r="E45" s="20"/>
      <c r="F45" s="22"/>
      <c r="G45" s="11">
        <v>3898</v>
      </c>
    </row>
    <row r="46" spans="1:7" s="11" customFormat="1" ht="21" customHeight="1" x14ac:dyDescent="0.2">
      <c r="A46" s="64" t="s">
        <v>99</v>
      </c>
      <c r="B46" s="65" t="s">
        <v>100</v>
      </c>
      <c r="C46" s="21"/>
      <c r="D46" s="21"/>
      <c r="E46" s="20"/>
      <c r="F46" s="22"/>
      <c r="G46" s="11">
        <v>3898</v>
      </c>
    </row>
    <row r="47" spans="1:7" s="11" customFormat="1" ht="21" customHeight="1" x14ac:dyDescent="0.2">
      <c r="A47" s="64" t="s">
        <v>101</v>
      </c>
      <c r="B47" s="65" t="s">
        <v>98</v>
      </c>
      <c r="C47" s="21"/>
      <c r="D47" s="21"/>
      <c r="E47" s="20"/>
      <c r="F47" s="22"/>
      <c r="G47" s="11">
        <v>3898</v>
      </c>
    </row>
    <row r="48" spans="1:7" s="17" customFormat="1" ht="30" x14ac:dyDescent="0.2">
      <c r="A48" s="29" t="s">
        <v>102</v>
      </c>
      <c r="B48" s="19" t="s">
        <v>10</v>
      </c>
      <c r="C48" s="21" t="s">
        <v>131</v>
      </c>
      <c r="D48" s="21">
        <v>2439.9899999999998</v>
      </c>
      <c r="E48" s="20">
        <f>D48/G48</f>
        <v>0.63</v>
      </c>
      <c r="F48" s="22">
        <f>E48/12</f>
        <v>0.05</v>
      </c>
      <c r="G48" s="11">
        <v>3898</v>
      </c>
    </row>
    <row r="49" spans="1:7" s="17" customFormat="1" ht="33" customHeight="1" x14ac:dyDescent="0.2">
      <c r="A49" s="29" t="s">
        <v>103</v>
      </c>
      <c r="B49" s="19" t="s">
        <v>10</v>
      </c>
      <c r="C49" s="21" t="s">
        <v>131</v>
      </c>
      <c r="D49" s="21">
        <v>15405.72</v>
      </c>
      <c r="E49" s="20">
        <f>D49/G49</f>
        <v>3.95</v>
      </c>
      <c r="F49" s="22">
        <f>E49/12</f>
        <v>0.33</v>
      </c>
      <c r="G49" s="11">
        <v>3898</v>
      </c>
    </row>
    <row r="50" spans="1:7" s="17" customFormat="1" ht="24.75" customHeight="1" x14ac:dyDescent="0.2">
      <c r="A50" s="29" t="s">
        <v>24</v>
      </c>
      <c r="B50" s="19"/>
      <c r="C50" s="21" t="s">
        <v>136</v>
      </c>
      <c r="D50" s="21">
        <f>E50*G50</f>
        <v>10290.719999999999</v>
      </c>
      <c r="E50" s="20">
        <f>F50*12</f>
        <v>2.64</v>
      </c>
      <c r="F50" s="22">
        <v>0.22</v>
      </c>
      <c r="G50" s="11">
        <v>3898</v>
      </c>
    </row>
    <row r="51" spans="1:7" s="17" customFormat="1" ht="25.5" x14ac:dyDescent="0.2">
      <c r="A51" s="66" t="s">
        <v>104</v>
      </c>
      <c r="B51" s="67" t="s">
        <v>55</v>
      </c>
      <c r="C51" s="21"/>
      <c r="D51" s="21"/>
      <c r="E51" s="20"/>
      <c r="F51" s="22"/>
      <c r="G51" s="11">
        <v>3898</v>
      </c>
    </row>
    <row r="52" spans="1:7" s="17" customFormat="1" ht="36" customHeight="1" x14ac:dyDescent="0.2">
      <c r="A52" s="66" t="s">
        <v>105</v>
      </c>
      <c r="B52" s="67" t="s">
        <v>55</v>
      </c>
      <c r="C52" s="21"/>
      <c r="D52" s="21"/>
      <c r="E52" s="20"/>
      <c r="F52" s="22"/>
      <c r="G52" s="11">
        <v>3898</v>
      </c>
    </row>
    <row r="53" spans="1:7" s="17" customFormat="1" ht="15" x14ac:dyDescent="0.2">
      <c r="A53" s="66" t="s">
        <v>106</v>
      </c>
      <c r="B53" s="67" t="s">
        <v>11</v>
      </c>
      <c r="C53" s="21"/>
      <c r="D53" s="21"/>
      <c r="E53" s="20"/>
      <c r="F53" s="22"/>
      <c r="G53" s="11">
        <v>3898</v>
      </c>
    </row>
    <row r="54" spans="1:7" s="17" customFormat="1" ht="17.25" customHeight="1" x14ac:dyDescent="0.2">
      <c r="A54" s="66" t="s">
        <v>107</v>
      </c>
      <c r="B54" s="67" t="s">
        <v>55</v>
      </c>
      <c r="C54" s="21"/>
      <c r="D54" s="21"/>
      <c r="E54" s="20"/>
      <c r="F54" s="22"/>
      <c r="G54" s="11">
        <v>3898</v>
      </c>
    </row>
    <row r="55" spans="1:7" s="17" customFormat="1" ht="25.5" x14ac:dyDescent="0.2">
      <c r="A55" s="66" t="s">
        <v>108</v>
      </c>
      <c r="B55" s="67" t="s">
        <v>55</v>
      </c>
      <c r="C55" s="21"/>
      <c r="D55" s="21"/>
      <c r="E55" s="20"/>
      <c r="F55" s="22"/>
      <c r="G55" s="11">
        <v>3898</v>
      </c>
    </row>
    <row r="56" spans="1:7" s="17" customFormat="1" ht="15" x14ac:dyDescent="0.2">
      <c r="A56" s="66" t="s">
        <v>109</v>
      </c>
      <c r="B56" s="67" t="s">
        <v>55</v>
      </c>
      <c r="C56" s="21"/>
      <c r="D56" s="21"/>
      <c r="E56" s="20"/>
      <c r="F56" s="22"/>
      <c r="G56" s="11">
        <v>3898</v>
      </c>
    </row>
    <row r="57" spans="1:7" s="17" customFormat="1" ht="25.5" x14ac:dyDescent="0.2">
      <c r="A57" s="66" t="s">
        <v>110</v>
      </c>
      <c r="B57" s="67" t="s">
        <v>55</v>
      </c>
      <c r="C57" s="21"/>
      <c r="D57" s="21"/>
      <c r="E57" s="20"/>
      <c r="F57" s="22"/>
      <c r="G57" s="11">
        <v>3898</v>
      </c>
    </row>
    <row r="58" spans="1:7" s="17" customFormat="1" ht="15" x14ac:dyDescent="0.2">
      <c r="A58" s="66" t="s">
        <v>111</v>
      </c>
      <c r="B58" s="67" t="s">
        <v>55</v>
      </c>
      <c r="C58" s="21"/>
      <c r="D58" s="21"/>
      <c r="E58" s="20"/>
      <c r="F58" s="22"/>
      <c r="G58" s="11">
        <v>3898</v>
      </c>
    </row>
    <row r="59" spans="1:7" s="17" customFormat="1" ht="15" x14ac:dyDescent="0.2">
      <c r="A59" s="66" t="s">
        <v>112</v>
      </c>
      <c r="B59" s="67" t="s">
        <v>55</v>
      </c>
      <c r="C59" s="21"/>
      <c r="D59" s="21"/>
      <c r="E59" s="20"/>
      <c r="F59" s="22"/>
      <c r="G59" s="11">
        <v>3898</v>
      </c>
    </row>
    <row r="60" spans="1:7" s="17" customFormat="1" ht="30" x14ac:dyDescent="0.2">
      <c r="A60" s="29" t="s">
        <v>171</v>
      </c>
      <c r="B60" s="67"/>
      <c r="C60" s="21"/>
      <c r="D60" s="21">
        <v>77400</v>
      </c>
      <c r="E60" s="20">
        <f>D60/G60</f>
        <v>19.86</v>
      </c>
      <c r="F60" s="22">
        <f>E60/12</f>
        <v>1.66</v>
      </c>
      <c r="G60" s="11">
        <v>3898</v>
      </c>
    </row>
    <row r="61" spans="1:7" s="11" customFormat="1" ht="18.75" customHeight="1" x14ac:dyDescent="0.2">
      <c r="A61" s="29" t="s">
        <v>25</v>
      </c>
      <c r="B61" s="19" t="s">
        <v>26</v>
      </c>
      <c r="C61" s="21" t="s">
        <v>137</v>
      </c>
      <c r="D61" s="21">
        <f>E61*G61</f>
        <v>3742.08</v>
      </c>
      <c r="E61" s="20">
        <f>F61*12</f>
        <v>0.96</v>
      </c>
      <c r="F61" s="22">
        <v>0.08</v>
      </c>
      <c r="G61" s="11">
        <v>3898</v>
      </c>
    </row>
    <row r="62" spans="1:7" s="11" customFormat="1" ht="20.25" customHeight="1" x14ac:dyDescent="0.2">
      <c r="A62" s="29" t="s">
        <v>27</v>
      </c>
      <c r="B62" s="32" t="s">
        <v>28</v>
      </c>
      <c r="C62" s="31" t="s">
        <v>137</v>
      </c>
      <c r="D62" s="21">
        <f>E62*G62</f>
        <v>2338.8000000000002</v>
      </c>
      <c r="E62" s="20">
        <f>12*F62</f>
        <v>0.6</v>
      </c>
      <c r="F62" s="22">
        <v>0.05</v>
      </c>
      <c r="G62" s="11">
        <v>3898</v>
      </c>
    </row>
    <row r="63" spans="1:7" s="30" customFormat="1" ht="30" x14ac:dyDescent="0.2">
      <c r="A63" s="29" t="s">
        <v>29</v>
      </c>
      <c r="B63" s="19"/>
      <c r="C63" s="31" t="s">
        <v>132</v>
      </c>
      <c r="D63" s="21">
        <v>7070</v>
      </c>
      <c r="E63" s="20">
        <f>D63/G63</f>
        <v>1.81</v>
      </c>
      <c r="F63" s="22">
        <f>E63/12</f>
        <v>0.15</v>
      </c>
      <c r="G63" s="11">
        <v>3898</v>
      </c>
    </row>
    <row r="64" spans="1:7" s="30" customFormat="1" ht="22.5" customHeight="1" x14ac:dyDescent="0.2">
      <c r="A64" s="29" t="s">
        <v>30</v>
      </c>
      <c r="B64" s="19"/>
      <c r="C64" s="20" t="s">
        <v>138</v>
      </c>
      <c r="D64" s="20">
        <f>D65+D66+D67+D68+D69+D70+D71+D72+D73+D74+D76+D77+D78+D75</f>
        <v>18642.78</v>
      </c>
      <c r="E64" s="20">
        <f>D64/G64</f>
        <v>4.78</v>
      </c>
      <c r="F64" s="22">
        <f>E64/12</f>
        <v>0.4</v>
      </c>
      <c r="G64" s="11">
        <v>3898</v>
      </c>
    </row>
    <row r="65" spans="1:7" s="17" customFormat="1" ht="19.5" customHeight="1" x14ac:dyDescent="0.2">
      <c r="A65" s="33" t="s">
        <v>74</v>
      </c>
      <c r="B65" s="26" t="s">
        <v>31</v>
      </c>
      <c r="C65" s="35"/>
      <c r="D65" s="35">
        <v>743.92</v>
      </c>
      <c r="E65" s="34"/>
      <c r="F65" s="36"/>
      <c r="G65" s="11">
        <v>3898</v>
      </c>
    </row>
    <row r="66" spans="1:7" s="17" customFormat="1" ht="15" x14ac:dyDescent="0.2">
      <c r="A66" s="33" t="s">
        <v>32</v>
      </c>
      <c r="B66" s="26" t="s">
        <v>33</v>
      </c>
      <c r="C66" s="35"/>
      <c r="D66" s="35">
        <v>548.89</v>
      </c>
      <c r="E66" s="34"/>
      <c r="F66" s="36"/>
      <c r="G66" s="11">
        <v>3898</v>
      </c>
    </row>
    <row r="67" spans="1:7" s="17" customFormat="1" ht="15" x14ac:dyDescent="0.2">
      <c r="A67" s="33" t="s">
        <v>69</v>
      </c>
      <c r="B67" s="27" t="s">
        <v>31</v>
      </c>
      <c r="C67" s="35"/>
      <c r="D67" s="35">
        <v>978.07</v>
      </c>
      <c r="E67" s="34"/>
      <c r="F67" s="36"/>
      <c r="G67" s="11">
        <v>3898</v>
      </c>
    </row>
    <row r="68" spans="1:7" s="17" customFormat="1" ht="15" x14ac:dyDescent="0.2">
      <c r="A68" s="33" t="s">
        <v>172</v>
      </c>
      <c r="B68" s="26" t="s">
        <v>31</v>
      </c>
      <c r="C68" s="35"/>
      <c r="D68" s="35">
        <v>0</v>
      </c>
      <c r="E68" s="34"/>
      <c r="F68" s="36"/>
      <c r="G68" s="11">
        <v>3898</v>
      </c>
    </row>
    <row r="69" spans="1:7" s="17" customFormat="1" ht="15" x14ac:dyDescent="0.2">
      <c r="A69" s="33" t="s">
        <v>34</v>
      </c>
      <c r="B69" s="26" t="s">
        <v>31</v>
      </c>
      <c r="C69" s="35"/>
      <c r="D69" s="35">
        <v>1046</v>
      </c>
      <c r="E69" s="34"/>
      <c r="F69" s="36"/>
      <c r="G69" s="11">
        <v>3898</v>
      </c>
    </row>
    <row r="70" spans="1:7" s="17" customFormat="1" ht="15" x14ac:dyDescent="0.2">
      <c r="A70" s="33" t="s">
        <v>35</v>
      </c>
      <c r="B70" s="26" t="s">
        <v>31</v>
      </c>
      <c r="C70" s="35"/>
      <c r="D70" s="35">
        <v>4663.38</v>
      </c>
      <c r="E70" s="34"/>
      <c r="F70" s="36"/>
      <c r="G70" s="11">
        <v>3898</v>
      </c>
    </row>
    <row r="71" spans="1:7" s="17" customFormat="1" ht="15" x14ac:dyDescent="0.2">
      <c r="A71" s="33" t="s">
        <v>36</v>
      </c>
      <c r="B71" s="26" t="s">
        <v>31</v>
      </c>
      <c r="C71" s="35"/>
      <c r="D71" s="35">
        <v>1097.78</v>
      </c>
      <c r="E71" s="34"/>
      <c r="F71" s="36"/>
      <c r="G71" s="11">
        <v>3898</v>
      </c>
    </row>
    <row r="72" spans="1:7" s="17" customFormat="1" ht="15" x14ac:dyDescent="0.2">
      <c r="A72" s="33" t="s">
        <v>37</v>
      </c>
      <c r="B72" s="26" t="s">
        <v>31</v>
      </c>
      <c r="C72" s="35"/>
      <c r="D72" s="35">
        <v>522.99</v>
      </c>
      <c r="E72" s="34"/>
      <c r="F72" s="36"/>
      <c r="G72" s="11">
        <v>3898</v>
      </c>
    </row>
    <row r="73" spans="1:7" s="17" customFormat="1" ht="15" x14ac:dyDescent="0.2">
      <c r="A73" s="33" t="s">
        <v>38</v>
      </c>
      <c r="B73" s="26" t="s">
        <v>33</v>
      </c>
      <c r="C73" s="35"/>
      <c r="D73" s="35">
        <v>0</v>
      </c>
      <c r="E73" s="34"/>
      <c r="F73" s="36"/>
      <c r="G73" s="11">
        <v>3898</v>
      </c>
    </row>
    <row r="74" spans="1:7" s="17" customFormat="1" ht="25.5" x14ac:dyDescent="0.2">
      <c r="A74" s="33" t="s">
        <v>39</v>
      </c>
      <c r="B74" s="26" t="s">
        <v>31</v>
      </c>
      <c r="C74" s="35"/>
      <c r="D74" s="35">
        <v>3781.07</v>
      </c>
      <c r="E74" s="34"/>
      <c r="F74" s="36"/>
      <c r="G74" s="11">
        <v>3898</v>
      </c>
    </row>
    <row r="75" spans="1:7" s="17" customFormat="1" ht="23.25" customHeight="1" x14ac:dyDescent="0.2">
      <c r="A75" s="33" t="s">
        <v>183</v>
      </c>
      <c r="B75" s="27" t="s">
        <v>31</v>
      </c>
      <c r="C75" s="35"/>
      <c r="D75" s="35">
        <v>1093.22</v>
      </c>
      <c r="E75" s="34"/>
      <c r="F75" s="36"/>
      <c r="G75" s="11"/>
    </row>
    <row r="76" spans="1:7" s="17" customFormat="1" ht="30.75" customHeight="1" x14ac:dyDescent="0.2">
      <c r="A76" s="33" t="s">
        <v>75</v>
      </c>
      <c r="B76" s="26" t="s">
        <v>31</v>
      </c>
      <c r="C76" s="35"/>
      <c r="D76" s="35">
        <v>4167.46</v>
      </c>
      <c r="E76" s="34"/>
      <c r="F76" s="36"/>
      <c r="G76" s="11">
        <v>3898</v>
      </c>
    </row>
    <row r="77" spans="1:7" s="17" customFormat="1" ht="21.75" customHeight="1" x14ac:dyDescent="0.2">
      <c r="A77" s="33" t="s">
        <v>113</v>
      </c>
      <c r="B77" s="27" t="s">
        <v>46</v>
      </c>
      <c r="C77" s="35"/>
      <c r="D77" s="35">
        <v>0</v>
      </c>
      <c r="E77" s="37"/>
      <c r="F77" s="58"/>
      <c r="G77" s="11">
        <v>3898</v>
      </c>
    </row>
    <row r="78" spans="1:7" s="17" customFormat="1" ht="32.25" customHeight="1" x14ac:dyDescent="0.2">
      <c r="A78" s="33" t="s">
        <v>114</v>
      </c>
      <c r="B78" s="27" t="s">
        <v>46</v>
      </c>
      <c r="C78" s="35"/>
      <c r="D78" s="35">
        <v>0</v>
      </c>
      <c r="E78" s="37"/>
      <c r="F78" s="58"/>
      <c r="G78" s="11">
        <v>3898</v>
      </c>
    </row>
    <row r="79" spans="1:7" s="30" customFormat="1" ht="30" x14ac:dyDescent="0.2">
      <c r="A79" s="29" t="s">
        <v>40</v>
      </c>
      <c r="B79" s="19"/>
      <c r="C79" s="20" t="s">
        <v>139</v>
      </c>
      <c r="D79" s="20">
        <f>D80+D81+D82+D83+D84+D93+D85+D88+D87+D86</f>
        <v>23060.880000000001</v>
      </c>
      <c r="E79" s="20">
        <f>D79/G79</f>
        <v>5.92</v>
      </c>
      <c r="F79" s="22">
        <f>E79/12</f>
        <v>0.49</v>
      </c>
      <c r="G79" s="11">
        <v>3898</v>
      </c>
    </row>
    <row r="80" spans="1:7" s="17" customFormat="1" ht="18.75" customHeight="1" x14ac:dyDescent="0.2">
      <c r="A80" s="33" t="s">
        <v>41</v>
      </c>
      <c r="B80" s="26" t="s">
        <v>42</v>
      </c>
      <c r="C80" s="35"/>
      <c r="D80" s="35">
        <v>3137.99</v>
      </c>
      <c r="E80" s="34"/>
      <c r="F80" s="36"/>
      <c r="G80" s="11">
        <v>3898</v>
      </c>
    </row>
    <row r="81" spans="1:7" s="17" customFormat="1" ht="25.5" x14ac:dyDescent="0.2">
      <c r="A81" s="33" t="s">
        <v>43</v>
      </c>
      <c r="B81" s="26" t="s">
        <v>44</v>
      </c>
      <c r="C81" s="35"/>
      <c r="D81" s="35">
        <v>2092.02</v>
      </c>
      <c r="E81" s="34"/>
      <c r="F81" s="36"/>
      <c r="G81" s="11">
        <v>3898</v>
      </c>
    </row>
    <row r="82" spans="1:7" s="17" customFormat="1" ht="21" customHeight="1" x14ac:dyDescent="0.2">
      <c r="A82" s="33" t="s">
        <v>45</v>
      </c>
      <c r="B82" s="26" t="s">
        <v>46</v>
      </c>
      <c r="C82" s="35"/>
      <c r="D82" s="35">
        <v>2195.4899999999998</v>
      </c>
      <c r="E82" s="34"/>
      <c r="F82" s="36"/>
      <c r="G82" s="11">
        <v>3898</v>
      </c>
    </row>
    <row r="83" spans="1:7" s="17" customFormat="1" ht="25.5" x14ac:dyDescent="0.2">
      <c r="A83" s="33" t="s">
        <v>47</v>
      </c>
      <c r="B83" s="26" t="s">
        <v>48</v>
      </c>
      <c r="C83" s="35"/>
      <c r="D83" s="35">
        <v>0</v>
      </c>
      <c r="E83" s="34"/>
      <c r="F83" s="36"/>
      <c r="G83" s="11">
        <v>3898</v>
      </c>
    </row>
    <row r="84" spans="1:7" s="17" customFormat="1" ht="18.75" customHeight="1" x14ac:dyDescent="0.2">
      <c r="A84" s="33" t="s">
        <v>49</v>
      </c>
      <c r="B84" s="26" t="s">
        <v>10</v>
      </c>
      <c r="C84" s="38"/>
      <c r="D84" s="35">
        <v>7440.48</v>
      </c>
      <c r="E84" s="34"/>
      <c r="F84" s="36"/>
      <c r="G84" s="11">
        <v>3898</v>
      </c>
    </row>
    <row r="85" spans="1:7" s="17" customFormat="1" ht="29.25" customHeight="1" x14ac:dyDescent="0.2">
      <c r="A85" s="33" t="s">
        <v>115</v>
      </c>
      <c r="B85" s="27" t="s">
        <v>31</v>
      </c>
      <c r="C85" s="38"/>
      <c r="D85" s="35">
        <v>8194.9</v>
      </c>
      <c r="E85" s="34"/>
      <c r="F85" s="36"/>
      <c r="G85" s="11">
        <v>3898</v>
      </c>
    </row>
    <row r="86" spans="1:7" s="17" customFormat="1" ht="33" customHeight="1" x14ac:dyDescent="0.2">
      <c r="A86" s="33" t="s">
        <v>114</v>
      </c>
      <c r="B86" s="27" t="s">
        <v>116</v>
      </c>
      <c r="C86" s="38"/>
      <c r="D86" s="35">
        <v>0</v>
      </c>
      <c r="E86" s="34"/>
      <c r="F86" s="36"/>
      <c r="G86" s="11">
        <v>3898</v>
      </c>
    </row>
    <row r="87" spans="1:7" s="17" customFormat="1" ht="27.75" customHeight="1" x14ac:dyDescent="0.2">
      <c r="A87" s="66" t="s">
        <v>117</v>
      </c>
      <c r="B87" s="27" t="s">
        <v>46</v>
      </c>
      <c r="C87" s="38"/>
      <c r="D87" s="35">
        <v>0</v>
      </c>
      <c r="E87" s="34"/>
      <c r="F87" s="36"/>
      <c r="G87" s="11">
        <v>3898</v>
      </c>
    </row>
    <row r="88" spans="1:7" s="17" customFormat="1" ht="24" customHeight="1" x14ac:dyDescent="0.2">
      <c r="A88" s="33" t="s">
        <v>118</v>
      </c>
      <c r="B88" s="27" t="s">
        <v>31</v>
      </c>
      <c r="C88" s="35"/>
      <c r="D88" s="35">
        <f t="shared" ref="D88" si="0">E88*G88</f>
        <v>0</v>
      </c>
      <c r="E88" s="34"/>
      <c r="F88" s="36"/>
      <c r="G88" s="11">
        <v>3898</v>
      </c>
    </row>
    <row r="89" spans="1:7" s="17" customFormat="1" ht="30" x14ac:dyDescent="0.2">
      <c r="A89" s="29" t="s">
        <v>50</v>
      </c>
      <c r="B89" s="26"/>
      <c r="C89" s="20" t="s">
        <v>140</v>
      </c>
      <c r="D89" s="20">
        <f>D90+D91+D92</f>
        <v>0</v>
      </c>
      <c r="E89" s="20">
        <f>D89/G89</f>
        <v>0</v>
      </c>
      <c r="F89" s="22">
        <f>E89/12</f>
        <v>0</v>
      </c>
      <c r="G89" s="11">
        <v>3898</v>
      </c>
    </row>
    <row r="90" spans="1:7" s="17" customFormat="1" ht="21" customHeight="1" x14ac:dyDescent="0.2">
      <c r="A90" s="33" t="s">
        <v>119</v>
      </c>
      <c r="B90" s="26" t="s">
        <v>31</v>
      </c>
      <c r="C90" s="72"/>
      <c r="D90" s="35">
        <v>0</v>
      </c>
      <c r="E90" s="34"/>
      <c r="F90" s="36"/>
      <c r="G90" s="11">
        <v>3898</v>
      </c>
    </row>
    <row r="91" spans="1:7" s="17" customFormat="1" ht="18" customHeight="1" x14ac:dyDescent="0.2">
      <c r="A91" s="66" t="s">
        <v>120</v>
      </c>
      <c r="B91" s="27" t="s">
        <v>46</v>
      </c>
      <c r="C91" s="72"/>
      <c r="D91" s="35">
        <v>0</v>
      </c>
      <c r="E91" s="34"/>
      <c r="F91" s="36"/>
      <c r="G91" s="11">
        <v>3898</v>
      </c>
    </row>
    <row r="92" spans="1:7" s="17" customFormat="1" ht="18" customHeight="1" x14ac:dyDescent="0.2">
      <c r="A92" s="33" t="s">
        <v>121</v>
      </c>
      <c r="B92" s="27" t="s">
        <v>116</v>
      </c>
      <c r="C92" s="72"/>
      <c r="D92" s="35">
        <f>E92*G92</f>
        <v>0</v>
      </c>
      <c r="E92" s="34"/>
      <c r="F92" s="36"/>
      <c r="G92" s="11">
        <v>3898</v>
      </c>
    </row>
    <row r="93" spans="1:7" s="17" customFormat="1" ht="25.5" x14ac:dyDescent="0.2">
      <c r="A93" s="33" t="s">
        <v>122</v>
      </c>
      <c r="B93" s="27" t="s">
        <v>46</v>
      </c>
      <c r="C93" s="21"/>
      <c r="D93" s="38">
        <v>0</v>
      </c>
      <c r="E93" s="37"/>
      <c r="F93" s="58"/>
      <c r="G93" s="11">
        <v>3898</v>
      </c>
    </row>
    <row r="94" spans="1:7" s="17" customFormat="1" ht="18.75" customHeight="1" x14ac:dyDescent="0.2">
      <c r="A94" s="29" t="s">
        <v>123</v>
      </c>
      <c r="B94" s="26"/>
      <c r="C94" s="20" t="s">
        <v>141</v>
      </c>
      <c r="D94" s="20">
        <f>D96+D97+D95+D98+D99+D100</f>
        <v>20262.52</v>
      </c>
      <c r="E94" s="20">
        <f>D94/G94</f>
        <v>5.2</v>
      </c>
      <c r="F94" s="22">
        <f>E94/12</f>
        <v>0.43</v>
      </c>
      <c r="G94" s="11">
        <v>3898</v>
      </c>
    </row>
    <row r="95" spans="1:7" s="17" customFormat="1" ht="15" x14ac:dyDescent="0.2">
      <c r="A95" s="33" t="s">
        <v>51</v>
      </c>
      <c r="B95" s="26" t="s">
        <v>10</v>
      </c>
      <c r="C95" s="72"/>
      <c r="D95" s="35">
        <f t="shared" ref="D95:D100" si="1">E95*G95</f>
        <v>0</v>
      </c>
      <c r="E95" s="34"/>
      <c r="F95" s="36"/>
      <c r="G95" s="11">
        <v>3898</v>
      </c>
    </row>
    <row r="96" spans="1:7" s="17" customFormat="1" ht="44.25" customHeight="1" x14ac:dyDescent="0.2">
      <c r="A96" s="33" t="s">
        <v>124</v>
      </c>
      <c r="B96" s="26" t="s">
        <v>31</v>
      </c>
      <c r="C96" s="72"/>
      <c r="D96" s="35">
        <v>14335.96</v>
      </c>
      <c r="E96" s="34"/>
      <c r="F96" s="36"/>
      <c r="G96" s="11">
        <v>3898</v>
      </c>
    </row>
    <row r="97" spans="1:7" s="17" customFormat="1" ht="47.25" customHeight="1" x14ac:dyDescent="0.2">
      <c r="A97" s="33" t="s">
        <v>125</v>
      </c>
      <c r="B97" s="26" t="s">
        <v>31</v>
      </c>
      <c r="C97" s="72"/>
      <c r="D97" s="35">
        <v>1093.4000000000001</v>
      </c>
      <c r="E97" s="34"/>
      <c r="F97" s="36"/>
      <c r="G97" s="11">
        <v>3898</v>
      </c>
    </row>
    <row r="98" spans="1:7" s="17" customFormat="1" ht="27.75" customHeight="1" x14ac:dyDescent="0.2">
      <c r="A98" s="33" t="s">
        <v>53</v>
      </c>
      <c r="B98" s="26" t="s">
        <v>17</v>
      </c>
      <c r="C98" s="72"/>
      <c r="D98" s="35">
        <f t="shared" si="1"/>
        <v>0</v>
      </c>
      <c r="E98" s="34"/>
      <c r="F98" s="36"/>
      <c r="G98" s="11">
        <v>3898</v>
      </c>
    </row>
    <row r="99" spans="1:7" s="17" customFormat="1" ht="21" customHeight="1" x14ac:dyDescent="0.2">
      <c r="A99" s="33" t="s">
        <v>52</v>
      </c>
      <c r="B99" s="27" t="s">
        <v>54</v>
      </c>
      <c r="C99" s="72"/>
      <c r="D99" s="35">
        <v>4833.16</v>
      </c>
      <c r="E99" s="34"/>
      <c r="F99" s="36"/>
      <c r="G99" s="11">
        <v>3898</v>
      </c>
    </row>
    <row r="100" spans="1:7" s="17" customFormat="1" ht="54" customHeight="1" x14ac:dyDescent="0.2">
      <c r="A100" s="33" t="s">
        <v>126</v>
      </c>
      <c r="B100" s="27" t="s">
        <v>55</v>
      </c>
      <c r="C100" s="72"/>
      <c r="D100" s="35">
        <f t="shared" si="1"/>
        <v>0</v>
      </c>
      <c r="E100" s="34"/>
      <c r="F100" s="36"/>
      <c r="G100" s="11">
        <v>3898</v>
      </c>
    </row>
    <row r="101" spans="1:7" s="17" customFormat="1" ht="15" x14ac:dyDescent="0.2">
      <c r="A101" s="29" t="s">
        <v>56</v>
      </c>
      <c r="B101" s="26"/>
      <c r="C101" s="20" t="s">
        <v>142</v>
      </c>
      <c r="D101" s="20">
        <f>D102</f>
        <v>1311.87</v>
      </c>
      <c r="E101" s="20">
        <f>D101/G101</f>
        <v>0.34</v>
      </c>
      <c r="F101" s="22">
        <f>E101/12</f>
        <v>0.03</v>
      </c>
      <c r="G101" s="11">
        <v>3898</v>
      </c>
    </row>
    <row r="102" spans="1:7" s="17" customFormat="1" ht="17.25" customHeight="1" x14ac:dyDescent="0.2">
      <c r="A102" s="33" t="s">
        <v>57</v>
      </c>
      <c r="B102" s="26" t="s">
        <v>31</v>
      </c>
      <c r="C102" s="72"/>
      <c r="D102" s="35">
        <v>1311.87</v>
      </c>
      <c r="E102" s="34"/>
      <c r="F102" s="36"/>
      <c r="G102" s="11">
        <v>3898</v>
      </c>
    </row>
    <row r="103" spans="1:7" s="11" customFormat="1" ht="30" x14ac:dyDescent="0.2">
      <c r="A103" s="29" t="s">
        <v>58</v>
      </c>
      <c r="B103" s="19"/>
      <c r="C103" s="20" t="s">
        <v>143</v>
      </c>
      <c r="D103" s="20">
        <f>D104+D105</f>
        <v>23400</v>
      </c>
      <c r="E103" s="20">
        <f>D103/G103</f>
        <v>6</v>
      </c>
      <c r="F103" s="22">
        <f>E103/12</f>
        <v>0.5</v>
      </c>
      <c r="G103" s="11">
        <v>3898</v>
      </c>
    </row>
    <row r="104" spans="1:7" s="17" customFormat="1" ht="47.25" customHeight="1" x14ac:dyDescent="0.2">
      <c r="A104" s="66" t="s">
        <v>127</v>
      </c>
      <c r="B104" s="27" t="s">
        <v>33</v>
      </c>
      <c r="C104" s="72"/>
      <c r="D104" s="35">
        <v>23400</v>
      </c>
      <c r="E104" s="34"/>
      <c r="F104" s="36"/>
      <c r="G104" s="11">
        <v>3898</v>
      </c>
    </row>
    <row r="105" spans="1:7" s="17" customFormat="1" ht="24" customHeight="1" x14ac:dyDescent="0.2">
      <c r="A105" s="66" t="s">
        <v>173</v>
      </c>
      <c r="B105" s="27" t="s">
        <v>55</v>
      </c>
      <c r="C105" s="72"/>
      <c r="D105" s="35">
        <v>0</v>
      </c>
      <c r="E105" s="34"/>
      <c r="F105" s="36"/>
      <c r="G105" s="11">
        <v>3898</v>
      </c>
    </row>
    <row r="106" spans="1:7" s="11" customFormat="1" ht="15" x14ac:dyDescent="0.2">
      <c r="A106" s="29" t="s">
        <v>59</v>
      </c>
      <c r="B106" s="19"/>
      <c r="C106" s="20" t="s">
        <v>137</v>
      </c>
      <c r="D106" s="20">
        <f>D107+D108+D109+D110</f>
        <v>0</v>
      </c>
      <c r="E106" s="20">
        <f>D106/G106</f>
        <v>0</v>
      </c>
      <c r="F106" s="22">
        <f>E106/12</f>
        <v>0</v>
      </c>
      <c r="G106" s="11">
        <v>3898</v>
      </c>
    </row>
    <row r="107" spans="1:7" s="17" customFormat="1" ht="15" x14ac:dyDescent="0.2">
      <c r="A107" s="33" t="s">
        <v>71</v>
      </c>
      <c r="B107" s="26" t="s">
        <v>42</v>
      </c>
      <c r="C107" s="72"/>
      <c r="D107" s="35">
        <v>0</v>
      </c>
      <c r="E107" s="34"/>
      <c r="F107" s="36"/>
      <c r="G107" s="11">
        <v>3898</v>
      </c>
    </row>
    <row r="108" spans="1:7" s="17" customFormat="1" ht="15" x14ac:dyDescent="0.2">
      <c r="A108" s="33" t="s">
        <v>60</v>
      </c>
      <c r="B108" s="26" t="s">
        <v>42</v>
      </c>
      <c r="C108" s="72"/>
      <c r="D108" s="35">
        <v>0</v>
      </c>
      <c r="E108" s="34"/>
      <c r="F108" s="36"/>
      <c r="G108" s="11">
        <v>3898</v>
      </c>
    </row>
    <row r="109" spans="1:7" s="17" customFormat="1" ht="25.5" customHeight="1" x14ac:dyDescent="0.2">
      <c r="A109" s="33" t="s">
        <v>61</v>
      </c>
      <c r="B109" s="26" t="s">
        <v>31</v>
      </c>
      <c r="C109" s="72"/>
      <c r="D109" s="35">
        <v>0</v>
      </c>
      <c r="E109" s="34"/>
      <c r="F109" s="36"/>
      <c r="G109" s="11">
        <v>3898</v>
      </c>
    </row>
    <row r="110" spans="1:7" s="17" customFormat="1" ht="25.5" customHeight="1" thickBot="1" x14ac:dyDescent="0.25">
      <c r="A110" s="57" t="s">
        <v>62</v>
      </c>
      <c r="B110" s="28" t="s">
        <v>63</v>
      </c>
      <c r="C110" s="73"/>
      <c r="D110" s="63">
        <v>0</v>
      </c>
      <c r="E110" s="39"/>
      <c r="F110" s="40"/>
      <c r="G110" s="11">
        <v>3898</v>
      </c>
    </row>
    <row r="111" spans="1:7" s="11" customFormat="1" ht="190.5" thickBot="1" x14ac:dyDescent="0.25">
      <c r="A111" s="71" t="s">
        <v>182</v>
      </c>
      <c r="B111" s="19" t="s">
        <v>17</v>
      </c>
      <c r="C111" s="43"/>
      <c r="D111" s="43">
        <f>50000+53862.99</f>
        <v>103862.99</v>
      </c>
      <c r="E111" s="43">
        <f>D111/G111</f>
        <v>26.65</v>
      </c>
      <c r="F111" s="44">
        <f>E111/12</f>
        <v>2.2200000000000002</v>
      </c>
      <c r="G111" s="11">
        <v>3898</v>
      </c>
    </row>
    <row r="112" spans="1:7" s="11" customFormat="1" ht="19.5" thickBot="1" x14ac:dyDescent="0.25">
      <c r="A112" s="91" t="s">
        <v>176</v>
      </c>
      <c r="B112" s="19" t="s">
        <v>10</v>
      </c>
      <c r="C112" s="43"/>
      <c r="D112" s="43">
        <f>3301.56+21022.38</f>
        <v>24323.94</v>
      </c>
      <c r="E112" s="43">
        <f>D112/G112</f>
        <v>6.24</v>
      </c>
      <c r="F112" s="44">
        <f>E112/12</f>
        <v>0.52</v>
      </c>
      <c r="G112" s="11">
        <v>3898</v>
      </c>
    </row>
    <row r="113" spans="1:7" s="11" customFormat="1" ht="19.5" thickBot="1" x14ac:dyDescent="0.25">
      <c r="A113" s="91" t="s">
        <v>177</v>
      </c>
      <c r="B113" s="19" t="s">
        <v>10</v>
      </c>
      <c r="C113" s="43"/>
      <c r="D113" s="43">
        <f>(3301.56+6046.06+7494.28)</f>
        <v>16841.900000000001</v>
      </c>
      <c r="E113" s="43">
        <f t="shared" ref="E113:E115" si="2">D113/G113</f>
        <v>4.32</v>
      </c>
      <c r="F113" s="44">
        <f t="shared" ref="F113:F115" si="3">E113/12</f>
        <v>0.36</v>
      </c>
      <c r="G113" s="11">
        <v>3898</v>
      </c>
    </row>
    <row r="114" spans="1:7" s="11" customFormat="1" ht="19.5" thickBot="1" x14ac:dyDescent="0.25">
      <c r="A114" s="91" t="s">
        <v>178</v>
      </c>
      <c r="B114" s="19" t="s">
        <v>10</v>
      </c>
      <c r="C114" s="43"/>
      <c r="D114" s="43">
        <v>61726.64</v>
      </c>
      <c r="E114" s="43">
        <f t="shared" si="2"/>
        <v>15.84</v>
      </c>
      <c r="F114" s="44">
        <f t="shared" si="3"/>
        <v>1.32</v>
      </c>
      <c r="G114" s="11">
        <v>3898</v>
      </c>
    </row>
    <row r="115" spans="1:7" s="11" customFormat="1" ht="19.5" thickBot="1" x14ac:dyDescent="0.25">
      <c r="A115" s="91" t="s">
        <v>179</v>
      </c>
      <c r="B115" s="19" t="s">
        <v>10</v>
      </c>
      <c r="C115" s="43"/>
      <c r="D115" s="43">
        <v>28054.92</v>
      </c>
      <c r="E115" s="43">
        <f t="shared" si="2"/>
        <v>7.2</v>
      </c>
      <c r="F115" s="44">
        <f t="shared" si="3"/>
        <v>0.6</v>
      </c>
      <c r="G115" s="11">
        <v>3898</v>
      </c>
    </row>
    <row r="116" spans="1:7" s="11" customFormat="1" ht="19.5" thickBot="1" x14ac:dyDescent="0.25">
      <c r="A116" s="41" t="s">
        <v>64</v>
      </c>
      <c r="B116" s="42" t="s">
        <v>14</v>
      </c>
      <c r="C116" s="43"/>
      <c r="D116" s="43">
        <f>E116*G116</f>
        <v>96358.56</v>
      </c>
      <c r="E116" s="43">
        <f>12*F116</f>
        <v>24.72</v>
      </c>
      <c r="F116" s="44">
        <v>2.06</v>
      </c>
      <c r="G116" s="11">
        <v>3898</v>
      </c>
    </row>
    <row r="117" spans="1:7" s="11" customFormat="1" ht="19.5" thickBot="1" x14ac:dyDescent="0.25">
      <c r="A117" s="41" t="s">
        <v>65</v>
      </c>
      <c r="B117" s="9"/>
      <c r="C117" s="59"/>
      <c r="D117" s="92">
        <f>D116+D111+D106+D103+D101+D94+D89+D79+D64+D63+D62+D61+D50+D49+D48+D41+D40+D29+D15+D42+D112+D113+D114+D115+D60</f>
        <v>1083813.51</v>
      </c>
      <c r="E117" s="92">
        <f>E116+E111+E106+E103+E101+E94+E89+E79+E64+E63+E62+E61+E50+E49+E48+E41+E40+E29+E15+E42+E112+E113+E114+E115+E60</f>
        <v>278.06</v>
      </c>
      <c r="F117" s="92">
        <f>F116+F111+F106+F103+F101+F94+F89+F79+F64+F63+F62+F61+F50+F49+F48+F41+F40+F29+F15+F42+F112+F113+F114+F115+F60</f>
        <v>23.17</v>
      </c>
      <c r="G117" s="11">
        <v>3898</v>
      </c>
    </row>
    <row r="118" spans="1:7" s="11" customFormat="1" ht="19.5" thickBot="1" x14ac:dyDescent="0.25">
      <c r="A118" s="45"/>
      <c r="B118" s="46"/>
      <c r="C118" s="47"/>
      <c r="D118" s="47"/>
      <c r="E118" s="47"/>
      <c r="F118" s="47"/>
      <c r="G118" s="11">
        <v>3898</v>
      </c>
    </row>
    <row r="119" spans="1:7" s="76" customFormat="1" ht="38.25" thickBot="1" x14ac:dyDescent="0.25">
      <c r="A119" s="41" t="s">
        <v>144</v>
      </c>
      <c r="B119" s="74"/>
      <c r="C119" s="75"/>
      <c r="D119" s="84">
        <f>SUM(D120:D126)</f>
        <v>144078.60999999999</v>
      </c>
      <c r="E119" s="84">
        <f>SUM(E120:E126)</f>
        <v>36.96</v>
      </c>
      <c r="F119" s="84">
        <f>SUM(F120:F126)</f>
        <v>3.09</v>
      </c>
      <c r="G119" s="76">
        <v>3898</v>
      </c>
    </row>
    <row r="120" spans="1:7" s="17" customFormat="1" ht="15" x14ac:dyDescent="0.2">
      <c r="A120" s="33" t="s">
        <v>149</v>
      </c>
      <c r="B120" s="27"/>
      <c r="C120" s="77"/>
      <c r="D120" s="85">
        <v>71930.039999999994</v>
      </c>
      <c r="E120" s="86">
        <f t="shared" ref="E120:E126" si="4">D120/G120</f>
        <v>18.45</v>
      </c>
      <c r="F120" s="87">
        <f t="shared" ref="F120:F126" si="5">E120/12</f>
        <v>1.54</v>
      </c>
      <c r="G120" s="11">
        <v>3898</v>
      </c>
    </row>
    <row r="121" spans="1:7" s="17" customFormat="1" ht="15" x14ac:dyDescent="0.2">
      <c r="A121" s="33" t="s">
        <v>156</v>
      </c>
      <c r="B121" s="27"/>
      <c r="C121" s="77"/>
      <c r="D121" s="85">
        <v>4793.72</v>
      </c>
      <c r="E121" s="86">
        <f t="shared" si="4"/>
        <v>1.23</v>
      </c>
      <c r="F121" s="87">
        <f t="shared" si="5"/>
        <v>0.1</v>
      </c>
      <c r="G121" s="11">
        <v>3898</v>
      </c>
    </row>
    <row r="122" spans="1:7" s="17" customFormat="1" ht="15" x14ac:dyDescent="0.2">
      <c r="A122" s="33" t="s">
        <v>157</v>
      </c>
      <c r="B122" s="27"/>
      <c r="C122" s="77"/>
      <c r="D122" s="85">
        <v>7315.59</v>
      </c>
      <c r="E122" s="86">
        <f t="shared" si="4"/>
        <v>1.88</v>
      </c>
      <c r="F122" s="87">
        <f t="shared" si="5"/>
        <v>0.16</v>
      </c>
      <c r="G122" s="11">
        <v>3898</v>
      </c>
    </row>
    <row r="123" spans="1:7" s="17" customFormat="1" ht="15" x14ac:dyDescent="0.2">
      <c r="A123" s="33" t="s">
        <v>158</v>
      </c>
      <c r="B123" s="27"/>
      <c r="C123" s="77"/>
      <c r="D123" s="85">
        <v>4985.2700000000004</v>
      </c>
      <c r="E123" s="86">
        <f t="shared" si="4"/>
        <v>1.28</v>
      </c>
      <c r="F123" s="87">
        <f t="shared" si="5"/>
        <v>0.11</v>
      </c>
      <c r="G123" s="11">
        <v>3898</v>
      </c>
    </row>
    <row r="124" spans="1:7" s="17" customFormat="1" ht="15" x14ac:dyDescent="0.2">
      <c r="A124" s="33" t="s">
        <v>159</v>
      </c>
      <c r="B124" s="27"/>
      <c r="C124" s="77"/>
      <c r="D124" s="85">
        <v>12142.97</v>
      </c>
      <c r="E124" s="86">
        <f t="shared" si="4"/>
        <v>3.12</v>
      </c>
      <c r="F124" s="87">
        <f t="shared" si="5"/>
        <v>0.26</v>
      </c>
      <c r="G124" s="11">
        <v>3898</v>
      </c>
    </row>
    <row r="125" spans="1:7" s="17" customFormat="1" ht="15" x14ac:dyDescent="0.2">
      <c r="A125" s="33" t="s">
        <v>165</v>
      </c>
      <c r="B125" s="27"/>
      <c r="C125" s="77"/>
      <c r="D125" s="85">
        <v>1265.08</v>
      </c>
      <c r="E125" s="86">
        <f t="shared" si="4"/>
        <v>0.32</v>
      </c>
      <c r="F125" s="87">
        <f t="shared" si="5"/>
        <v>0.03</v>
      </c>
      <c r="G125" s="11">
        <v>3898</v>
      </c>
    </row>
    <row r="126" spans="1:7" s="17" customFormat="1" ht="15" x14ac:dyDescent="0.2">
      <c r="A126" s="100" t="s">
        <v>145</v>
      </c>
      <c r="B126" s="27"/>
      <c r="C126" s="101"/>
      <c r="D126" s="86">
        <v>41645.94</v>
      </c>
      <c r="E126" s="86">
        <f t="shared" si="4"/>
        <v>10.68</v>
      </c>
      <c r="F126" s="87">
        <f t="shared" si="5"/>
        <v>0.89</v>
      </c>
      <c r="G126" s="11">
        <v>3898</v>
      </c>
    </row>
    <row r="127" spans="1:7" s="48" customFormat="1" ht="19.5" thickBot="1" x14ac:dyDescent="0.25">
      <c r="A127" s="50"/>
      <c r="C127" s="49"/>
      <c r="D127" s="89"/>
      <c r="E127" s="89"/>
      <c r="F127" s="89"/>
    </row>
    <row r="128" spans="1:7" s="83" customFormat="1" ht="20.25" thickBot="1" x14ac:dyDescent="0.25">
      <c r="A128" s="80" t="s">
        <v>180</v>
      </c>
      <c r="B128" s="81"/>
      <c r="C128" s="82"/>
      <c r="D128" s="90">
        <f>D117+D119</f>
        <v>1227892.1200000001</v>
      </c>
      <c r="E128" s="90">
        <f>E117+E119</f>
        <v>315.02</v>
      </c>
      <c r="F128" s="90">
        <f>F117+F119</f>
        <v>26.26</v>
      </c>
      <c r="G128" s="83">
        <v>3898</v>
      </c>
    </row>
    <row r="129" spans="1:6" s="83" customFormat="1" ht="19.5" x14ac:dyDescent="0.2">
      <c r="A129" s="96"/>
      <c r="C129" s="94"/>
      <c r="D129" s="95"/>
      <c r="E129" s="95"/>
      <c r="F129" s="95"/>
    </row>
    <row r="130" spans="1:6" s="83" customFormat="1" ht="19.5" x14ac:dyDescent="0.2">
      <c r="A130" s="96"/>
      <c r="C130" s="94"/>
      <c r="D130" s="95"/>
      <c r="E130" s="95"/>
      <c r="F130" s="95"/>
    </row>
    <row r="131" spans="1:6" s="83" customFormat="1" ht="19.5" x14ac:dyDescent="0.2">
      <c r="A131" s="97"/>
      <c r="C131" s="94"/>
      <c r="D131" s="95"/>
      <c r="E131" s="95"/>
      <c r="F131" s="95"/>
    </row>
    <row r="132" spans="1:6" s="54" customFormat="1" x14ac:dyDescent="0.2">
      <c r="A132" s="53"/>
    </row>
    <row r="133" spans="1:6" s="56" customFormat="1" ht="19.5" x14ac:dyDescent="0.2">
      <c r="A133" s="55"/>
      <c r="B133" s="51"/>
      <c r="C133" s="52"/>
      <c r="D133" s="52"/>
      <c r="E133" s="52"/>
      <c r="F133" s="52"/>
    </row>
    <row r="134" spans="1:6" s="54" customFormat="1" ht="14.25" x14ac:dyDescent="0.2">
      <c r="A134" s="102" t="s">
        <v>67</v>
      </c>
      <c r="B134" s="102"/>
      <c r="C134" s="102"/>
      <c r="D134" s="102"/>
    </row>
    <row r="135" spans="1:6" s="54" customFormat="1" x14ac:dyDescent="0.2"/>
    <row r="136" spans="1:6" s="54" customFormat="1" x14ac:dyDescent="0.2">
      <c r="A136" s="53" t="s">
        <v>68</v>
      </c>
    </row>
    <row r="137" spans="1:6" s="54" customFormat="1" x14ac:dyDescent="0.2"/>
    <row r="138" spans="1:6" s="54" customFormat="1" x14ac:dyDescent="0.2"/>
    <row r="139" spans="1:6" s="54" customFormat="1" x14ac:dyDescent="0.2"/>
    <row r="140" spans="1:6" s="54" customFormat="1" x14ac:dyDescent="0.2"/>
    <row r="141" spans="1:6" s="54" customFormat="1" x14ac:dyDescent="0.2"/>
    <row r="142" spans="1:6" s="54" customFormat="1" x14ac:dyDescent="0.2"/>
    <row r="143" spans="1:6" s="54" customFormat="1" x14ac:dyDescent="0.2"/>
    <row r="144" spans="1:6" s="54" customFormat="1" x14ac:dyDescent="0.2"/>
    <row r="145" s="54" customFormat="1" x14ac:dyDescent="0.2"/>
    <row r="146" s="54" customFormat="1" x14ac:dyDescent="0.2"/>
    <row r="147" s="54" customFormat="1" x14ac:dyDescent="0.2"/>
    <row r="148" s="54" customFormat="1" x14ac:dyDescent="0.2"/>
    <row r="149" s="54" customFormat="1" x14ac:dyDescent="0.2"/>
    <row r="150" s="54" customFormat="1" x14ac:dyDescent="0.2"/>
    <row r="151" s="54" customFormat="1" x14ac:dyDescent="0.2"/>
    <row r="152" s="54" customFormat="1" x14ac:dyDescent="0.2"/>
    <row r="153" s="54" customFormat="1" x14ac:dyDescent="0.2"/>
    <row r="154" s="54" customFormat="1" x14ac:dyDescent="0.2"/>
  </sheetData>
  <mergeCells count="13">
    <mergeCell ref="A134:D134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 Пост.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 Пост.'!Область_печати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2017-04-17T07:36:33Z</cp:lastPrinted>
  <dcterms:created xsi:type="dcterms:W3CDTF">2014-01-28T06:16:25Z</dcterms:created>
  <dcterms:modified xsi:type="dcterms:W3CDTF">2017-04-17T07:37:49Z</dcterms:modified>
</cp:coreProperties>
</file>