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480" windowHeight="11460" activeTab="2"/>
  </bookViews>
  <sheets>
    <sheet name="пост. 290" sheetId="10" r:id="rId1"/>
    <sheet name="по заявлению" sheetId="11" r:id="rId2"/>
    <sheet name="по голосованию" sheetId="12" r:id="rId3"/>
  </sheets>
  <definedNames>
    <definedName name="_xlnm.Print_Area" localSheetId="2">'по голосованию'!$A$1:$F$140</definedName>
    <definedName name="_xlnm.Print_Area" localSheetId="1">'по заявлению'!$A$1:$F$132</definedName>
    <definedName name="_xlnm.Print_Area" localSheetId="0">'пост. 290'!$A$1:$F$142</definedName>
  </definedNames>
  <calcPr calcId="145621" fullPrecision="0"/>
</workbook>
</file>

<file path=xl/calcChain.xml><?xml version="1.0" encoding="utf-8"?>
<calcChain xmlns="http://schemas.openxmlformats.org/spreadsheetml/2006/main">
  <c r="D118" i="12" l="1"/>
  <c r="E127" i="12"/>
  <c r="F127" i="12" s="1"/>
  <c r="E126" i="12"/>
  <c r="F126" i="12" s="1"/>
  <c r="E125" i="12"/>
  <c r="F125" i="12" s="1"/>
  <c r="E124" i="12"/>
  <c r="F124" i="12" s="1"/>
  <c r="E123" i="12"/>
  <c r="F123" i="12" s="1"/>
  <c r="E122" i="12"/>
  <c r="F122" i="12" s="1"/>
  <c r="E121" i="12"/>
  <c r="F121" i="12" s="1"/>
  <c r="E120" i="12"/>
  <c r="F120" i="12" s="1"/>
  <c r="E119" i="12"/>
  <c r="E115" i="12"/>
  <c r="E114" i="12"/>
  <c r="F114" i="12" s="1"/>
  <c r="E113" i="12"/>
  <c r="F113" i="12" s="1"/>
  <c r="E112" i="12"/>
  <c r="F112" i="12" s="1"/>
  <c r="D111" i="12"/>
  <c r="E111" i="12" s="1"/>
  <c r="F111" i="12" s="1"/>
  <c r="E110" i="12"/>
  <c r="F110" i="12" s="1"/>
  <c r="D107" i="12"/>
  <c r="F107" i="12" s="1"/>
  <c r="D104" i="12"/>
  <c r="F104" i="12" s="1"/>
  <c r="E104" i="12" s="1"/>
  <c r="D102" i="12"/>
  <c r="F102" i="12" s="1"/>
  <c r="D100" i="12"/>
  <c r="D99" i="12"/>
  <c r="D90" i="12"/>
  <c r="E90" i="12" s="1"/>
  <c r="F90" i="12" s="1"/>
  <c r="D79" i="12"/>
  <c r="E79" i="12" s="1"/>
  <c r="F79" i="12" s="1"/>
  <c r="D64" i="12"/>
  <c r="E64" i="12" s="1"/>
  <c r="F64" i="12" s="1"/>
  <c r="E63" i="12"/>
  <c r="F63" i="12" s="1"/>
  <c r="E62" i="12"/>
  <c r="D62" i="12" s="1"/>
  <c r="E61" i="12"/>
  <c r="D61" i="12" s="1"/>
  <c r="E51" i="12"/>
  <c r="D51" i="12" s="1"/>
  <c r="E50" i="12"/>
  <c r="F50" i="12" s="1"/>
  <c r="E49" i="12"/>
  <c r="F49" i="12" s="1"/>
  <c r="E48" i="12"/>
  <c r="F48" i="12" s="1"/>
  <c r="E42" i="12"/>
  <c r="F42" i="12" s="1"/>
  <c r="E41" i="12"/>
  <c r="D41" i="12" s="1"/>
  <c r="E40" i="12"/>
  <c r="D40" i="12" s="1"/>
  <c r="E29" i="12"/>
  <c r="D29" i="12" s="1"/>
  <c r="F28" i="12"/>
  <c r="F15" i="12" s="1"/>
  <c r="E15" i="12" s="1"/>
  <c r="D15" i="12" s="1"/>
  <c r="E102" i="12" l="1"/>
  <c r="E116" i="12" s="1"/>
  <c r="E118" i="12"/>
  <c r="D95" i="12"/>
  <c r="E95" i="12" s="1"/>
  <c r="F95" i="12" s="1"/>
  <c r="F116" i="12" s="1"/>
  <c r="E107" i="12"/>
  <c r="F119" i="12"/>
  <c r="F118" i="12" s="1"/>
  <c r="D115" i="12"/>
  <c r="E125" i="11"/>
  <c r="F125" i="11"/>
  <c r="D125" i="11"/>
  <c r="D122" i="11"/>
  <c r="E122" i="11" s="1"/>
  <c r="F122" i="11" s="1"/>
  <c r="E115" i="11"/>
  <c r="D115" i="11" s="1"/>
  <c r="E114" i="11"/>
  <c r="F114" i="11" s="1"/>
  <c r="E113" i="11"/>
  <c r="F113" i="11" s="1"/>
  <c r="E112" i="11"/>
  <c r="F112" i="11" s="1"/>
  <c r="D111" i="11"/>
  <c r="E111" i="11" s="1"/>
  <c r="F111" i="11" s="1"/>
  <c r="E110" i="11"/>
  <c r="F110" i="11" s="1"/>
  <c r="D107" i="11"/>
  <c r="F107" i="11" s="1"/>
  <c r="D104" i="11"/>
  <c r="F104" i="11" s="1"/>
  <c r="E104" i="11" s="1"/>
  <c r="D102" i="11"/>
  <c r="F102" i="11" s="1"/>
  <c r="D100" i="11"/>
  <c r="D99" i="11"/>
  <c r="D95" i="11"/>
  <c r="E95" i="11" s="1"/>
  <c r="F95" i="11" s="1"/>
  <c r="D90" i="11"/>
  <c r="E90" i="11" s="1"/>
  <c r="F90" i="11" s="1"/>
  <c r="D79" i="11"/>
  <c r="E79" i="11" s="1"/>
  <c r="F79" i="11" s="1"/>
  <c r="D64" i="11"/>
  <c r="E64" i="11" s="1"/>
  <c r="F64" i="11" s="1"/>
  <c r="E63" i="11"/>
  <c r="F63" i="11" s="1"/>
  <c r="E62" i="11"/>
  <c r="D62" i="11" s="1"/>
  <c r="E61" i="11"/>
  <c r="D61" i="11" s="1"/>
  <c r="E51" i="11"/>
  <c r="D51" i="11" s="1"/>
  <c r="E50" i="11"/>
  <c r="F50" i="11" s="1"/>
  <c r="E49" i="11"/>
  <c r="F49" i="11" s="1"/>
  <c r="E48" i="11"/>
  <c r="F48" i="11" s="1"/>
  <c r="E42" i="11"/>
  <c r="F42" i="11" s="1"/>
  <c r="E41" i="11"/>
  <c r="D41" i="11" s="1"/>
  <c r="E40" i="11"/>
  <c r="D40" i="11" s="1"/>
  <c r="E29" i="11"/>
  <c r="D29" i="11" s="1"/>
  <c r="F28" i="11"/>
  <c r="F15" i="11" s="1"/>
  <c r="E15" i="11" s="1"/>
  <c r="D15" i="11" s="1"/>
  <c r="E131" i="12" l="1"/>
  <c r="F131" i="12"/>
  <c r="D116" i="12"/>
  <c r="D131" i="12" s="1"/>
  <c r="E107" i="11"/>
  <c r="E102" i="11"/>
  <c r="F116" i="11"/>
  <c r="F120" i="11" s="1"/>
  <c r="D116" i="11"/>
  <c r="D120" i="11" s="1"/>
  <c r="E116" i="11"/>
  <c r="E120" i="11" s="1"/>
  <c r="D111" i="10"/>
  <c r="F28" i="10"/>
  <c r="E62" i="10" l="1"/>
  <c r="D62" i="10" s="1"/>
  <c r="E112" i="10"/>
  <c r="F112" i="10" s="1"/>
  <c r="E113" i="10"/>
  <c r="F113" i="10" s="1"/>
  <c r="E114" i="10"/>
  <c r="F114" i="10" s="1"/>
  <c r="E111" i="10"/>
  <c r="F111" i="10" s="1"/>
  <c r="D42" i="10"/>
  <c r="E130" i="10" l="1"/>
  <c r="F130" i="10" s="1"/>
  <c r="E131" i="10"/>
  <c r="F131" i="10" s="1"/>
  <c r="E132" i="10"/>
  <c r="F132" i="10" s="1"/>
  <c r="E129" i="10"/>
  <c r="F129" i="10" s="1"/>
  <c r="D118" i="10"/>
  <c r="E120" i="10" l="1"/>
  <c r="F120" i="10" s="1"/>
  <c r="E121" i="10"/>
  <c r="F121" i="10" s="1"/>
  <c r="E122" i="10"/>
  <c r="F122" i="10" s="1"/>
  <c r="E123" i="10"/>
  <c r="F123" i="10" s="1"/>
  <c r="E124" i="10"/>
  <c r="F124" i="10" s="1"/>
  <c r="E125" i="10"/>
  <c r="F125" i="10" s="1"/>
  <c r="E126" i="10"/>
  <c r="F126" i="10" s="1"/>
  <c r="E127" i="10"/>
  <c r="F127" i="10" s="1"/>
  <c r="E128" i="10"/>
  <c r="F128" i="10" s="1"/>
  <c r="E119" i="10"/>
  <c r="E118" i="10" s="1"/>
  <c r="D107" i="10"/>
  <c r="F119" i="10" l="1"/>
  <c r="F118" i="10" s="1"/>
  <c r="E110" i="10"/>
  <c r="F110" i="10" s="1"/>
  <c r="E63" i="10"/>
  <c r="F63" i="10" s="1"/>
  <c r="E42" i="10"/>
  <c r="F42" i="10" s="1"/>
  <c r="E115" i="10" l="1"/>
  <c r="F107" i="10"/>
  <c r="D104" i="10"/>
  <c r="F104" i="10" s="1"/>
  <c r="E104" i="10" s="1"/>
  <c r="D102" i="10"/>
  <c r="F102" i="10" s="1"/>
  <c r="D100" i="10"/>
  <c r="D99" i="10"/>
  <c r="D90" i="10"/>
  <c r="E90" i="10" s="1"/>
  <c r="F90" i="10" s="1"/>
  <c r="D79" i="10"/>
  <c r="E79" i="10" s="1"/>
  <c r="F79" i="10" s="1"/>
  <c r="D64" i="10"/>
  <c r="E64" i="10" s="1"/>
  <c r="F64" i="10" s="1"/>
  <c r="E61" i="10"/>
  <c r="D61" i="10" s="1"/>
  <c r="E51" i="10"/>
  <c r="D51" i="10" s="1"/>
  <c r="E50" i="10"/>
  <c r="F50" i="10" s="1"/>
  <c r="E49" i="10"/>
  <c r="F49" i="10" s="1"/>
  <c r="E48" i="10"/>
  <c r="F48" i="10" s="1"/>
  <c r="E41" i="10"/>
  <c r="D41" i="10" s="1"/>
  <c r="E40" i="10"/>
  <c r="D40" i="10" s="1"/>
  <c r="E29" i="10"/>
  <c r="D29" i="10" s="1"/>
  <c r="F15" i="10"/>
  <c r="D115" i="10" l="1"/>
  <c r="D95" i="10"/>
  <c r="E95" i="10" s="1"/>
  <c r="F95" i="10" s="1"/>
  <c r="F116" i="10" s="1"/>
  <c r="E15" i="10"/>
  <c r="D15" i="10" s="1"/>
  <c r="E102" i="10"/>
  <c r="E107" i="10"/>
  <c r="E116" i="10" l="1"/>
  <c r="D116" i="10"/>
  <c r="D134" i="10" s="1"/>
  <c r="E134" i="10"/>
  <c r="F134" i="10"/>
</calcChain>
</file>

<file path=xl/sharedStrings.xml><?xml version="1.0" encoding="utf-8"?>
<sst xmlns="http://schemas.openxmlformats.org/spreadsheetml/2006/main" count="715" uniqueCount="174">
  <si>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</si>
  <si>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</si>
  <si>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</si>
  <si>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</si>
  <si>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</si>
  <si>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</si>
  <si>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</si>
  <si>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</si>
  <si>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</si>
  <si>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</si>
  <si>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</si>
  <si>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</si>
  <si>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</si>
  <si>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</si>
  <si>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</si>
  <si>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</si>
  <si>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</si>
  <si>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</si>
  <si>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</si>
  <si>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</si>
  <si>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</si>
  <si>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</si>
  <si>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</si>
  <si>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</si>
  <si>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</si>
  <si>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</si>
  <si>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</si>
  <si>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</si>
  <si>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</si>
  <si>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</si>
  <si>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</si>
  <si>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</si>
  <si>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</si>
  <si>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</si>
  <si>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</si>
  <si>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</si>
  <si>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</si>
  <si>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</si>
  <si>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</si>
  <si>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</si>
  <si>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</si>
  <si>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</si>
  <si>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</si>
  <si>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</si>
  <si>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</si>
  <si>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</si>
  <si>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</si>
  <si>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</si>
  <si>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</si>
  <si>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</si>
  <si>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</si>
  <si>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</si>
  <si>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</si>
  <si>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</si>
  <si>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</si>
  <si>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</si>
  <si>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</si>
  <si>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козырьков подъездов от снега и наледи</t>
  </si>
  <si>
    <t>Сбор, вывоз и утилизация ТБО, 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</si>
  <si>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</si>
  <si>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</si>
  <si>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</si>
  <si>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</si>
  <si>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раз в 3 года</t>
  </si>
  <si>
    <t>очистка водоприемных воронок</t>
  </si>
  <si>
    <t>Управление многоквартирным домомвсего, в т.ч.:</t>
  </si>
  <si>
    <t>гидравлическое испытание элеватор.узлов и запорной арматуры</t>
  </si>
  <si>
    <t>1 раз в 4 года</t>
  </si>
  <si>
    <t>отключение системы отопления с переводом системы ГВС на летнюю схему</t>
  </si>
  <si>
    <t>подключение системы отопления с регулировкой с переводом системы ГВС на зимнюю схему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</si>
  <si>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</si>
  <si>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</si>
  <si>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</si>
  <si>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</si>
  <si>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</si>
  <si>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</si>
  <si>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учет работ по капремонту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</si>
  <si>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</si>
  <si>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</si>
  <si>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</si>
  <si>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</si>
  <si>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</si>
  <si>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</si>
  <si>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</si>
  <si>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</si>
  <si>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</si>
  <si>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</si>
  <si>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</si>
  <si>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</si>
  <si>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</si>
  <si>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</si>
  <si>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</si>
  <si>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</si>
  <si>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</si>
  <si>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</si>
  <si>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</si>
  <si>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</si>
  <si>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</si>
  <si>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</si>
  <si>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</si>
  <si>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</si>
  <si>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</si>
  <si>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</si>
  <si>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</si>
  <si>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</si>
  <si>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</si>
  <si>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</si>
  <si>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смена задвижек СТС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</si>
  <si>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</si>
  <si>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</si>
  <si>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</si>
  <si>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</si>
  <si>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</si>
  <si>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</si>
  <si>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</si>
  <si>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</si>
  <si>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</si>
  <si>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1 раз </t>
  </si>
  <si>
    <t>замена неисправных контрольно-измерительных приборов (манометров, термометров и т.д)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</si>
  <si>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</si>
  <si>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</si>
  <si>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</si>
  <si>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</si>
  <si>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</si>
  <si>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</si>
  <si>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Проект</t>
  </si>
  <si>
    <t>по адресу: ул.Ленинского Комсомола, д.9а (S жилые + нежилые = 2752,9 м2 ; S придом.тер.=2927,5м2)</t>
  </si>
  <si>
    <t>объем работ</t>
  </si>
  <si>
    <t>2752,9 м2</t>
  </si>
  <si>
    <t>2927,5 м2</t>
  </si>
  <si>
    <t>1 шт</t>
  </si>
  <si>
    <t>2 пробы</t>
  </si>
  <si>
    <t>Приложение № 3</t>
  </si>
  <si>
    <t xml:space="preserve">от _____________ 2016 г </t>
  </si>
  <si>
    <t>265,8 м2</t>
  </si>
  <si>
    <t>263 м</t>
  </si>
  <si>
    <t>802,1 м2</t>
  </si>
  <si>
    <t>425 м</t>
  </si>
  <si>
    <t>302 м</t>
  </si>
  <si>
    <t>151 м</t>
  </si>
  <si>
    <t>404 м</t>
  </si>
  <si>
    <t>273 м</t>
  </si>
  <si>
    <t>55 каналов</t>
  </si>
  <si>
    <t>814,9 м2</t>
  </si>
  <si>
    <t>Предлагаемый перечень работ по текущему ремонту                                       (на выбор собственников)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</si>
  <si>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</si>
  <si>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</si>
  <si>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Устройство мягкой кровли в 1 слой - 50 м2</t>
  </si>
  <si>
    <t>Косметический ремонт подъездов - 3 шт</t>
  </si>
  <si>
    <t>Ремонт и установка решеток на подвальные продухи - 12шт.</t>
  </si>
  <si>
    <t>Установка бордюрного камня на тротуар - 42 м.</t>
  </si>
  <si>
    <t>Ремонт площадок у мусорокамер - 3шт.</t>
  </si>
  <si>
    <t>Установка фильтра на ввод ХВС д.50мм. 1шт.</t>
  </si>
  <si>
    <t>Установка обратного клапана на ввод ХВС д.50мм - 1шт.</t>
  </si>
  <si>
    <t>Установка обратного клапана на ввод ГВС  д. 80мм - 1шт</t>
  </si>
  <si>
    <t>Установка фильтра на ввод ГВС д.50мм. 1шт.</t>
  </si>
  <si>
    <t>Ремонт освещения подвала</t>
  </si>
  <si>
    <t>Освещение входной двери подъездов - 3шт.</t>
  </si>
  <si>
    <t>Переврезка РТДО на ВВП</t>
  </si>
  <si>
    <t>2017 -2018 гг.</t>
  </si>
  <si>
    <t>(стоимость услуг увеличена на 8,6 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</si>
  <si>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</si>
  <si>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</si>
  <si>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</si>
  <si>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</si>
  <si>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козырьков подъездов от снега и наледи)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</si>
  <si>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</si>
  <si>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</si>
  <si>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</si>
  <si>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</si>
  <si>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</si>
  <si>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 xml:space="preserve"> Содержание  лестничных клеток</t>
  </si>
  <si>
    <t>ВСЕГО ( 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</si>
  <si>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козырьков подъездов от снега и наледи, работа по очистке водяного подогревателя от накипи - коррозийных отложений, прочистка канализационных выпусков до стены здания, дезинфекция вентканалов, очистка водоприемных воронок)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</si>
</sst>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4" fillId="2" borderId="1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" fontId="8" fillId="2" borderId="16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left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4" fontId="14" fillId="2" borderId="14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3" fillId="4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9"/>
  <sheetViews>
    <sheetView topLeftCell="A115" zoomScaleNormal="100" workbookViewId="0">
      <selection activeCell="A128" sqref="A128:F129"/>
    </sheetView>
  </sheetViews>
  <sheetFormatPr defaultRowHeight="12.75" x14ac:dyDescent="0.2"/>
  <cols>
    <col min="1" max="1" width="72.7109375" style="37" customWidth="1"/>
    <col min="2" max="2" width="19.140625" style="37" customWidth="1"/>
    <col min="3" max="3" width="13.85546875" style="37" customWidth="1"/>
    <col min="4" max="4" width="20.42578125" style="37" customWidth="1"/>
    <col min="5" max="5" width="13.85546875" style="37" customWidth="1"/>
    <col min="6" max="6" width="20.85546875" style="37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26" t="s">
        <v>132</v>
      </c>
      <c r="B1" s="127"/>
      <c r="C1" s="127"/>
      <c r="D1" s="127"/>
      <c r="E1" s="127"/>
      <c r="F1" s="127"/>
    </row>
    <row r="2" spans="1:9" ht="12.75" customHeight="1" x14ac:dyDescent="0.3">
      <c r="B2" s="128"/>
      <c r="C2" s="128"/>
      <c r="D2" s="128"/>
      <c r="E2" s="127"/>
      <c r="F2" s="127"/>
    </row>
    <row r="3" spans="1:9" ht="17.25" customHeight="1" x14ac:dyDescent="0.3">
      <c r="A3" s="73" t="s">
        <v>159</v>
      </c>
      <c r="B3" s="128" t="s">
        <v>0</v>
      </c>
      <c r="C3" s="128"/>
      <c r="D3" s="128"/>
      <c r="E3" s="127"/>
      <c r="F3" s="127"/>
    </row>
    <row r="4" spans="1:9" ht="14.25" customHeight="1" x14ac:dyDescent="0.3">
      <c r="B4" s="128" t="s">
        <v>133</v>
      </c>
      <c r="C4" s="128"/>
      <c r="D4" s="128"/>
      <c r="E4" s="127"/>
      <c r="F4" s="127"/>
    </row>
    <row r="5" spans="1:9" ht="39.75" customHeight="1" x14ac:dyDescent="0.25">
      <c r="A5" s="129"/>
      <c r="B5" s="129"/>
      <c r="C5" s="129"/>
      <c r="D5" s="129"/>
      <c r="E5" s="129"/>
      <c r="F5" s="129"/>
      <c r="I5" s="1"/>
    </row>
    <row r="6" spans="1:9" ht="19.5" customHeight="1" x14ac:dyDescent="0.25">
      <c r="A6" s="129" t="s">
        <v>125</v>
      </c>
      <c r="B6" s="129"/>
      <c r="C6" s="129"/>
      <c r="D6" s="129"/>
      <c r="E6" s="129"/>
      <c r="F6" s="129"/>
      <c r="I6" s="1"/>
    </row>
    <row r="7" spans="1:9" ht="19.5" customHeight="1" x14ac:dyDescent="0.2">
      <c r="A7" s="130" t="s">
        <v>160</v>
      </c>
      <c r="B7" s="130"/>
      <c r="C7" s="130"/>
      <c r="D7" s="130"/>
      <c r="E7" s="130"/>
      <c r="F7" s="130"/>
      <c r="I7" s="1"/>
    </row>
    <row r="8" spans="1:9" s="3" customFormat="1" ht="22.5" customHeight="1" x14ac:dyDescent="0.4">
      <c r="A8" s="131" t="s">
        <v>1</v>
      </c>
      <c r="B8" s="131"/>
      <c r="C8" s="131"/>
      <c r="D8" s="131"/>
      <c r="E8" s="132"/>
      <c r="F8" s="132"/>
      <c r="I8" s="4"/>
    </row>
    <row r="9" spans="1:9" s="5" customFormat="1" ht="18.75" customHeight="1" x14ac:dyDescent="0.4">
      <c r="A9" s="131" t="s">
        <v>126</v>
      </c>
      <c r="B9" s="131"/>
      <c r="C9" s="131"/>
      <c r="D9" s="131"/>
      <c r="E9" s="132"/>
      <c r="F9" s="132"/>
    </row>
    <row r="10" spans="1:9" s="6" customFormat="1" ht="17.25" customHeight="1" x14ac:dyDescent="0.2">
      <c r="A10" s="133" t="s">
        <v>2</v>
      </c>
      <c r="B10" s="133"/>
      <c r="C10" s="133"/>
      <c r="D10" s="133"/>
      <c r="E10" s="134"/>
      <c r="F10" s="134"/>
    </row>
    <row r="11" spans="1:9" s="5" customFormat="1" ht="30" customHeight="1" thickBot="1" x14ac:dyDescent="0.25">
      <c r="A11" s="135" t="s">
        <v>3</v>
      </c>
      <c r="B11" s="135"/>
      <c r="C11" s="135"/>
      <c r="D11" s="135"/>
      <c r="E11" s="136"/>
      <c r="F11" s="136"/>
    </row>
    <row r="12" spans="1:9" s="7" customFormat="1" ht="139.5" customHeight="1" thickBot="1" x14ac:dyDescent="0.25">
      <c r="A12" s="38" t="s">
        <v>4</v>
      </c>
      <c r="B12" s="39" t="s">
        <v>5</v>
      </c>
      <c r="C12" s="40" t="s">
        <v>127</v>
      </c>
      <c r="D12" s="40" t="s">
        <v>7</v>
      </c>
      <c r="E12" s="40" t="s">
        <v>6</v>
      </c>
      <c r="F12" s="41" t="s">
        <v>8</v>
      </c>
      <c r="I12" s="8"/>
    </row>
    <row r="13" spans="1:9" s="9" customFormat="1" x14ac:dyDescent="0.2">
      <c r="A13" s="42">
        <v>1</v>
      </c>
      <c r="B13" s="43">
        <v>2</v>
      </c>
      <c r="C13" s="43">
        <v>3</v>
      </c>
      <c r="D13" s="44">
        <v>4</v>
      </c>
      <c r="E13" s="45">
        <v>5</v>
      </c>
      <c r="F13" s="46">
        <v>6</v>
      </c>
      <c r="I13" s="10"/>
    </row>
    <row r="14" spans="1:9" s="9" customFormat="1" ht="49.5" customHeight="1" x14ac:dyDescent="0.2">
      <c r="A14" s="137" t="s">
        <v>9</v>
      </c>
      <c r="B14" s="138"/>
      <c r="C14" s="138"/>
      <c r="D14" s="138"/>
      <c r="E14" s="139"/>
      <c r="F14" s="140"/>
      <c r="I14" s="10"/>
    </row>
    <row r="15" spans="1:9" s="7" customFormat="1" ht="15" x14ac:dyDescent="0.2">
      <c r="A15" s="47" t="s">
        <v>65</v>
      </c>
      <c r="B15" s="48"/>
      <c r="C15" s="11" t="s">
        <v>128</v>
      </c>
      <c r="D15" s="74">
        <f>E15*G15</f>
        <v>123550.15</v>
      </c>
      <c r="E15" s="11">
        <f>F15*12</f>
        <v>44.88</v>
      </c>
      <c r="F15" s="12">
        <f>F26+F28</f>
        <v>3.74</v>
      </c>
      <c r="G15" s="7">
        <v>2752.9</v>
      </c>
      <c r="H15" s="7">
        <v>1.07</v>
      </c>
      <c r="I15" s="8">
        <v>2.2400000000000002</v>
      </c>
    </row>
    <row r="16" spans="1:9" s="7" customFormat="1" ht="29.25" customHeight="1" x14ac:dyDescent="0.2">
      <c r="A16" s="75" t="s">
        <v>10</v>
      </c>
      <c r="B16" s="76" t="s">
        <v>11</v>
      </c>
      <c r="C16" s="13"/>
      <c r="D16" s="77"/>
      <c r="E16" s="13"/>
      <c r="F16" s="14"/>
      <c r="G16" s="7">
        <v>2752.9</v>
      </c>
      <c r="I16" s="8"/>
    </row>
    <row r="17" spans="1:9" s="7" customFormat="1" ht="21" customHeight="1" x14ac:dyDescent="0.2">
      <c r="A17" s="75" t="s">
        <v>12</v>
      </c>
      <c r="B17" s="76" t="s">
        <v>11</v>
      </c>
      <c r="C17" s="13"/>
      <c r="D17" s="77"/>
      <c r="E17" s="13"/>
      <c r="F17" s="14"/>
      <c r="G17" s="7">
        <v>2752.9</v>
      </c>
      <c r="I17" s="8"/>
    </row>
    <row r="18" spans="1:9" s="7" customFormat="1" ht="124.5" customHeight="1" x14ac:dyDescent="0.2">
      <c r="A18" s="75" t="s">
        <v>70</v>
      </c>
      <c r="B18" s="76" t="s">
        <v>33</v>
      </c>
      <c r="C18" s="13"/>
      <c r="D18" s="77"/>
      <c r="E18" s="13"/>
      <c r="F18" s="14"/>
      <c r="G18" s="7">
        <v>2752.9</v>
      </c>
      <c r="I18" s="8"/>
    </row>
    <row r="19" spans="1:9" s="7" customFormat="1" ht="15" x14ac:dyDescent="0.2">
      <c r="A19" s="75" t="s">
        <v>71</v>
      </c>
      <c r="B19" s="76" t="s">
        <v>11</v>
      </c>
      <c r="C19" s="13"/>
      <c r="D19" s="77"/>
      <c r="E19" s="13"/>
      <c r="F19" s="12"/>
      <c r="G19" s="7">
        <v>2752.9</v>
      </c>
      <c r="I19" s="8"/>
    </row>
    <row r="20" spans="1:9" s="7" customFormat="1" ht="15" x14ac:dyDescent="0.2">
      <c r="A20" s="75" t="s">
        <v>72</v>
      </c>
      <c r="B20" s="76" t="s">
        <v>11</v>
      </c>
      <c r="C20" s="13"/>
      <c r="D20" s="77"/>
      <c r="E20" s="13"/>
      <c r="F20" s="12"/>
      <c r="G20" s="7">
        <v>2752.9</v>
      </c>
      <c r="I20" s="8"/>
    </row>
    <row r="21" spans="1:9" s="7" customFormat="1" ht="25.5" x14ac:dyDescent="0.2">
      <c r="A21" s="75" t="s">
        <v>73</v>
      </c>
      <c r="B21" s="76" t="s">
        <v>17</v>
      </c>
      <c r="C21" s="13"/>
      <c r="D21" s="77"/>
      <c r="E21" s="13"/>
      <c r="F21" s="12"/>
      <c r="G21" s="7">
        <v>2752.9</v>
      </c>
      <c r="I21" s="8"/>
    </row>
    <row r="22" spans="1:9" s="7" customFormat="1" ht="15" x14ac:dyDescent="0.2">
      <c r="A22" s="75" t="s">
        <v>74</v>
      </c>
      <c r="B22" s="76" t="s">
        <v>20</v>
      </c>
      <c r="C22" s="13"/>
      <c r="D22" s="77"/>
      <c r="E22" s="13"/>
      <c r="F22" s="12"/>
      <c r="G22" s="7">
        <v>2752.9</v>
      </c>
      <c r="I22" s="8"/>
    </row>
    <row r="23" spans="1:9" s="7" customFormat="1" ht="15" x14ac:dyDescent="0.2">
      <c r="A23" s="75" t="s">
        <v>161</v>
      </c>
      <c r="B23" s="76" t="s">
        <v>11</v>
      </c>
      <c r="C23" s="13"/>
      <c r="D23" s="77"/>
      <c r="E23" s="13"/>
      <c r="F23" s="12"/>
      <c r="G23" s="7">
        <v>2752.9</v>
      </c>
      <c r="I23" s="8"/>
    </row>
    <row r="24" spans="1:9" s="7" customFormat="1" ht="15" x14ac:dyDescent="0.2">
      <c r="A24" s="75" t="s">
        <v>162</v>
      </c>
      <c r="B24" s="76" t="s">
        <v>11</v>
      </c>
      <c r="C24" s="13"/>
      <c r="D24" s="77"/>
      <c r="E24" s="13"/>
      <c r="F24" s="12"/>
      <c r="I24" s="8"/>
    </row>
    <row r="25" spans="1:9" s="7" customFormat="1" ht="15" x14ac:dyDescent="0.2">
      <c r="A25" s="75" t="s">
        <v>75</v>
      </c>
      <c r="B25" s="76" t="s">
        <v>31</v>
      </c>
      <c r="C25" s="13"/>
      <c r="D25" s="77"/>
      <c r="E25" s="13"/>
      <c r="F25" s="12"/>
      <c r="G25" s="7">
        <v>2752.9</v>
      </c>
      <c r="I25" s="8"/>
    </row>
    <row r="26" spans="1:9" s="7" customFormat="1" ht="15" x14ac:dyDescent="0.2">
      <c r="A26" s="68" t="s">
        <v>59</v>
      </c>
      <c r="B26" s="50"/>
      <c r="C26" s="13"/>
      <c r="D26" s="77"/>
      <c r="E26" s="13"/>
      <c r="F26" s="12">
        <v>3.61</v>
      </c>
      <c r="G26" s="7">
        <v>2752.9</v>
      </c>
      <c r="I26" s="8"/>
    </row>
    <row r="27" spans="1:9" s="7" customFormat="1" ht="19.5" customHeight="1" x14ac:dyDescent="0.2">
      <c r="A27" s="49" t="s">
        <v>76</v>
      </c>
      <c r="B27" s="50" t="s">
        <v>11</v>
      </c>
      <c r="C27" s="13"/>
      <c r="D27" s="77"/>
      <c r="E27" s="13"/>
      <c r="F27" s="14">
        <v>0.13</v>
      </c>
      <c r="G27" s="7">
        <v>2752.9</v>
      </c>
      <c r="I27" s="8"/>
    </row>
    <row r="28" spans="1:9" s="7" customFormat="1" ht="21" customHeight="1" x14ac:dyDescent="0.2">
      <c r="A28" s="68" t="s">
        <v>59</v>
      </c>
      <c r="B28" s="50"/>
      <c r="C28" s="13"/>
      <c r="D28" s="77"/>
      <c r="E28" s="13"/>
      <c r="F28" s="12">
        <f>F27</f>
        <v>0.13</v>
      </c>
      <c r="G28" s="7">
        <v>2752.9</v>
      </c>
      <c r="I28" s="8"/>
    </row>
    <row r="29" spans="1:9" s="7" customFormat="1" ht="30" x14ac:dyDescent="0.2">
      <c r="A29" s="47" t="s">
        <v>13</v>
      </c>
      <c r="B29" s="51"/>
      <c r="C29" s="11" t="s">
        <v>129</v>
      </c>
      <c r="D29" s="74">
        <f>E29*G29</f>
        <v>152620.78</v>
      </c>
      <c r="E29" s="11">
        <f>F29*12</f>
        <v>55.44</v>
      </c>
      <c r="F29" s="12">
        <v>4.62</v>
      </c>
      <c r="G29" s="7">
        <v>2752.9</v>
      </c>
      <c r="H29" s="7">
        <v>1.07</v>
      </c>
      <c r="I29" s="8">
        <v>3.07</v>
      </c>
    </row>
    <row r="30" spans="1:9" s="7" customFormat="1" ht="15" x14ac:dyDescent="0.2">
      <c r="A30" s="75" t="s">
        <v>77</v>
      </c>
      <c r="B30" s="76" t="s">
        <v>14</v>
      </c>
      <c r="C30" s="11"/>
      <c r="D30" s="74"/>
      <c r="E30" s="11"/>
      <c r="F30" s="12"/>
      <c r="G30" s="7">
        <v>2752.9</v>
      </c>
      <c r="I30" s="8"/>
    </row>
    <row r="31" spans="1:9" s="7" customFormat="1" ht="15" x14ac:dyDescent="0.2">
      <c r="A31" s="75" t="s">
        <v>78</v>
      </c>
      <c r="B31" s="76" t="s">
        <v>79</v>
      </c>
      <c r="C31" s="11"/>
      <c r="D31" s="74"/>
      <c r="E31" s="11"/>
      <c r="F31" s="12"/>
      <c r="G31" s="7">
        <v>2752.9</v>
      </c>
      <c r="I31" s="8"/>
    </row>
    <row r="32" spans="1:9" s="7" customFormat="1" ht="15" x14ac:dyDescent="0.2">
      <c r="A32" s="75" t="s">
        <v>80</v>
      </c>
      <c r="B32" s="76" t="s">
        <v>81</v>
      </c>
      <c r="C32" s="11"/>
      <c r="D32" s="74"/>
      <c r="E32" s="11"/>
      <c r="F32" s="12"/>
      <c r="G32" s="7">
        <v>2752.9</v>
      </c>
      <c r="I32" s="8"/>
    </row>
    <row r="33" spans="1:9" s="7" customFormat="1" ht="15" x14ac:dyDescent="0.2">
      <c r="A33" s="75" t="s">
        <v>15</v>
      </c>
      <c r="B33" s="76" t="s">
        <v>14</v>
      </c>
      <c r="C33" s="11"/>
      <c r="D33" s="74"/>
      <c r="E33" s="11"/>
      <c r="F33" s="12"/>
      <c r="G33" s="7">
        <v>2752.9</v>
      </c>
      <c r="I33" s="8"/>
    </row>
    <row r="34" spans="1:9" s="7" customFormat="1" ht="25.5" x14ac:dyDescent="0.2">
      <c r="A34" s="75" t="s">
        <v>16</v>
      </c>
      <c r="B34" s="76" t="s">
        <v>17</v>
      </c>
      <c r="C34" s="11"/>
      <c r="D34" s="74"/>
      <c r="E34" s="11"/>
      <c r="F34" s="12"/>
      <c r="G34" s="7">
        <v>2752.9</v>
      </c>
      <c r="I34" s="8"/>
    </row>
    <row r="35" spans="1:9" s="7" customFormat="1" ht="15" x14ac:dyDescent="0.2">
      <c r="A35" s="75" t="s">
        <v>82</v>
      </c>
      <c r="B35" s="76" t="s">
        <v>14</v>
      </c>
      <c r="C35" s="11"/>
      <c r="D35" s="74"/>
      <c r="E35" s="11"/>
      <c r="F35" s="12"/>
      <c r="G35" s="7">
        <v>2752.9</v>
      </c>
      <c r="I35" s="8"/>
    </row>
    <row r="36" spans="1:9" s="7" customFormat="1" ht="28.5" customHeight="1" x14ac:dyDescent="0.2">
      <c r="A36" s="75" t="s">
        <v>83</v>
      </c>
      <c r="B36" s="76" t="s">
        <v>14</v>
      </c>
      <c r="C36" s="11"/>
      <c r="D36" s="74"/>
      <c r="E36" s="11"/>
      <c r="F36" s="12"/>
      <c r="G36" s="7">
        <v>2752.9</v>
      </c>
      <c r="I36" s="8"/>
    </row>
    <row r="37" spans="1:9" s="7" customFormat="1" ht="28.5" customHeight="1" x14ac:dyDescent="0.2">
      <c r="A37" s="75" t="s">
        <v>84</v>
      </c>
      <c r="B37" s="76" t="s">
        <v>18</v>
      </c>
      <c r="C37" s="11"/>
      <c r="D37" s="74"/>
      <c r="E37" s="11"/>
      <c r="F37" s="12"/>
      <c r="G37" s="7">
        <v>2752.9</v>
      </c>
      <c r="I37" s="8"/>
    </row>
    <row r="38" spans="1:9" s="7" customFormat="1" ht="28.5" customHeight="1" x14ac:dyDescent="0.2">
      <c r="A38" s="75" t="s">
        <v>85</v>
      </c>
      <c r="B38" s="76" t="s">
        <v>17</v>
      </c>
      <c r="C38" s="11"/>
      <c r="D38" s="74"/>
      <c r="E38" s="11"/>
      <c r="F38" s="12"/>
      <c r="G38" s="7">
        <v>2752.9</v>
      </c>
      <c r="I38" s="8"/>
    </row>
    <row r="39" spans="1:9" s="7" customFormat="1" ht="28.5" customHeight="1" x14ac:dyDescent="0.2">
      <c r="A39" s="75" t="s">
        <v>86</v>
      </c>
      <c r="B39" s="76" t="s">
        <v>14</v>
      </c>
      <c r="C39" s="11"/>
      <c r="D39" s="74"/>
      <c r="E39" s="11"/>
      <c r="F39" s="12"/>
      <c r="G39" s="7">
        <v>2752.9</v>
      </c>
      <c r="I39" s="8"/>
    </row>
    <row r="40" spans="1:9" s="16" customFormat="1" ht="18" customHeight="1" x14ac:dyDescent="0.2">
      <c r="A40" s="54" t="s">
        <v>19</v>
      </c>
      <c r="B40" s="48" t="s">
        <v>20</v>
      </c>
      <c r="C40" s="11" t="s">
        <v>128</v>
      </c>
      <c r="D40" s="74">
        <f>E40*G40</f>
        <v>29731.32</v>
      </c>
      <c r="E40" s="11">
        <f>F40*12</f>
        <v>10.8</v>
      </c>
      <c r="F40" s="12">
        <v>0.9</v>
      </c>
      <c r="G40" s="7">
        <v>2752.9</v>
      </c>
      <c r="H40" s="7">
        <v>1.07</v>
      </c>
      <c r="I40" s="8">
        <v>0.6</v>
      </c>
    </row>
    <row r="41" spans="1:9" s="7" customFormat="1" ht="21.75" customHeight="1" x14ac:dyDescent="0.2">
      <c r="A41" s="54" t="s">
        <v>21</v>
      </c>
      <c r="B41" s="48" t="s">
        <v>22</v>
      </c>
      <c r="C41" s="11" t="s">
        <v>128</v>
      </c>
      <c r="D41" s="74">
        <f>E41*G41</f>
        <v>96791.96</v>
      </c>
      <c r="E41" s="11">
        <f>F41*12</f>
        <v>35.159999999999997</v>
      </c>
      <c r="F41" s="12">
        <v>2.93</v>
      </c>
      <c r="G41" s="7">
        <v>2752.9</v>
      </c>
      <c r="H41" s="7">
        <v>1.07</v>
      </c>
      <c r="I41" s="8">
        <v>1.94</v>
      </c>
    </row>
    <row r="42" spans="1:9" s="7" customFormat="1" ht="15" x14ac:dyDescent="0.2">
      <c r="A42" s="54" t="s">
        <v>87</v>
      </c>
      <c r="B42" s="48" t="s">
        <v>14</v>
      </c>
      <c r="C42" s="11" t="s">
        <v>134</v>
      </c>
      <c r="D42" s="74">
        <f>161295.08*1.086</f>
        <v>175166.46</v>
      </c>
      <c r="E42" s="11">
        <f>D42/G42</f>
        <v>63.63</v>
      </c>
      <c r="F42" s="12">
        <f>E42/12</f>
        <v>5.3</v>
      </c>
      <c r="G42" s="7">
        <v>2752.9</v>
      </c>
      <c r="I42" s="8"/>
    </row>
    <row r="43" spans="1:9" s="7" customFormat="1" ht="17.25" customHeight="1" x14ac:dyDescent="0.2">
      <c r="A43" s="75" t="s">
        <v>88</v>
      </c>
      <c r="B43" s="76" t="s">
        <v>33</v>
      </c>
      <c r="C43" s="11"/>
      <c r="D43" s="74"/>
      <c r="E43" s="11"/>
      <c r="F43" s="12"/>
      <c r="G43" s="7">
        <v>2752.9</v>
      </c>
      <c r="I43" s="8"/>
    </row>
    <row r="44" spans="1:9" s="7" customFormat="1" ht="18" customHeight="1" x14ac:dyDescent="0.2">
      <c r="A44" s="75" t="s">
        <v>89</v>
      </c>
      <c r="B44" s="76" t="s">
        <v>31</v>
      </c>
      <c r="C44" s="11"/>
      <c r="D44" s="74"/>
      <c r="E44" s="11"/>
      <c r="F44" s="12"/>
      <c r="G44" s="7">
        <v>2752.9</v>
      </c>
      <c r="I44" s="8"/>
    </row>
    <row r="45" spans="1:9" s="7" customFormat="1" ht="15.75" customHeight="1" x14ac:dyDescent="0.2">
      <c r="A45" s="75" t="s">
        <v>90</v>
      </c>
      <c r="B45" s="76" t="s">
        <v>91</v>
      </c>
      <c r="C45" s="11"/>
      <c r="D45" s="74"/>
      <c r="E45" s="11"/>
      <c r="F45" s="12"/>
      <c r="G45" s="7">
        <v>2752.9</v>
      </c>
      <c r="I45" s="8"/>
    </row>
    <row r="46" spans="1:9" s="7" customFormat="1" ht="21.75" customHeight="1" x14ac:dyDescent="0.2">
      <c r="A46" s="75" t="s">
        <v>92</v>
      </c>
      <c r="B46" s="76" t="s">
        <v>93</v>
      </c>
      <c r="C46" s="11"/>
      <c r="D46" s="74"/>
      <c r="E46" s="11"/>
      <c r="F46" s="12"/>
      <c r="G46" s="7">
        <v>2752.9</v>
      </c>
      <c r="I46" s="8"/>
    </row>
    <row r="47" spans="1:9" s="7" customFormat="1" ht="15" x14ac:dyDescent="0.2">
      <c r="A47" s="75" t="s">
        <v>94</v>
      </c>
      <c r="B47" s="76" t="s">
        <v>91</v>
      </c>
      <c r="C47" s="11"/>
      <c r="D47" s="74"/>
      <c r="E47" s="11"/>
      <c r="F47" s="12"/>
      <c r="G47" s="7">
        <v>2752.9</v>
      </c>
      <c r="I47" s="8"/>
    </row>
    <row r="48" spans="1:9" s="9" customFormat="1" ht="34.5" customHeight="1" x14ac:dyDescent="0.2">
      <c r="A48" s="54" t="s">
        <v>95</v>
      </c>
      <c r="B48" s="48" t="s">
        <v>23</v>
      </c>
      <c r="C48" s="17" t="s">
        <v>130</v>
      </c>
      <c r="D48" s="74">
        <v>2439.9899999999998</v>
      </c>
      <c r="E48" s="11">
        <f t="shared" ref="E48:E50" si="0">D48/G48</f>
        <v>0.89</v>
      </c>
      <c r="F48" s="12">
        <f>E48/12+0.01</f>
        <v>0.08</v>
      </c>
      <c r="G48" s="7">
        <v>2752.9</v>
      </c>
      <c r="H48" s="7">
        <v>1.07</v>
      </c>
      <c r="I48" s="8">
        <v>0.05</v>
      </c>
    </row>
    <row r="49" spans="1:11" s="9" customFormat="1" ht="33.75" customHeight="1" x14ac:dyDescent="0.2">
      <c r="A49" s="54" t="s">
        <v>96</v>
      </c>
      <c r="B49" s="48" t="s">
        <v>23</v>
      </c>
      <c r="C49" s="17" t="s">
        <v>130</v>
      </c>
      <c r="D49" s="74">
        <v>2439.9899999999998</v>
      </c>
      <c r="E49" s="11">
        <f t="shared" si="0"/>
        <v>0.89</v>
      </c>
      <c r="F49" s="12">
        <f>E49/12+0.01</f>
        <v>0.08</v>
      </c>
      <c r="G49" s="7">
        <v>2752.9</v>
      </c>
      <c r="H49" s="7">
        <v>1.07</v>
      </c>
      <c r="I49" s="8">
        <v>0.05</v>
      </c>
    </row>
    <row r="50" spans="1:11" s="9" customFormat="1" ht="34.5" customHeight="1" x14ac:dyDescent="0.2">
      <c r="A50" s="54" t="s">
        <v>97</v>
      </c>
      <c r="B50" s="48" t="s">
        <v>23</v>
      </c>
      <c r="C50" s="17" t="s">
        <v>130</v>
      </c>
      <c r="D50" s="74">
        <v>15405.72</v>
      </c>
      <c r="E50" s="11">
        <f t="shared" si="0"/>
        <v>5.6</v>
      </c>
      <c r="F50" s="12">
        <f>E50/12</f>
        <v>0.47</v>
      </c>
      <c r="G50" s="7">
        <v>2752.9</v>
      </c>
      <c r="H50" s="7">
        <v>1.07</v>
      </c>
      <c r="I50" s="8">
        <v>0.22</v>
      </c>
    </row>
    <row r="51" spans="1:11" s="9" customFormat="1" ht="30" x14ac:dyDescent="0.2">
      <c r="A51" s="54" t="s">
        <v>24</v>
      </c>
      <c r="B51" s="48"/>
      <c r="C51" s="17" t="s">
        <v>135</v>
      </c>
      <c r="D51" s="74">
        <f>E51*G51</f>
        <v>7267.66</v>
      </c>
      <c r="E51" s="11">
        <f>F51*12</f>
        <v>2.64</v>
      </c>
      <c r="F51" s="12">
        <v>0.22</v>
      </c>
      <c r="G51" s="7">
        <v>2752.9</v>
      </c>
      <c r="H51" s="7">
        <v>1.07</v>
      </c>
      <c r="I51" s="8">
        <v>0.14000000000000001</v>
      </c>
    </row>
    <row r="52" spans="1:11" s="9" customFormat="1" ht="25.5" x14ac:dyDescent="0.2">
      <c r="A52" s="78" t="s">
        <v>98</v>
      </c>
      <c r="B52" s="30" t="s">
        <v>63</v>
      </c>
      <c r="C52" s="17"/>
      <c r="D52" s="74"/>
      <c r="E52" s="11"/>
      <c r="F52" s="12"/>
      <c r="G52" s="7">
        <v>2752.9</v>
      </c>
      <c r="H52" s="7"/>
      <c r="I52" s="8"/>
    </row>
    <row r="53" spans="1:11" s="9" customFormat="1" ht="27.75" customHeight="1" x14ac:dyDescent="0.2">
      <c r="A53" s="78" t="s">
        <v>99</v>
      </c>
      <c r="B53" s="30" t="s">
        <v>63</v>
      </c>
      <c r="C53" s="17"/>
      <c r="D53" s="74"/>
      <c r="E53" s="11"/>
      <c r="F53" s="12"/>
      <c r="G53" s="7">
        <v>2752.9</v>
      </c>
      <c r="H53" s="7"/>
      <c r="I53" s="8"/>
    </row>
    <row r="54" spans="1:11" s="9" customFormat="1" ht="18.75" customHeight="1" x14ac:dyDescent="0.2">
      <c r="A54" s="78" t="s">
        <v>100</v>
      </c>
      <c r="B54" s="30" t="s">
        <v>11</v>
      </c>
      <c r="C54" s="17"/>
      <c r="D54" s="74"/>
      <c r="E54" s="11"/>
      <c r="F54" s="12"/>
      <c r="G54" s="7">
        <v>2752.9</v>
      </c>
      <c r="H54" s="7"/>
      <c r="I54" s="8"/>
    </row>
    <row r="55" spans="1:11" s="9" customFormat="1" ht="21" customHeight="1" x14ac:dyDescent="0.2">
      <c r="A55" s="78" t="s">
        <v>101</v>
      </c>
      <c r="B55" s="30" t="s">
        <v>63</v>
      </c>
      <c r="C55" s="17"/>
      <c r="D55" s="74"/>
      <c r="E55" s="11"/>
      <c r="F55" s="12"/>
      <c r="G55" s="7">
        <v>2752.9</v>
      </c>
      <c r="H55" s="7"/>
      <c r="I55" s="8"/>
    </row>
    <row r="56" spans="1:11" s="9" customFormat="1" ht="25.5" x14ac:dyDescent="0.2">
      <c r="A56" s="78" t="s">
        <v>102</v>
      </c>
      <c r="B56" s="30" t="s">
        <v>63</v>
      </c>
      <c r="C56" s="17"/>
      <c r="D56" s="74"/>
      <c r="E56" s="11"/>
      <c r="F56" s="12"/>
      <c r="G56" s="7">
        <v>2752.9</v>
      </c>
      <c r="H56" s="7"/>
      <c r="I56" s="8"/>
    </row>
    <row r="57" spans="1:11" s="9" customFormat="1" ht="21" customHeight="1" x14ac:dyDescent="0.2">
      <c r="A57" s="78" t="s">
        <v>103</v>
      </c>
      <c r="B57" s="30" t="s">
        <v>63</v>
      </c>
      <c r="C57" s="17"/>
      <c r="D57" s="74"/>
      <c r="E57" s="11"/>
      <c r="F57" s="12"/>
      <c r="G57" s="7">
        <v>2752.9</v>
      </c>
      <c r="H57" s="7"/>
      <c r="I57" s="8"/>
    </row>
    <row r="58" spans="1:11" s="9" customFormat="1" ht="31.5" customHeight="1" x14ac:dyDescent="0.2">
      <c r="A58" s="78" t="s">
        <v>104</v>
      </c>
      <c r="B58" s="30" t="s">
        <v>63</v>
      </c>
      <c r="C58" s="17"/>
      <c r="D58" s="74"/>
      <c r="E58" s="11"/>
      <c r="F58" s="12"/>
      <c r="G58" s="7">
        <v>2752.9</v>
      </c>
      <c r="H58" s="7"/>
      <c r="I58" s="8"/>
    </row>
    <row r="59" spans="1:11" s="9" customFormat="1" ht="18" customHeight="1" x14ac:dyDescent="0.2">
      <c r="A59" s="78" t="s">
        <v>105</v>
      </c>
      <c r="B59" s="30" t="s">
        <v>63</v>
      </c>
      <c r="C59" s="17"/>
      <c r="D59" s="74"/>
      <c r="E59" s="11"/>
      <c r="F59" s="12"/>
      <c r="G59" s="7">
        <v>2752.9</v>
      </c>
      <c r="H59" s="7"/>
      <c r="I59" s="8"/>
    </row>
    <row r="60" spans="1:11" s="9" customFormat="1" ht="21.75" customHeight="1" x14ac:dyDescent="0.2">
      <c r="A60" s="78" t="s">
        <v>106</v>
      </c>
      <c r="B60" s="30" t="s">
        <v>63</v>
      </c>
      <c r="C60" s="17"/>
      <c r="D60" s="74"/>
      <c r="E60" s="11"/>
      <c r="F60" s="12"/>
      <c r="G60" s="7">
        <v>2752.9</v>
      </c>
      <c r="H60" s="7"/>
      <c r="I60" s="8"/>
    </row>
    <row r="61" spans="1:11" s="7" customFormat="1" ht="15" x14ac:dyDescent="0.2">
      <c r="A61" s="54" t="s">
        <v>25</v>
      </c>
      <c r="B61" s="48" t="s">
        <v>26</v>
      </c>
      <c r="C61" s="17" t="s">
        <v>136</v>
      </c>
      <c r="D61" s="74">
        <f>E61*G61</f>
        <v>2642.78</v>
      </c>
      <c r="E61" s="11">
        <f>F61*12</f>
        <v>0.96</v>
      </c>
      <c r="F61" s="12">
        <v>0.08</v>
      </c>
      <c r="G61" s="7">
        <v>2752.9</v>
      </c>
      <c r="H61" s="7">
        <v>1.07</v>
      </c>
      <c r="I61" s="8">
        <v>0.03</v>
      </c>
    </row>
    <row r="62" spans="1:11" s="7" customFormat="1" ht="15" x14ac:dyDescent="0.2">
      <c r="A62" s="54" t="s">
        <v>27</v>
      </c>
      <c r="B62" s="55" t="s">
        <v>28</v>
      </c>
      <c r="C62" s="18" t="s">
        <v>136</v>
      </c>
      <c r="D62" s="74">
        <f>E62*G62</f>
        <v>1651.74</v>
      </c>
      <c r="E62" s="11">
        <f>12*F62</f>
        <v>0.6</v>
      </c>
      <c r="F62" s="12">
        <v>0.05</v>
      </c>
      <c r="G62" s="7">
        <v>2752.9</v>
      </c>
      <c r="H62" s="7">
        <v>1.07</v>
      </c>
      <c r="I62" s="8">
        <v>0.02</v>
      </c>
    </row>
    <row r="63" spans="1:11" s="16" customFormat="1" ht="30" x14ac:dyDescent="0.2">
      <c r="A63" s="54" t="s">
        <v>29</v>
      </c>
      <c r="B63" s="48"/>
      <c r="C63" s="17" t="s">
        <v>131</v>
      </c>
      <c r="D63" s="74">
        <v>3535</v>
      </c>
      <c r="E63" s="11">
        <f>D63/G63</f>
        <v>1.28</v>
      </c>
      <c r="F63" s="12">
        <f>E63/12</f>
        <v>0.11</v>
      </c>
      <c r="G63" s="7">
        <v>2752.9</v>
      </c>
      <c r="H63" s="7">
        <v>1.07</v>
      </c>
      <c r="I63" s="8">
        <v>0.03</v>
      </c>
      <c r="K63" s="7"/>
    </row>
    <row r="64" spans="1:11" s="16" customFormat="1" ht="18" customHeight="1" x14ac:dyDescent="0.2">
      <c r="A64" s="54" t="s">
        <v>30</v>
      </c>
      <c r="B64" s="48"/>
      <c r="C64" s="11" t="s">
        <v>137</v>
      </c>
      <c r="D64" s="79">
        <f>SUM(D65:D78)</f>
        <v>18843.43</v>
      </c>
      <c r="E64" s="11">
        <f>D64/G64</f>
        <v>6.84</v>
      </c>
      <c r="F64" s="12">
        <f>E64/12</f>
        <v>0.56999999999999995</v>
      </c>
      <c r="G64" s="7">
        <v>2752.9</v>
      </c>
      <c r="H64" s="7">
        <v>1.07</v>
      </c>
      <c r="I64" s="8">
        <v>0.91</v>
      </c>
      <c r="K64" s="7"/>
    </row>
    <row r="65" spans="1:11" s="9" customFormat="1" ht="20.25" customHeight="1" x14ac:dyDescent="0.2">
      <c r="A65" s="56" t="s">
        <v>68</v>
      </c>
      <c r="B65" s="52" t="s">
        <v>31</v>
      </c>
      <c r="C65" s="20"/>
      <c r="D65" s="80">
        <v>743.92</v>
      </c>
      <c r="E65" s="20"/>
      <c r="F65" s="21"/>
      <c r="G65" s="7">
        <v>2752.9</v>
      </c>
      <c r="H65" s="7">
        <v>1.07</v>
      </c>
      <c r="I65" s="8">
        <v>0.01</v>
      </c>
      <c r="K65" s="7"/>
    </row>
    <row r="66" spans="1:11" s="9" customFormat="1" ht="17.25" customHeight="1" x14ac:dyDescent="0.2">
      <c r="A66" s="56" t="s">
        <v>32</v>
      </c>
      <c r="B66" s="52" t="s">
        <v>33</v>
      </c>
      <c r="C66" s="20"/>
      <c r="D66" s="80">
        <v>548.89</v>
      </c>
      <c r="E66" s="20"/>
      <c r="F66" s="21"/>
      <c r="G66" s="7">
        <v>2752.9</v>
      </c>
      <c r="H66" s="7">
        <v>1.07</v>
      </c>
      <c r="I66" s="8">
        <v>0.01</v>
      </c>
      <c r="K66" s="7"/>
    </row>
    <row r="67" spans="1:11" s="9" customFormat="1" ht="18" customHeight="1" x14ac:dyDescent="0.2">
      <c r="A67" s="56" t="s">
        <v>66</v>
      </c>
      <c r="B67" s="53" t="s">
        <v>31</v>
      </c>
      <c r="C67" s="20"/>
      <c r="D67" s="80">
        <v>978.07</v>
      </c>
      <c r="E67" s="20"/>
      <c r="F67" s="21"/>
      <c r="G67" s="7">
        <v>2752.9</v>
      </c>
      <c r="H67" s="7"/>
      <c r="I67" s="8"/>
      <c r="K67" s="7"/>
    </row>
    <row r="68" spans="1:11" s="9" customFormat="1" ht="17.25" customHeight="1" x14ac:dyDescent="0.2">
      <c r="A68" s="56" t="s">
        <v>34</v>
      </c>
      <c r="B68" s="52" t="s">
        <v>31</v>
      </c>
      <c r="C68" s="20"/>
      <c r="D68" s="80">
        <v>1046</v>
      </c>
      <c r="E68" s="20"/>
      <c r="F68" s="21"/>
      <c r="G68" s="7">
        <v>2752.9</v>
      </c>
      <c r="H68" s="7">
        <v>1.07</v>
      </c>
      <c r="I68" s="8">
        <v>0.02</v>
      </c>
      <c r="K68" s="7"/>
    </row>
    <row r="69" spans="1:11" s="9" customFormat="1" ht="15" x14ac:dyDescent="0.2">
      <c r="A69" s="56" t="s">
        <v>35</v>
      </c>
      <c r="B69" s="52" t="s">
        <v>31</v>
      </c>
      <c r="C69" s="20"/>
      <c r="D69" s="80">
        <v>4663.38</v>
      </c>
      <c r="E69" s="20"/>
      <c r="F69" s="21"/>
      <c r="G69" s="7">
        <v>2752.9</v>
      </c>
      <c r="H69" s="7">
        <v>1.07</v>
      </c>
      <c r="I69" s="8">
        <v>0.1</v>
      </c>
      <c r="K69" s="7"/>
    </row>
    <row r="70" spans="1:11" s="9" customFormat="1" ht="15" x14ac:dyDescent="0.2">
      <c r="A70" s="56" t="s">
        <v>36</v>
      </c>
      <c r="B70" s="52" t="s">
        <v>31</v>
      </c>
      <c r="C70" s="20"/>
      <c r="D70" s="80">
        <v>1097.78</v>
      </c>
      <c r="E70" s="20"/>
      <c r="F70" s="21"/>
      <c r="G70" s="7">
        <v>2752.9</v>
      </c>
      <c r="H70" s="7">
        <v>1.07</v>
      </c>
      <c r="I70" s="8">
        <v>0.02</v>
      </c>
      <c r="K70" s="7"/>
    </row>
    <row r="71" spans="1:11" s="9" customFormat="1" ht="15" x14ac:dyDescent="0.2">
      <c r="A71" s="56" t="s">
        <v>37</v>
      </c>
      <c r="B71" s="52" t="s">
        <v>31</v>
      </c>
      <c r="C71" s="20"/>
      <c r="D71" s="80">
        <v>522.99</v>
      </c>
      <c r="E71" s="20"/>
      <c r="F71" s="21"/>
      <c r="G71" s="7">
        <v>2752.9</v>
      </c>
      <c r="H71" s="7">
        <v>1.07</v>
      </c>
      <c r="I71" s="8">
        <v>0.01</v>
      </c>
      <c r="K71" s="7"/>
    </row>
    <row r="72" spans="1:11" s="9" customFormat="1" ht="15" x14ac:dyDescent="0.2">
      <c r="A72" s="56" t="s">
        <v>38</v>
      </c>
      <c r="B72" s="52" t="s">
        <v>33</v>
      </c>
      <c r="C72" s="20"/>
      <c r="D72" s="80">
        <v>0</v>
      </c>
      <c r="E72" s="20"/>
      <c r="F72" s="21"/>
      <c r="G72" s="7">
        <v>2752.9</v>
      </c>
      <c r="H72" s="7">
        <v>1.07</v>
      </c>
      <c r="I72" s="8">
        <v>0.04</v>
      </c>
      <c r="K72" s="7"/>
    </row>
    <row r="73" spans="1:11" s="9" customFormat="1" ht="25.5" x14ac:dyDescent="0.2">
      <c r="A73" s="56" t="s">
        <v>39</v>
      </c>
      <c r="B73" s="52" t="s">
        <v>31</v>
      </c>
      <c r="C73" s="20"/>
      <c r="D73" s="80">
        <v>3911.85</v>
      </c>
      <c r="E73" s="20"/>
      <c r="F73" s="21"/>
      <c r="G73" s="7">
        <v>2752.9</v>
      </c>
      <c r="H73" s="7">
        <v>1.07</v>
      </c>
      <c r="I73" s="8">
        <v>7.0000000000000007E-2</v>
      </c>
      <c r="K73" s="7"/>
    </row>
    <row r="74" spans="1:11" s="9" customFormat="1" ht="16.5" customHeight="1" x14ac:dyDescent="0.2">
      <c r="A74" s="56" t="s">
        <v>163</v>
      </c>
      <c r="B74" s="53" t="s">
        <v>31</v>
      </c>
      <c r="C74" s="20"/>
      <c r="D74" s="80">
        <v>1163.0899999999999</v>
      </c>
      <c r="E74" s="20"/>
      <c r="F74" s="21"/>
      <c r="G74" s="7"/>
      <c r="H74" s="7"/>
      <c r="I74" s="8"/>
      <c r="K74" s="7"/>
    </row>
    <row r="75" spans="1:11" s="9" customFormat="1" ht="26.25" customHeight="1" x14ac:dyDescent="0.2">
      <c r="A75" s="56" t="s">
        <v>69</v>
      </c>
      <c r="B75" s="52" t="s">
        <v>31</v>
      </c>
      <c r="C75" s="20"/>
      <c r="D75" s="80">
        <v>4167.46</v>
      </c>
      <c r="E75" s="20"/>
      <c r="F75" s="21"/>
      <c r="G75" s="7">
        <v>2752.9</v>
      </c>
      <c r="H75" s="7">
        <v>1.07</v>
      </c>
      <c r="I75" s="8">
        <v>0.01</v>
      </c>
      <c r="K75" s="7"/>
    </row>
    <row r="76" spans="1:11" s="9" customFormat="1" ht="18" customHeight="1" x14ac:dyDescent="0.2">
      <c r="A76" s="78" t="s">
        <v>107</v>
      </c>
      <c r="B76" s="30" t="s">
        <v>31</v>
      </c>
      <c r="C76" s="22"/>
      <c r="D76" s="81">
        <v>0</v>
      </c>
      <c r="E76" s="22"/>
      <c r="F76" s="82"/>
      <c r="G76" s="7">
        <v>2752.9</v>
      </c>
      <c r="H76" s="7"/>
      <c r="I76" s="8"/>
      <c r="K76" s="7"/>
    </row>
    <row r="77" spans="1:11" s="9" customFormat="1" ht="29.25" customHeight="1" x14ac:dyDescent="0.2">
      <c r="A77" s="56" t="s">
        <v>108</v>
      </c>
      <c r="B77" s="53" t="s">
        <v>46</v>
      </c>
      <c r="C77" s="22"/>
      <c r="D77" s="81">
        <v>0</v>
      </c>
      <c r="E77" s="22"/>
      <c r="F77" s="82"/>
      <c r="G77" s="7">
        <v>2752.9</v>
      </c>
      <c r="H77" s="7"/>
      <c r="I77" s="8"/>
      <c r="K77" s="7"/>
    </row>
    <row r="78" spans="1:11" s="9" customFormat="1" ht="18.75" customHeight="1" x14ac:dyDescent="0.2">
      <c r="A78" s="56" t="s">
        <v>109</v>
      </c>
      <c r="B78" s="30" t="s">
        <v>31</v>
      </c>
      <c r="C78" s="22"/>
      <c r="D78" s="81">
        <v>0</v>
      </c>
      <c r="E78" s="22"/>
      <c r="F78" s="82"/>
      <c r="G78" s="7">
        <v>2752.9</v>
      </c>
      <c r="H78" s="7"/>
      <c r="I78" s="8"/>
      <c r="K78" s="7"/>
    </row>
    <row r="79" spans="1:11" s="16" customFormat="1" ht="30" x14ac:dyDescent="0.2">
      <c r="A79" s="54" t="s">
        <v>40</v>
      </c>
      <c r="B79" s="48"/>
      <c r="C79" s="11" t="s">
        <v>138</v>
      </c>
      <c r="D79" s="79">
        <f>SUM(D80:D89)</f>
        <v>21314.18</v>
      </c>
      <c r="E79" s="11">
        <f>D79/G79</f>
        <v>7.74</v>
      </c>
      <c r="F79" s="12">
        <f>E79/12</f>
        <v>0.65</v>
      </c>
      <c r="G79" s="7">
        <v>2752.9</v>
      </c>
      <c r="H79" s="7">
        <v>1.07</v>
      </c>
      <c r="I79" s="8">
        <v>0.9</v>
      </c>
      <c r="K79" s="7"/>
    </row>
    <row r="80" spans="1:11" s="9" customFormat="1" ht="17.25" customHeight="1" x14ac:dyDescent="0.2">
      <c r="A80" s="56" t="s">
        <v>41</v>
      </c>
      <c r="B80" s="52" t="s">
        <v>42</v>
      </c>
      <c r="C80" s="20"/>
      <c r="D80" s="80">
        <v>3137.99</v>
      </c>
      <c r="E80" s="20"/>
      <c r="F80" s="21"/>
      <c r="G80" s="7">
        <v>2752.9</v>
      </c>
      <c r="H80" s="7">
        <v>1.07</v>
      </c>
      <c r="I80" s="8">
        <v>0.06</v>
      </c>
      <c r="K80" s="7"/>
    </row>
    <row r="81" spans="1:11" s="9" customFormat="1" ht="25.5" x14ac:dyDescent="0.2">
      <c r="A81" s="56" t="s">
        <v>43</v>
      </c>
      <c r="B81" s="52" t="s">
        <v>44</v>
      </c>
      <c r="C81" s="20"/>
      <c r="D81" s="80">
        <v>2092.02</v>
      </c>
      <c r="E81" s="20"/>
      <c r="F81" s="21"/>
      <c r="G81" s="7">
        <v>2752.9</v>
      </c>
      <c r="H81" s="7">
        <v>1.07</v>
      </c>
      <c r="I81" s="8">
        <v>0.04</v>
      </c>
      <c r="K81" s="7"/>
    </row>
    <row r="82" spans="1:11" s="9" customFormat="1" ht="20.25" customHeight="1" x14ac:dyDescent="0.2">
      <c r="A82" s="56" t="s">
        <v>45</v>
      </c>
      <c r="B82" s="52" t="s">
        <v>46</v>
      </c>
      <c r="C82" s="20"/>
      <c r="D82" s="80">
        <v>2195.4899999999998</v>
      </c>
      <c r="E82" s="20"/>
      <c r="F82" s="21"/>
      <c r="G82" s="7">
        <v>2752.9</v>
      </c>
      <c r="H82" s="7">
        <v>1.07</v>
      </c>
      <c r="I82" s="8">
        <v>0.04</v>
      </c>
      <c r="K82" s="7"/>
    </row>
    <row r="83" spans="1:11" s="9" customFormat="1" ht="31.5" customHeight="1" x14ac:dyDescent="0.2">
      <c r="A83" s="56" t="s">
        <v>47</v>
      </c>
      <c r="B83" s="52" t="s">
        <v>48</v>
      </c>
      <c r="C83" s="20"/>
      <c r="D83" s="80">
        <v>0</v>
      </c>
      <c r="E83" s="20"/>
      <c r="F83" s="21"/>
      <c r="G83" s="7">
        <v>2752.9</v>
      </c>
      <c r="H83" s="7">
        <v>1.07</v>
      </c>
      <c r="I83" s="8">
        <v>0.04</v>
      </c>
      <c r="K83" s="7"/>
    </row>
    <row r="84" spans="1:11" s="9" customFormat="1" ht="21.75" customHeight="1" x14ac:dyDescent="0.2">
      <c r="A84" s="56" t="s">
        <v>110</v>
      </c>
      <c r="B84" s="53" t="s">
        <v>46</v>
      </c>
      <c r="C84" s="20"/>
      <c r="D84" s="80">
        <v>0</v>
      </c>
      <c r="E84" s="20"/>
      <c r="F84" s="21"/>
      <c r="G84" s="7">
        <v>2752.9</v>
      </c>
      <c r="H84" s="7">
        <v>1.07</v>
      </c>
      <c r="I84" s="8">
        <v>0</v>
      </c>
      <c r="K84" s="7"/>
    </row>
    <row r="85" spans="1:11" s="9" customFormat="1" ht="24" customHeight="1" x14ac:dyDescent="0.2">
      <c r="A85" s="56" t="s">
        <v>49</v>
      </c>
      <c r="B85" s="52" t="s">
        <v>23</v>
      </c>
      <c r="C85" s="22"/>
      <c r="D85" s="80">
        <v>7440.48</v>
      </c>
      <c r="E85" s="20"/>
      <c r="F85" s="21"/>
      <c r="G85" s="7">
        <v>2752.9</v>
      </c>
      <c r="H85" s="7">
        <v>1.07</v>
      </c>
      <c r="I85" s="8">
        <v>0.15</v>
      </c>
      <c r="K85" s="7"/>
    </row>
    <row r="86" spans="1:11" s="9" customFormat="1" ht="32.25" customHeight="1" x14ac:dyDescent="0.2">
      <c r="A86" s="56" t="s">
        <v>111</v>
      </c>
      <c r="B86" s="53" t="s">
        <v>31</v>
      </c>
      <c r="C86" s="22"/>
      <c r="D86" s="80">
        <v>6448.2</v>
      </c>
      <c r="E86" s="20"/>
      <c r="F86" s="21"/>
      <c r="G86" s="7">
        <v>2752.9</v>
      </c>
      <c r="H86" s="7"/>
      <c r="I86" s="8"/>
      <c r="K86" s="7"/>
    </row>
    <row r="87" spans="1:11" s="9" customFormat="1" ht="28.5" customHeight="1" x14ac:dyDescent="0.2">
      <c r="A87" s="56" t="s">
        <v>108</v>
      </c>
      <c r="B87" s="53" t="s">
        <v>31</v>
      </c>
      <c r="C87" s="22"/>
      <c r="D87" s="80">
        <v>0</v>
      </c>
      <c r="E87" s="20"/>
      <c r="F87" s="21"/>
      <c r="G87" s="7">
        <v>2752.9</v>
      </c>
      <c r="H87" s="7"/>
      <c r="I87" s="8"/>
      <c r="K87" s="7"/>
    </row>
    <row r="88" spans="1:11" s="9" customFormat="1" ht="19.5" customHeight="1" x14ac:dyDescent="0.2">
      <c r="A88" s="78" t="s">
        <v>112</v>
      </c>
      <c r="B88" s="53" t="s">
        <v>31</v>
      </c>
      <c r="C88" s="22"/>
      <c r="D88" s="80">
        <v>0</v>
      </c>
      <c r="E88" s="20"/>
      <c r="F88" s="21"/>
      <c r="G88" s="7">
        <v>2752.9</v>
      </c>
      <c r="H88" s="7"/>
      <c r="I88" s="8"/>
      <c r="K88" s="7"/>
    </row>
    <row r="89" spans="1:11" s="9" customFormat="1" ht="19.5" customHeight="1" x14ac:dyDescent="0.2">
      <c r="A89" s="56" t="s">
        <v>113</v>
      </c>
      <c r="B89" s="53" t="s">
        <v>31</v>
      </c>
      <c r="C89" s="22"/>
      <c r="D89" s="80">
        <v>0</v>
      </c>
      <c r="E89" s="20"/>
      <c r="F89" s="21"/>
      <c r="G89" s="7">
        <v>2752.9</v>
      </c>
      <c r="H89" s="7"/>
      <c r="I89" s="8"/>
      <c r="K89" s="7"/>
    </row>
    <row r="90" spans="1:11" s="9" customFormat="1" ht="30" x14ac:dyDescent="0.2">
      <c r="A90" s="54" t="s">
        <v>50</v>
      </c>
      <c r="B90" s="52"/>
      <c r="C90" s="17" t="s">
        <v>139</v>
      </c>
      <c r="D90" s="79">
        <f>SUM(D91:D94)</f>
        <v>0</v>
      </c>
      <c r="E90" s="11">
        <f>D90/G90</f>
        <v>0</v>
      </c>
      <c r="F90" s="12">
        <f>E90/12</f>
        <v>0</v>
      </c>
      <c r="G90" s="7">
        <v>2752.9</v>
      </c>
      <c r="H90" s="7">
        <v>1.07</v>
      </c>
      <c r="I90" s="8">
        <v>0.09</v>
      </c>
      <c r="K90" s="7"/>
    </row>
    <row r="91" spans="1:11" s="9" customFormat="1" ht="15" x14ac:dyDescent="0.2">
      <c r="A91" s="56" t="s">
        <v>114</v>
      </c>
      <c r="B91" s="52" t="s">
        <v>31</v>
      </c>
      <c r="C91" s="17"/>
      <c r="D91" s="76">
        <v>0</v>
      </c>
      <c r="E91" s="11"/>
      <c r="F91" s="12"/>
      <c r="G91" s="7">
        <v>2752.9</v>
      </c>
      <c r="H91" s="7"/>
      <c r="I91" s="8"/>
      <c r="K91" s="7"/>
    </row>
    <row r="92" spans="1:11" s="9" customFormat="1" ht="15" x14ac:dyDescent="0.2">
      <c r="A92" s="78" t="s">
        <v>115</v>
      </c>
      <c r="B92" s="53" t="s">
        <v>46</v>
      </c>
      <c r="C92" s="17"/>
      <c r="D92" s="76">
        <v>0</v>
      </c>
      <c r="E92" s="11"/>
      <c r="F92" s="12"/>
      <c r="G92" s="7">
        <v>2752.9</v>
      </c>
      <c r="H92" s="7"/>
      <c r="I92" s="8"/>
      <c r="K92" s="7"/>
    </row>
    <row r="93" spans="1:11" s="9" customFormat="1" ht="15" x14ac:dyDescent="0.2">
      <c r="A93" s="56" t="s">
        <v>116</v>
      </c>
      <c r="B93" s="53" t="s">
        <v>117</v>
      </c>
      <c r="C93" s="17"/>
      <c r="D93" s="76">
        <v>0</v>
      </c>
      <c r="E93" s="11"/>
      <c r="F93" s="12"/>
      <c r="G93" s="7">
        <v>2752.9</v>
      </c>
      <c r="H93" s="7"/>
      <c r="I93" s="8"/>
      <c r="K93" s="7"/>
    </row>
    <row r="94" spans="1:11" s="9" customFormat="1" ht="32.25" customHeight="1" x14ac:dyDescent="0.2">
      <c r="A94" s="56" t="s">
        <v>118</v>
      </c>
      <c r="B94" s="53" t="s">
        <v>46</v>
      </c>
      <c r="C94" s="17"/>
      <c r="D94" s="76">
        <v>0</v>
      </c>
      <c r="E94" s="11"/>
      <c r="F94" s="12"/>
      <c r="G94" s="7">
        <v>2752.9</v>
      </c>
      <c r="H94" s="7"/>
      <c r="I94" s="8"/>
      <c r="K94" s="7"/>
    </row>
    <row r="95" spans="1:11" s="9" customFormat="1" ht="24.75" customHeight="1" x14ac:dyDescent="0.2">
      <c r="A95" s="54" t="s">
        <v>51</v>
      </c>
      <c r="B95" s="52"/>
      <c r="C95" s="17" t="s">
        <v>140</v>
      </c>
      <c r="D95" s="79">
        <f>SUM(D96:D101)</f>
        <v>7653.78</v>
      </c>
      <c r="E95" s="11">
        <f>D95/G95</f>
        <v>2.78</v>
      </c>
      <c r="F95" s="12">
        <f>E95/12</f>
        <v>0.23</v>
      </c>
      <c r="G95" s="7">
        <v>2752.9</v>
      </c>
      <c r="H95" s="7">
        <v>1.07</v>
      </c>
      <c r="I95" s="8">
        <v>0.35</v>
      </c>
      <c r="K95" s="7"/>
    </row>
    <row r="96" spans="1:11" s="9" customFormat="1" ht="20.25" customHeight="1" x14ac:dyDescent="0.2">
      <c r="A96" s="56" t="s">
        <v>119</v>
      </c>
      <c r="B96" s="52" t="s">
        <v>23</v>
      </c>
      <c r="C96" s="17"/>
      <c r="D96" s="80">
        <v>0</v>
      </c>
      <c r="E96" s="20"/>
      <c r="F96" s="21"/>
      <c r="G96" s="7">
        <v>2752.9</v>
      </c>
      <c r="H96" s="7">
        <v>1.07</v>
      </c>
      <c r="I96" s="8">
        <v>0.13</v>
      </c>
      <c r="K96" s="7"/>
    </row>
    <row r="97" spans="1:12" s="9" customFormat="1" ht="45" customHeight="1" x14ac:dyDescent="0.2">
      <c r="A97" s="56" t="s">
        <v>120</v>
      </c>
      <c r="B97" s="52" t="s">
        <v>31</v>
      </c>
      <c r="C97" s="17"/>
      <c r="D97" s="80">
        <v>6560.38</v>
      </c>
      <c r="E97" s="20"/>
      <c r="F97" s="21"/>
      <c r="G97" s="7">
        <v>2752.9</v>
      </c>
      <c r="H97" s="7">
        <v>1.07</v>
      </c>
      <c r="I97" s="8">
        <v>0.02</v>
      </c>
      <c r="K97" s="7"/>
    </row>
    <row r="98" spans="1:12" s="9" customFormat="1" ht="48.75" customHeight="1" x14ac:dyDescent="0.2">
      <c r="A98" s="56" t="s">
        <v>121</v>
      </c>
      <c r="B98" s="52" t="s">
        <v>31</v>
      </c>
      <c r="C98" s="17"/>
      <c r="D98" s="80">
        <v>1093.4000000000001</v>
      </c>
      <c r="E98" s="20"/>
      <c r="F98" s="21"/>
      <c r="G98" s="7">
        <v>2752.9</v>
      </c>
      <c r="H98" s="7">
        <v>1.07</v>
      </c>
      <c r="I98" s="8">
        <v>0</v>
      </c>
      <c r="K98" s="7"/>
    </row>
    <row r="99" spans="1:12" s="9" customFormat="1" ht="29.25" customHeight="1" x14ac:dyDescent="0.2">
      <c r="A99" s="56" t="s">
        <v>52</v>
      </c>
      <c r="B99" s="52" t="s">
        <v>17</v>
      </c>
      <c r="C99" s="17"/>
      <c r="D99" s="80">
        <f t="shared" ref="D99:D100" si="1">E99*G99</f>
        <v>0</v>
      </c>
      <c r="E99" s="20"/>
      <c r="F99" s="21"/>
      <c r="G99" s="7">
        <v>2752.9</v>
      </c>
      <c r="H99" s="7">
        <v>1.07</v>
      </c>
      <c r="I99" s="8">
        <v>0</v>
      </c>
      <c r="K99" s="7"/>
    </row>
    <row r="100" spans="1:12" s="9" customFormat="1" ht="21.75" customHeight="1" x14ac:dyDescent="0.2">
      <c r="A100" s="56" t="s">
        <v>122</v>
      </c>
      <c r="B100" s="53" t="s">
        <v>67</v>
      </c>
      <c r="C100" s="17"/>
      <c r="D100" s="80">
        <f t="shared" si="1"/>
        <v>0</v>
      </c>
      <c r="E100" s="20"/>
      <c r="F100" s="21"/>
      <c r="G100" s="7">
        <v>2752.9</v>
      </c>
      <c r="H100" s="7">
        <v>1.07</v>
      </c>
      <c r="I100" s="8">
        <v>0</v>
      </c>
      <c r="K100" s="7"/>
    </row>
    <row r="101" spans="1:12" s="9" customFormat="1" ht="57.75" customHeight="1" x14ac:dyDescent="0.2">
      <c r="A101" s="56" t="s">
        <v>123</v>
      </c>
      <c r="B101" s="53" t="s">
        <v>63</v>
      </c>
      <c r="C101" s="17"/>
      <c r="D101" s="80">
        <v>0</v>
      </c>
      <c r="E101" s="20"/>
      <c r="F101" s="21"/>
      <c r="G101" s="7">
        <v>2752.9</v>
      </c>
      <c r="H101" s="7">
        <v>1.07</v>
      </c>
      <c r="I101" s="8">
        <v>0.11</v>
      </c>
      <c r="K101" s="7"/>
    </row>
    <row r="102" spans="1:12" s="9" customFormat="1" ht="17.25" customHeight="1" x14ac:dyDescent="0.2">
      <c r="A102" s="54" t="s">
        <v>53</v>
      </c>
      <c r="B102" s="52"/>
      <c r="C102" s="17" t="s">
        <v>141</v>
      </c>
      <c r="D102" s="79">
        <f>D103</f>
        <v>1311.87</v>
      </c>
      <c r="E102" s="11">
        <f>D102/G102</f>
        <v>0.48</v>
      </c>
      <c r="F102" s="12">
        <f>D102/12/G102</f>
        <v>0.04</v>
      </c>
      <c r="G102" s="7">
        <v>2752.9</v>
      </c>
      <c r="H102" s="7">
        <v>1.07</v>
      </c>
      <c r="I102" s="8">
        <v>0.11</v>
      </c>
      <c r="K102" s="7"/>
    </row>
    <row r="103" spans="1:12" s="9" customFormat="1" ht="21" customHeight="1" x14ac:dyDescent="0.2">
      <c r="A103" s="56" t="s">
        <v>54</v>
      </c>
      <c r="B103" s="52" t="s">
        <v>31</v>
      </c>
      <c r="C103" s="20"/>
      <c r="D103" s="80">
        <v>1311.87</v>
      </c>
      <c r="E103" s="20"/>
      <c r="F103" s="21"/>
      <c r="G103" s="7">
        <v>2752.9</v>
      </c>
      <c r="H103" s="7">
        <v>1.07</v>
      </c>
      <c r="I103" s="8">
        <v>0.02</v>
      </c>
      <c r="K103" s="7"/>
    </row>
    <row r="104" spans="1:12" s="7" customFormat="1" ht="15" x14ac:dyDescent="0.2">
      <c r="A104" s="54" t="s">
        <v>55</v>
      </c>
      <c r="B104" s="48"/>
      <c r="C104" s="11" t="s">
        <v>142</v>
      </c>
      <c r="D104" s="79">
        <f>D105+D106</f>
        <v>17290</v>
      </c>
      <c r="E104" s="11">
        <f>F104*12</f>
        <v>6.24</v>
      </c>
      <c r="F104" s="12">
        <f>D104/12/G104</f>
        <v>0.52</v>
      </c>
      <c r="G104" s="7">
        <v>2752.9</v>
      </c>
      <c r="H104" s="7">
        <v>1.07</v>
      </c>
      <c r="I104" s="8">
        <v>0.26</v>
      </c>
    </row>
    <row r="105" spans="1:12" s="9" customFormat="1" ht="44.25" customHeight="1" x14ac:dyDescent="0.2">
      <c r="A105" s="78" t="s">
        <v>124</v>
      </c>
      <c r="B105" s="53" t="s">
        <v>33</v>
      </c>
      <c r="C105" s="20"/>
      <c r="D105" s="80">
        <v>10140</v>
      </c>
      <c r="E105" s="20"/>
      <c r="F105" s="21"/>
      <c r="G105" s="7">
        <v>2752.9</v>
      </c>
      <c r="H105" s="7">
        <v>1.07</v>
      </c>
      <c r="I105" s="8">
        <v>0.04</v>
      </c>
      <c r="K105" s="7"/>
    </row>
    <row r="106" spans="1:12" s="9" customFormat="1" ht="21.75" customHeight="1" x14ac:dyDescent="0.2">
      <c r="A106" s="78" t="s">
        <v>164</v>
      </c>
      <c r="B106" s="53" t="s">
        <v>63</v>
      </c>
      <c r="C106" s="22"/>
      <c r="D106" s="81">
        <v>7150</v>
      </c>
      <c r="E106" s="22"/>
      <c r="F106" s="82"/>
      <c r="G106" s="7">
        <v>2752.9</v>
      </c>
      <c r="H106" s="7"/>
      <c r="I106" s="8"/>
      <c r="K106" s="7"/>
    </row>
    <row r="107" spans="1:12" s="7" customFormat="1" ht="15" x14ac:dyDescent="0.2">
      <c r="A107" s="54" t="s">
        <v>56</v>
      </c>
      <c r="B107" s="48"/>
      <c r="C107" s="11" t="s">
        <v>143</v>
      </c>
      <c r="D107" s="79">
        <f>D108+D109</f>
        <v>4373.46</v>
      </c>
      <c r="E107" s="11">
        <f>D107/G107</f>
        <v>1.59</v>
      </c>
      <c r="F107" s="12">
        <f>D107/12/G107</f>
        <v>0.13</v>
      </c>
      <c r="G107" s="7">
        <v>2752.9</v>
      </c>
      <c r="H107" s="7">
        <v>1.07</v>
      </c>
      <c r="I107" s="8">
        <v>0.34</v>
      </c>
    </row>
    <row r="108" spans="1:12" s="7" customFormat="1" ht="15" x14ac:dyDescent="0.2">
      <c r="A108" s="78" t="s">
        <v>64</v>
      </c>
      <c r="B108" s="30" t="s">
        <v>42</v>
      </c>
      <c r="C108" s="13"/>
      <c r="D108" s="77">
        <v>4373.46</v>
      </c>
      <c r="E108" s="11"/>
      <c r="F108" s="12"/>
      <c r="I108" s="8"/>
    </row>
    <row r="109" spans="1:12" s="23" customFormat="1" ht="25.5" customHeight="1" x14ac:dyDescent="0.2">
      <c r="A109" s="56" t="s">
        <v>57</v>
      </c>
      <c r="B109" s="53" t="s">
        <v>42</v>
      </c>
      <c r="C109" s="24"/>
      <c r="D109" s="90">
        <v>0</v>
      </c>
      <c r="E109" s="24"/>
      <c r="F109" s="25"/>
      <c r="G109" s="7">
        <v>2752.9</v>
      </c>
      <c r="H109" s="7">
        <v>1.07</v>
      </c>
      <c r="I109" s="8">
        <v>0.14000000000000001</v>
      </c>
      <c r="J109" s="9"/>
      <c r="K109" s="9"/>
      <c r="L109" s="9"/>
    </row>
    <row r="110" spans="1:12" s="7" customFormat="1" ht="114" customHeight="1" x14ac:dyDescent="0.2">
      <c r="A110" s="54" t="s">
        <v>165</v>
      </c>
      <c r="B110" s="55" t="s">
        <v>17</v>
      </c>
      <c r="C110" s="17"/>
      <c r="D110" s="91">
        <v>50000</v>
      </c>
      <c r="E110" s="18">
        <f>D110/G110</f>
        <v>18.16</v>
      </c>
      <c r="F110" s="19">
        <f>E110/12</f>
        <v>1.51</v>
      </c>
      <c r="G110" s="7">
        <v>2752.9</v>
      </c>
      <c r="H110" s="7">
        <v>1.07</v>
      </c>
      <c r="I110" s="8">
        <v>0.3</v>
      </c>
    </row>
    <row r="111" spans="1:12" s="7" customFormat="1" ht="21.75" customHeight="1" x14ac:dyDescent="0.2">
      <c r="A111" s="116" t="s">
        <v>166</v>
      </c>
      <c r="B111" s="48" t="s">
        <v>23</v>
      </c>
      <c r="C111" s="17"/>
      <c r="D111" s="91">
        <f>2076.79+4480.17</f>
        <v>6556.96</v>
      </c>
      <c r="E111" s="18">
        <f>D111/G111</f>
        <v>2.38</v>
      </c>
      <c r="F111" s="19">
        <f>E111/12</f>
        <v>0.2</v>
      </c>
      <c r="G111" s="7">
        <v>2752.9</v>
      </c>
      <c r="I111" s="8"/>
    </row>
    <row r="112" spans="1:12" s="7" customFormat="1" ht="21.75" customHeight="1" x14ac:dyDescent="0.2">
      <c r="A112" s="116" t="s">
        <v>167</v>
      </c>
      <c r="B112" s="48" t="s">
        <v>23</v>
      </c>
      <c r="C112" s="17"/>
      <c r="D112" s="91">
        <v>3187.06</v>
      </c>
      <c r="E112" s="18">
        <f t="shared" ref="E112:E114" si="2">D112/G112</f>
        <v>1.1599999999999999</v>
      </c>
      <c r="F112" s="19">
        <f t="shared" ref="F112:F114" si="3">E112/12</f>
        <v>0.1</v>
      </c>
      <c r="G112" s="7">
        <v>2752.9</v>
      </c>
      <c r="I112" s="8"/>
    </row>
    <row r="113" spans="1:12" s="7" customFormat="1" ht="21.75" customHeight="1" x14ac:dyDescent="0.2">
      <c r="A113" s="116" t="s">
        <v>168</v>
      </c>
      <c r="B113" s="48" t="s">
        <v>23</v>
      </c>
      <c r="C113" s="17"/>
      <c r="D113" s="91">
        <v>21879.79</v>
      </c>
      <c r="E113" s="18">
        <f t="shared" si="2"/>
        <v>7.95</v>
      </c>
      <c r="F113" s="19">
        <f t="shared" si="3"/>
        <v>0.66</v>
      </c>
      <c r="G113" s="7">
        <v>2752.9</v>
      </c>
      <c r="I113" s="8"/>
    </row>
    <row r="114" spans="1:12" s="7" customFormat="1" ht="21.75" customHeight="1" x14ac:dyDescent="0.2">
      <c r="A114" s="116" t="s">
        <v>169</v>
      </c>
      <c r="B114" s="48" t="s">
        <v>23</v>
      </c>
      <c r="C114" s="17"/>
      <c r="D114" s="91">
        <v>8817.36</v>
      </c>
      <c r="E114" s="18">
        <f t="shared" si="2"/>
        <v>3.2</v>
      </c>
      <c r="F114" s="19">
        <f t="shared" si="3"/>
        <v>0.27</v>
      </c>
      <c r="G114" s="7">
        <v>2752.9</v>
      </c>
      <c r="I114" s="8"/>
    </row>
    <row r="115" spans="1:12" s="7" customFormat="1" ht="24.75" customHeight="1" x14ac:dyDescent="0.2">
      <c r="A115" s="54" t="s">
        <v>58</v>
      </c>
      <c r="B115" s="83" t="s">
        <v>14</v>
      </c>
      <c r="C115" s="26"/>
      <c r="D115" s="84">
        <f>E115*G115</f>
        <v>68051.69</v>
      </c>
      <c r="E115" s="35">
        <f>12*F115</f>
        <v>24.72</v>
      </c>
      <c r="F115" s="15">
        <v>2.06</v>
      </c>
      <c r="G115" s="7">
        <v>2752.9</v>
      </c>
      <c r="I115" s="8"/>
      <c r="L115" s="8"/>
    </row>
    <row r="116" spans="1:12" s="7" customFormat="1" ht="22.5" customHeight="1" thickBot="1" x14ac:dyDescent="0.45">
      <c r="A116" s="57" t="s">
        <v>59</v>
      </c>
      <c r="B116" s="58"/>
      <c r="C116" s="87"/>
      <c r="D116" s="85">
        <f>D115+D110+D107+D104+D102+D95+D90+D79+D64+D63+D62+D61+D51+D50+D49+D48+D42+D41+D40+D29+D15+D114+D113+D112+D111</f>
        <v>842523.13</v>
      </c>
      <c r="E116" s="85">
        <f>E115+E110+E107+E104+E102+E95+E90+E79+E64+E63+E62+E61+E51+E50+E49+E48+E42+E41+E40+E29+E15+E114+E113+E112+E111</f>
        <v>306.01</v>
      </c>
      <c r="F116" s="85">
        <f>F115+F110+F107+F104+F102+F95+F90+F79+F64+F63+F62+F61+F51+F50+F49+F48+F42+F41+F40+F29+F15+F114+F113+F112+F111</f>
        <v>25.52</v>
      </c>
      <c r="G116" s="7">
        <v>2752.9</v>
      </c>
      <c r="I116" s="8"/>
    </row>
    <row r="117" spans="1:12" s="27" customFormat="1" ht="20.25" thickBot="1" x14ac:dyDescent="0.25">
      <c r="A117" s="59"/>
      <c r="B117" s="29"/>
      <c r="C117" s="29"/>
      <c r="D117" s="88"/>
      <c r="E117" s="29"/>
      <c r="F117" s="36"/>
      <c r="G117" s="7">
        <v>2752.9</v>
      </c>
      <c r="I117" s="28"/>
    </row>
    <row r="118" spans="1:12" s="7" customFormat="1" ht="38.25" thickBot="1" x14ac:dyDescent="0.25">
      <c r="A118" s="94" t="s">
        <v>144</v>
      </c>
      <c r="B118" s="95"/>
      <c r="C118" s="96"/>
      <c r="D118" s="97">
        <f>SUM(D119:D132)</f>
        <v>1278409.31</v>
      </c>
      <c r="E118" s="97">
        <f t="shared" ref="E118:F118" si="4">SUM(E119:E132)</f>
        <v>464.38</v>
      </c>
      <c r="F118" s="97">
        <f t="shared" si="4"/>
        <v>38.700000000000003</v>
      </c>
      <c r="G118" s="7">
        <v>2752.9</v>
      </c>
      <c r="I118" s="8"/>
    </row>
    <row r="119" spans="1:12" s="31" customFormat="1" ht="15" x14ac:dyDescent="0.2">
      <c r="A119" s="98" t="s">
        <v>147</v>
      </c>
      <c r="B119" s="99"/>
      <c r="C119" s="100"/>
      <c r="D119" s="101">
        <v>22678.01</v>
      </c>
      <c r="E119" s="102">
        <f>D119/G119</f>
        <v>8.24</v>
      </c>
      <c r="F119" s="103">
        <f>E119/12</f>
        <v>0.69</v>
      </c>
      <c r="G119" s="7">
        <v>2752.9</v>
      </c>
      <c r="I119" s="32"/>
    </row>
    <row r="120" spans="1:12" s="31" customFormat="1" ht="15" x14ac:dyDescent="0.2">
      <c r="A120" s="98" t="s">
        <v>148</v>
      </c>
      <c r="B120" s="99"/>
      <c r="C120" s="100"/>
      <c r="D120" s="101">
        <v>138731.4</v>
      </c>
      <c r="E120" s="102">
        <f t="shared" ref="E120:E128" si="5">D120/G120</f>
        <v>50.39</v>
      </c>
      <c r="F120" s="103">
        <f t="shared" ref="F120:F128" si="6">E120/12</f>
        <v>4.2</v>
      </c>
      <c r="G120" s="7">
        <v>2752.9</v>
      </c>
      <c r="I120" s="32"/>
    </row>
    <row r="121" spans="1:12" s="31" customFormat="1" ht="15" x14ac:dyDescent="0.2">
      <c r="A121" s="98" t="s">
        <v>149</v>
      </c>
      <c r="B121" s="99"/>
      <c r="C121" s="100"/>
      <c r="D121" s="101">
        <v>19165.150000000001</v>
      </c>
      <c r="E121" s="102">
        <f t="shared" si="5"/>
        <v>6.96</v>
      </c>
      <c r="F121" s="103">
        <f t="shared" si="6"/>
        <v>0.57999999999999996</v>
      </c>
      <c r="G121" s="7">
        <v>2752.9</v>
      </c>
      <c r="I121" s="32"/>
    </row>
    <row r="122" spans="1:12" s="31" customFormat="1" ht="15" x14ac:dyDescent="0.2">
      <c r="A122" s="98" t="s">
        <v>150</v>
      </c>
      <c r="B122" s="99"/>
      <c r="C122" s="100"/>
      <c r="D122" s="101">
        <v>32731.95</v>
      </c>
      <c r="E122" s="102">
        <f t="shared" si="5"/>
        <v>11.89</v>
      </c>
      <c r="F122" s="103">
        <f t="shared" si="6"/>
        <v>0.99</v>
      </c>
      <c r="G122" s="7">
        <v>2752.9</v>
      </c>
      <c r="I122" s="32"/>
    </row>
    <row r="123" spans="1:12" s="31" customFormat="1" ht="15" x14ac:dyDescent="0.2">
      <c r="A123" s="98" t="s">
        <v>151</v>
      </c>
      <c r="B123" s="99"/>
      <c r="C123" s="100"/>
      <c r="D123" s="101">
        <v>126918.9</v>
      </c>
      <c r="E123" s="102">
        <f t="shared" si="5"/>
        <v>46.1</v>
      </c>
      <c r="F123" s="103">
        <f t="shared" si="6"/>
        <v>3.84</v>
      </c>
      <c r="G123" s="7">
        <v>2752.9</v>
      </c>
      <c r="I123" s="32"/>
    </row>
    <row r="124" spans="1:12" s="31" customFormat="1" ht="15" x14ac:dyDescent="0.2">
      <c r="A124" s="98" t="s">
        <v>152</v>
      </c>
      <c r="B124" s="104"/>
      <c r="C124" s="105"/>
      <c r="D124" s="106">
        <v>8156.51</v>
      </c>
      <c r="E124" s="102">
        <f t="shared" si="5"/>
        <v>2.96</v>
      </c>
      <c r="F124" s="107">
        <f t="shared" si="6"/>
        <v>0.25</v>
      </c>
      <c r="G124" s="7">
        <v>2752.9</v>
      </c>
      <c r="I124" s="32"/>
    </row>
    <row r="125" spans="1:12" s="31" customFormat="1" ht="15" x14ac:dyDescent="0.2">
      <c r="A125" s="98" t="s">
        <v>153</v>
      </c>
      <c r="B125" s="99"/>
      <c r="C125" s="100"/>
      <c r="D125" s="101">
        <v>10513.03</v>
      </c>
      <c r="E125" s="102">
        <f t="shared" si="5"/>
        <v>3.82</v>
      </c>
      <c r="F125" s="103">
        <f t="shared" si="6"/>
        <v>0.32</v>
      </c>
      <c r="G125" s="7">
        <v>2752.9</v>
      </c>
      <c r="I125" s="32"/>
    </row>
    <row r="126" spans="1:12" s="31" customFormat="1" ht="15" x14ac:dyDescent="0.2">
      <c r="A126" s="108" t="s">
        <v>154</v>
      </c>
      <c r="B126" s="109"/>
      <c r="C126" s="110"/>
      <c r="D126" s="111">
        <v>11926.98</v>
      </c>
      <c r="E126" s="102">
        <f t="shared" si="5"/>
        <v>4.33</v>
      </c>
      <c r="F126" s="103">
        <f t="shared" si="6"/>
        <v>0.36</v>
      </c>
      <c r="G126" s="7">
        <v>2752.9</v>
      </c>
      <c r="I126" s="32"/>
    </row>
    <row r="127" spans="1:12" s="7" customFormat="1" ht="15" x14ac:dyDescent="0.2">
      <c r="A127" s="108" t="s">
        <v>155</v>
      </c>
      <c r="B127" s="109"/>
      <c r="C127" s="110"/>
      <c r="D127" s="111">
        <v>5051.96</v>
      </c>
      <c r="E127" s="102">
        <f t="shared" si="5"/>
        <v>1.84</v>
      </c>
      <c r="F127" s="103">
        <f t="shared" si="6"/>
        <v>0.15</v>
      </c>
      <c r="G127" s="7">
        <v>2752.9</v>
      </c>
      <c r="I127" s="8"/>
      <c r="J127" s="31"/>
    </row>
    <row r="128" spans="1:12" s="7" customFormat="1" ht="15" x14ac:dyDescent="0.2">
      <c r="A128" s="98" t="s">
        <v>156</v>
      </c>
      <c r="B128" s="99"/>
      <c r="C128" s="100"/>
      <c r="D128" s="112">
        <v>47040.88</v>
      </c>
      <c r="E128" s="102">
        <f t="shared" si="5"/>
        <v>17.09</v>
      </c>
      <c r="F128" s="103">
        <f t="shared" si="6"/>
        <v>1.42</v>
      </c>
      <c r="G128" s="7">
        <v>2752.9</v>
      </c>
      <c r="I128" s="8"/>
      <c r="J128" s="31"/>
    </row>
    <row r="129" spans="1:10" s="7" customFormat="1" ht="15" x14ac:dyDescent="0.2">
      <c r="A129" s="98" t="s">
        <v>157</v>
      </c>
      <c r="B129" s="99"/>
      <c r="C129" s="100"/>
      <c r="D129" s="112">
        <v>11795.73</v>
      </c>
      <c r="E129" s="102">
        <f t="shared" ref="E129:E130" si="7">D129/G129</f>
        <v>4.28</v>
      </c>
      <c r="F129" s="103">
        <f t="shared" ref="F129:F130" si="8">E129/12</f>
        <v>0.36</v>
      </c>
      <c r="G129" s="7">
        <v>2752.9</v>
      </c>
      <c r="I129" s="8"/>
      <c r="J129" s="31"/>
    </row>
    <row r="130" spans="1:10" s="7" customFormat="1" ht="15" x14ac:dyDescent="0.2">
      <c r="A130" s="98" t="s">
        <v>158</v>
      </c>
      <c r="B130" s="99"/>
      <c r="C130" s="100"/>
      <c r="D130" s="112">
        <v>7614.81</v>
      </c>
      <c r="E130" s="102">
        <f t="shared" si="7"/>
        <v>2.77</v>
      </c>
      <c r="F130" s="103">
        <f t="shared" si="8"/>
        <v>0.23</v>
      </c>
      <c r="G130" s="7">
        <v>2752.9</v>
      </c>
      <c r="I130" s="8"/>
      <c r="J130" s="31"/>
    </row>
    <row r="131" spans="1:10" s="7" customFormat="1" ht="15" x14ac:dyDescent="0.2">
      <c r="A131" s="98" t="s">
        <v>145</v>
      </c>
      <c r="B131" s="99"/>
      <c r="C131" s="100"/>
      <c r="D131" s="93">
        <v>94473</v>
      </c>
      <c r="E131" s="102">
        <f t="shared" ref="E131:E132" si="9">D131/G131</f>
        <v>34.32</v>
      </c>
      <c r="F131" s="103">
        <f t="shared" ref="F131:F132" si="10">E131/12</f>
        <v>2.86</v>
      </c>
      <c r="G131" s="7">
        <v>2752.9</v>
      </c>
      <c r="I131" s="8"/>
      <c r="J131" s="31"/>
    </row>
    <row r="132" spans="1:10" s="7" customFormat="1" ht="15.75" thickBot="1" x14ac:dyDescent="0.25">
      <c r="A132" s="113" t="s">
        <v>146</v>
      </c>
      <c r="B132" s="114"/>
      <c r="C132" s="115"/>
      <c r="D132" s="117">
        <v>741611</v>
      </c>
      <c r="E132" s="102">
        <f t="shared" si="9"/>
        <v>269.39</v>
      </c>
      <c r="F132" s="103">
        <f t="shared" si="10"/>
        <v>22.45</v>
      </c>
      <c r="G132" s="7">
        <v>2752.9</v>
      </c>
      <c r="I132" s="8"/>
      <c r="J132" s="31"/>
    </row>
    <row r="133" spans="1:10" s="7" customFormat="1" ht="22.5" customHeight="1" thickBot="1" x14ac:dyDescent="0.25">
      <c r="A133" s="69"/>
      <c r="B133" s="70"/>
      <c r="C133" s="71"/>
      <c r="D133" s="89"/>
      <c r="E133" s="72"/>
      <c r="F133" s="72"/>
      <c r="I133" s="8"/>
    </row>
    <row r="134" spans="1:10" s="27" customFormat="1" ht="20.25" thickBot="1" x14ac:dyDescent="0.25">
      <c r="A134" s="60" t="s">
        <v>60</v>
      </c>
      <c r="B134" s="61"/>
      <c r="C134" s="61"/>
      <c r="D134" s="86">
        <f>D116+D118</f>
        <v>2120932.44</v>
      </c>
      <c r="E134" s="62">
        <f>E116+E118</f>
        <v>770.39</v>
      </c>
      <c r="F134" s="92">
        <f>F116+F118</f>
        <v>64.22</v>
      </c>
      <c r="I134" s="28"/>
    </row>
    <row r="135" spans="1:10" s="27" customFormat="1" ht="19.5" x14ac:dyDescent="0.2">
      <c r="A135" s="59"/>
      <c r="B135" s="29"/>
      <c r="C135" s="29"/>
      <c r="D135" s="29"/>
      <c r="E135" s="29"/>
      <c r="F135" s="29"/>
      <c r="I135" s="28"/>
    </row>
    <row r="136" spans="1:10" s="27" customFormat="1" ht="19.5" x14ac:dyDescent="0.2">
      <c r="A136" s="59"/>
      <c r="B136" s="29"/>
      <c r="C136" s="29"/>
      <c r="D136" s="29"/>
      <c r="E136" s="63"/>
      <c r="F136" s="29"/>
      <c r="I136" s="28"/>
    </row>
    <row r="137" spans="1:10" s="27" customFormat="1" ht="19.5" x14ac:dyDescent="0.2">
      <c r="A137" s="64"/>
      <c r="B137" s="63"/>
      <c r="C137" s="65"/>
      <c r="D137" s="65"/>
      <c r="E137" s="65"/>
      <c r="F137" s="65"/>
      <c r="I137" s="28"/>
    </row>
    <row r="138" spans="1:10" s="33" customFormat="1" ht="14.25" x14ac:dyDescent="0.2">
      <c r="A138" s="125" t="s">
        <v>61</v>
      </c>
      <c r="B138" s="125"/>
      <c r="C138" s="125"/>
      <c r="D138" s="125"/>
      <c r="E138" s="66"/>
      <c r="F138" s="66"/>
      <c r="I138" s="34"/>
    </row>
    <row r="139" spans="1:10" s="33" customFormat="1" x14ac:dyDescent="0.2">
      <c r="A139" s="66"/>
      <c r="B139" s="66"/>
      <c r="C139" s="66"/>
      <c r="D139" s="66"/>
      <c r="E139" s="66"/>
      <c r="F139" s="66"/>
      <c r="I139" s="34"/>
    </row>
    <row r="140" spans="1:10" s="33" customFormat="1" x14ac:dyDescent="0.2">
      <c r="A140" s="67" t="s">
        <v>62</v>
      </c>
      <c r="B140" s="66"/>
      <c r="C140" s="66"/>
      <c r="D140" s="66"/>
      <c r="E140" s="66"/>
      <c r="F140" s="66"/>
      <c r="I140" s="34"/>
    </row>
    <row r="141" spans="1:10" s="33" customFormat="1" x14ac:dyDescent="0.2">
      <c r="A141" s="66"/>
      <c r="B141" s="66"/>
      <c r="C141" s="66"/>
      <c r="D141" s="66"/>
      <c r="E141" s="66"/>
      <c r="F141" s="66"/>
      <c r="I141" s="34"/>
    </row>
    <row r="142" spans="1:10" s="33" customFormat="1" x14ac:dyDescent="0.2">
      <c r="A142" s="66"/>
      <c r="B142" s="66"/>
      <c r="C142" s="66"/>
      <c r="D142" s="66"/>
      <c r="E142" s="66"/>
      <c r="F142" s="66"/>
      <c r="I142" s="34"/>
    </row>
    <row r="143" spans="1:10" s="33" customFormat="1" x14ac:dyDescent="0.2">
      <c r="A143" s="66"/>
      <c r="B143" s="66"/>
      <c r="C143" s="66"/>
      <c r="D143" s="66"/>
      <c r="E143" s="66"/>
      <c r="F143" s="66"/>
      <c r="I143" s="34"/>
    </row>
    <row r="144" spans="1:10" s="33" customFormat="1" x14ac:dyDescent="0.2">
      <c r="A144" s="66"/>
      <c r="B144" s="66"/>
      <c r="C144" s="66"/>
      <c r="D144" s="66"/>
      <c r="E144" s="66"/>
      <c r="F144" s="66"/>
      <c r="I144" s="34"/>
    </row>
    <row r="145" spans="1:9" s="33" customFormat="1" x14ac:dyDescent="0.2">
      <c r="A145" s="66"/>
      <c r="B145" s="66"/>
      <c r="C145" s="66"/>
      <c r="D145" s="66"/>
      <c r="E145" s="66"/>
      <c r="F145" s="66"/>
      <c r="I145" s="34"/>
    </row>
    <row r="146" spans="1:9" s="33" customFormat="1" x14ac:dyDescent="0.2">
      <c r="A146" s="66"/>
      <c r="B146" s="66"/>
      <c r="C146" s="66"/>
      <c r="D146" s="66"/>
      <c r="E146" s="66"/>
      <c r="F146" s="66"/>
      <c r="I146" s="34"/>
    </row>
    <row r="147" spans="1:9" s="33" customFormat="1" x14ac:dyDescent="0.2">
      <c r="A147" s="66"/>
      <c r="B147" s="66"/>
      <c r="C147" s="66"/>
      <c r="D147" s="66"/>
      <c r="E147" s="66"/>
      <c r="F147" s="66"/>
      <c r="I147" s="34"/>
    </row>
    <row r="148" spans="1:9" s="33" customFormat="1" x14ac:dyDescent="0.2">
      <c r="A148" s="66"/>
      <c r="B148" s="66"/>
      <c r="C148" s="66"/>
      <c r="D148" s="66"/>
      <c r="E148" s="66"/>
      <c r="F148" s="66"/>
      <c r="I148" s="34"/>
    </row>
    <row r="149" spans="1:9" s="33" customFormat="1" x14ac:dyDescent="0.2">
      <c r="A149" s="66"/>
      <c r="B149" s="66"/>
      <c r="C149" s="66"/>
      <c r="D149" s="66"/>
      <c r="E149" s="66"/>
      <c r="F149" s="66"/>
      <c r="I149" s="34"/>
    </row>
  </sheetData>
  <mergeCells count="13">
    <mergeCell ref="A138:D138"/>
    <mergeCell ref="A1:F1"/>
    <mergeCell ref="B2:F2"/>
    <mergeCell ref="B3:F3"/>
    <mergeCell ref="B4:F4"/>
    <mergeCell ref="A5:F5"/>
    <mergeCell ref="A7:F7"/>
    <mergeCell ref="A6:F6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9"/>
  <sheetViews>
    <sheetView topLeftCell="A115" zoomScaleNormal="100" workbookViewId="0">
      <selection activeCell="F128" sqref="F128"/>
    </sheetView>
  </sheetViews>
  <sheetFormatPr defaultRowHeight="12.75" x14ac:dyDescent="0.2"/>
  <cols>
    <col min="1" max="1" width="72.7109375" style="37" customWidth="1"/>
    <col min="2" max="2" width="19.140625" style="37" customWidth="1"/>
    <col min="3" max="3" width="13.85546875" style="37" customWidth="1"/>
    <col min="4" max="4" width="20.42578125" style="37" customWidth="1"/>
    <col min="5" max="5" width="13.85546875" style="37" customWidth="1"/>
    <col min="6" max="6" width="20.85546875" style="37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26" t="s">
        <v>132</v>
      </c>
      <c r="B1" s="127"/>
      <c r="C1" s="127"/>
      <c r="D1" s="127"/>
      <c r="E1" s="127"/>
      <c r="F1" s="127"/>
    </row>
    <row r="2" spans="1:9" ht="12.75" customHeight="1" x14ac:dyDescent="0.3">
      <c r="B2" s="128"/>
      <c r="C2" s="128"/>
      <c r="D2" s="128"/>
      <c r="E2" s="127"/>
      <c r="F2" s="127"/>
    </row>
    <row r="3" spans="1:9" ht="17.25" customHeight="1" x14ac:dyDescent="0.3">
      <c r="A3" s="118" t="s">
        <v>159</v>
      </c>
      <c r="B3" s="128" t="s">
        <v>0</v>
      </c>
      <c r="C3" s="128"/>
      <c r="D3" s="128"/>
      <c r="E3" s="127"/>
      <c r="F3" s="127"/>
    </row>
    <row r="4" spans="1:9" ht="14.25" customHeight="1" x14ac:dyDescent="0.3">
      <c r="B4" s="128" t="s">
        <v>133</v>
      </c>
      <c r="C4" s="128"/>
      <c r="D4" s="128"/>
      <c r="E4" s="127"/>
      <c r="F4" s="127"/>
    </row>
    <row r="5" spans="1:9" ht="39.75" customHeight="1" x14ac:dyDescent="0.25">
      <c r="A5" s="129"/>
      <c r="B5" s="129"/>
      <c r="C5" s="129"/>
      <c r="D5" s="129"/>
      <c r="E5" s="129"/>
      <c r="F5" s="129"/>
      <c r="I5" s="1"/>
    </row>
    <row r="6" spans="1:9" ht="19.5" customHeight="1" x14ac:dyDescent="0.25">
      <c r="A6" s="129"/>
      <c r="B6" s="129"/>
      <c r="C6" s="129"/>
      <c r="D6" s="129"/>
      <c r="E6" s="129"/>
      <c r="F6" s="129"/>
      <c r="I6" s="1"/>
    </row>
    <row r="7" spans="1:9" ht="19.5" customHeight="1" x14ac:dyDescent="0.2">
      <c r="A7" s="130" t="s">
        <v>160</v>
      </c>
      <c r="B7" s="130"/>
      <c r="C7" s="130"/>
      <c r="D7" s="130"/>
      <c r="E7" s="130"/>
      <c r="F7" s="130"/>
      <c r="I7" s="1"/>
    </row>
    <row r="8" spans="1:9" s="3" customFormat="1" ht="22.5" customHeight="1" x14ac:dyDescent="0.4">
      <c r="A8" s="131" t="s">
        <v>1</v>
      </c>
      <c r="B8" s="131"/>
      <c r="C8" s="131"/>
      <c r="D8" s="131"/>
      <c r="E8" s="132"/>
      <c r="F8" s="132"/>
      <c r="I8" s="4"/>
    </row>
    <row r="9" spans="1:9" s="5" customFormat="1" ht="18.75" customHeight="1" x14ac:dyDescent="0.4">
      <c r="A9" s="131" t="s">
        <v>126</v>
      </c>
      <c r="B9" s="131"/>
      <c r="C9" s="131"/>
      <c r="D9" s="131"/>
      <c r="E9" s="132"/>
      <c r="F9" s="132"/>
    </row>
    <row r="10" spans="1:9" s="6" customFormat="1" ht="17.25" customHeight="1" x14ac:dyDescent="0.2">
      <c r="A10" s="133" t="s">
        <v>2</v>
      </c>
      <c r="B10" s="133"/>
      <c r="C10" s="133"/>
      <c r="D10" s="133"/>
      <c r="E10" s="134"/>
      <c r="F10" s="134"/>
    </row>
    <row r="11" spans="1:9" s="5" customFormat="1" ht="30" customHeight="1" thickBot="1" x14ac:dyDescent="0.25">
      <c r="A11" s="135" t="s">
        <v>3</v>
      </c>
      <c r="B11" s="135"/>
      <c r="C11" s="135"/>
      <c r="D11" s="135"/>
      <c r="E11" s="136"/>
      <c r="F11" s="136"/>
    </row>
    <row r="12" spans="1:9" s="7" customFormat="1" ht="139.5" customHeight="1" thickBot="1" x14ac:dyDescent="0.25">
      <c r="A12" s="38" t="s">
        <v>4</v>
      </c>
      <c r="B12" s="39" t="s">
        <v>5</v>
      </c>
      <c r="C12" s="40" t="s">
        <v>127</v>
      </c>
      <c r="D12" s="40" t="s">
        <v>7</v>
      </c>
      <c r="E12" s="40" t="s">
        <v>6</v>
      </c>
      <c r="F12" s="41" t="s">
        <v>8</v>
      </c>
      <c r="I12" s="8"/>
    </row>
    <row r="13" spans="1:9" s="9" customFormat="1" x14ac:dyDescent="0.2">
      <c r="A13" s="42">
        <v>1</v>
      </c>
      <c r="B13" s="43">
        <v>2</v>
      </c>
      <c r="C13" s="43">
        <v>3</v>
      </c>
      <c r="D13" s="44">
        <v>4</v>
      </c>
      <c r="E13" s="45">
        <v>5</v>
      </c>
      <c r="F13" s="46">
        <v>6</v>
      </c>
      <c r="I13" s="10"/>
    </row>
    <row r="14" spans="1:9" s="9" customFormat="1" ht="49.5" customHeight="1" x14ac:dyDescent="0.2">
      <c r="A14" s="137" t="s">
        <v>9</v>
      </c>
      <c r="B14" s="138"/>
      <c r="C14" s="138"/>
      <c r="D14" s="138"/>
      <c r="E14" s="139"/>
      <c r="F14" s="140"/>
      <c r="I14" s="10"/>
    </row>
    <row r="15" spans="1:9" s="7" customFormat="1" ht="15" x14ac:dyDescent="0.2">
      <c r="A15" s="47" t="s">
        <v>65</v>
      </c>
      <c r="B15" s="48"/>
      <c r="C15" s="11" t="s">
        <v>128</v>
      </c>
      <c r="D15" s="74">
        <f>E15*G15</f>
        <v>119255.63</v>
      </c>
      <c r="E15" s="11">
        <f>F15*12</f>
        <v>43.32</v>
      </c>
      <c r="F15" s="12">
        <f>F26+F28</f>
        <v>3.61</v>
      </c>
      <c r="G15" s="7">
        <v>2752.9</v>
      </c>
      <c r="H15" s="7">
        <v>1.07</v>
      </c>
      <c r="I15" s="8">
        <v>2.2400000000000002</v>
      </c>
    </row>
    <row r="16" spans="1:9" s="7" customFormat="1" ht="29.25" customHeight="1" x14ac:dyDescent="0.2">
      <c r="A16" s="75" t="s">
        <v>10</v>
      </c>
      <c r="B16" s="76" t="s">
        <v>11</v>
      </c>
      <c r="C16" s="13"/>
      <c r="D16" s="77"/>
      <c r="E16" s="13"/>
      <c r="F16" s="14"/>
      <c r="G16" s="7">
        <v>2752.9</v>
      </c>
      <c r="I16" s="8"/>
    </row>
    <row r="17" spans="1:9" s="7" customFormat="1" ht="21" customHeight="1" x14ac:dyDescent="0.2">
      <c r="A17" s="75" t="s">
        <v>12</v>
      </c>
      <c r="B17" s="76" t="s">
        <v>11</v>
      </c>
      <c r="C17" s="13"/>
      <c r="D17" s="77"/>
      <c r="E17" s="13"/>
      <c r="F17" s="14"/>
      <c r="G17" s="7">
        <v>2752.9</v>
      </c>
      <c r="I17" s="8"/>
    </row>
    <row r="18" spans="1:9" s="7" customFormat="1" ht="124.5" customHeight="1" x14ac:dyDescent="0.2">
      <c r="A18" s="75" t="s">
        <v>70</v>
      </c>
      <c r="B18" s="76" t="s">
        <v>33</v>
      </c>
      <c r="C18" s="13"/>
      <c r="D18" s="77"/>
      <c r="E18" s="13"/>
      <c r="F18" s="14"/>
      <c r="G18" s="7">
        <v>2752.9</v>
      </c>
      <c r="I18" s="8"/>
    </row>
    <row r="19" spans="1:9" s="7" customFormat="1" ht="15" x14ac:dyDescent="0.2">
      <c r="A19" s="75" t="s">
        <v>71</v>
      </c>
      <c r="B19" s="76" t="s">
        <v>11</v>
      </c>
      <c r="C19" s="13"/>
      <c r="D19" s="77"/>
      <c r="E19" s="13"/>
      <c r="F19" s="12"/>
      <c r="G19" s="7">
        <v>2752.9</v>
      </c>
      <c r="I19" s="8"/>
    </row>
    <row r="20" spans="1:9" s="7" customFormat="1" ht="15" x14ac:dyDescent="0.2">
      <c r="A20" s="75" t="s">
        <v>72</v>
      </c>
      <c r="B20" s="76" t="s">
        <v>11</v>
      </c>
      <c r="C20" s="13"/>
      <c r="D20" s="77"/>
      <c r="E20" s="13"/>
      <c r="F20" s="12"/>
      <c r="G20" s="7">
        <v>2752.9</v>
      </c>
      <c r="I20" s="8"/>
    </row>
    <row r="21" spans="1:9" s="7" customFormat="1" ht="25.5" x14ac:dyDescent="0.2">
      <c r="A21" s="75" t="s">
        <v>73</v>
      </c>
      <c r="B21" s="76" t="s">
        <v>17</v>
      </c>
      <c r="C21" s="13"/>
      <c r="D21" s="77"/>
      <c r="E21" s="13"/>
      <c r="F21" s="12"/>
      <c r="G21" s="7">
        <v>2752.9</v>
      </c>
      <c r="I21" s="8"/>
    </row>
    <row r="22" spans="1:9" s="7" customFormat="1" ht="15" x14ac:dyDescent="0.2">
      <c r="A22" s="75" t="s">
        <v>74</v>
      </c>
      <c r="B22" s="76" t="s">
        <v>20</v>
      </c>
      <c r="C22" s="13"/>
      <c r="D22" s="77"/>
      <c r="E22" s="13"/>
      <c r="F22" s="12"/>
      <c r="G22" s="7">
        <v>2752.9</v>
      </c>
      <c r="I22" s="8"/>
    </row>
    <row r="23" spans="1:9" s="7" customFormat="1" ht="15" x14ac:dyDescent="0.2">
      <c r="A23" s="75" t="s">
        <v>161</v>
      </c>
      <c r="B23" s="76" t="s">
        <v>11</v>
      </c>
      <c r="C23" s="13"/>
      <c r="D23" s="77"/>
      <c r="E23" s="13"/>
      <c r="F23" s="12"/>
      <c r="G23" s="7">
        <v>2752.9</v>
      </c>
      <c r="I23" s="8"/>
    </row>
    <row r="24" spans="1:9" s="7" customFormat="1" ht="15" x14ac:dyDescent="0.2">
      <c r="A24" s="75" t="s">
        <v>162</v>
      </c>
      <c r="B24" s="76" t="s">
        <v>11</v>
      </c>
      <c r="C24" s="13"/>
      <c r="D24" s="77"/>
      <c r="E24" s="13"/>
      <c r="F24" s="12"/>
      <c r="I24" s="8"/>
    </row>
    <row r="25" spans="1:9" s="7" customFormat="1" ht="15" x14ac:dyDescent="0.2">
      <c r="A25" s="75" t="s">
        <v>75</v>
      </c>
      <c r="B25" s="76" t="s">
        <v>31</v>
      </c>
      <c r="C25" s="13"/>
      <c r="D25" s="77"/>
      <c r="E25" s="13"/>
      <c r="F25" s="12"/>
      <c r="G25" s="7">
        <v>2752.9</v>
      </c>
      <c r="I25" s="8"/>
    </row>
    <row r="26" spans="1:9" s="7" customFormat="1" ht="15" x14ac:dyDescent="0.2">
      <c r="A26" s="68" t="s">
        <v>59</v>
      </c>
      <c r="B26" s="50"/>
      <c r="C26" s="13"/>
      <c r="D26" s="77"/>
      <c r="E26" s="13"/>
      <c r="F26" s="12">
        <v>3.61</v>
      </c>
      <c r="G26" s="7">
        <v>2752.9</v>
      </c>
      <c r="I26" s="8"/>
    </row>
    <row r="27" spans="1:9" s="7" customFormat="1" ht="19.5" customHeight="1" x14ac:dyDescent="0.2">
      <c r="A27" s="49" t="s">
        <v>76</v>
      </c>
      <c r="B27" s="50" t="s">
        <v>11</v>
      </c>
      <c r="C27" s="13"/>
      <c r="D27" s="77"/>
      <c r="E27" s="13"/>
      <c r="F27" s="14">
        <v>0</v>
      </c>
      <c r="G27" s="7">
        <v>2752.9</v>
      </c>
      <c r="I27" s="8"/>
    </row>
    <row r="28" spans="1:9" s="7" customFormat="1" ht="21" customHeight="1" x14ac:dyDescent="0.2">
      <c r="A28" s="68" t="s">
        <v>59</v>
      </c>
      <c r="B28" s="50"/>
      <c r="C28" s="13"/>
      <c r="D28" s="77"/>
      <c r="E28" s="13"/>
      <c r="F28" s="12">
        <f>F27</f>
        <v>0</v>
      </c>
      <c r="G28" s="7">
        <v>2752.9</v>
      </c>
      <c r="I28" s="8"/>
    </row>
    <row r="29" spans="1:9" s="7" customFormat="1" ht="30" x14ac:dyDescent="0.2">
      <c r="A29" s="47" t="s">
        <v>13</v>
      </c>
      <c r="B29" s="51"/>
      <c r="C29" s="11" t="s">
        <v>129</v>
      </c>
      <c r="D29" s="74">
        <f>E29*G29</f>
        <v>152620.78</v>
      </c>
      <c r="E29" s="11">
        <f>F29*12</f>
        <v>55.44</v>
      </c>
      <c r="F29" s="12">
        <v>4.62</v>
      </c>
      <c r="G29" s="7">
        <v>2752.9</v>
      </c>
      <c r="H29" s="7">
        <v>1.07</v>
      </c>
      <c r="I29" s="8">
        <v>3.07</v>
      </c>
    </row>
    <row r="30" spans="1:9" s="7" customFormat="1" ht="15" x14ac:dyDescent="0.2">
      <c r="A30" s="75" t="s">
        <v>77</v>
      </c>
      <c r="B30" s="76" t="s">
        <v>14</v>
      </c>
      <c r="C30" s="11"/>
      <c r="D30" s="74"/>
      <c r="E30" s="11"/>
      <c r="F30" s="12"/>
      <c r="G30" s="7">
        <v>2752.9</v>
      </c>
      <c r="I30" s="8"/>
    </row>
    <row r="31" spans="1:9" s="7" customFormat="1" ht="15" x14ac:dyDescent="0.2">
      <c r="A31" s="75" t="s">
        <v>78</v>
      </c>
      <c r="B31" s="76" t="s">
        <v>79</v>
      </c>
      <c r="C31" s="11"/>
      <c r="D31" s="74"/>
      <c r="E31" s="11"/>
      <c r="F31" s="12"/>
      <c r="G31" s="7">
        <v>2752.9</v>
      </c>
      <c r="I31" s="8"/>
    </row>
    <row r="32" spans="1:9" s="7" customFormat="1" ht="15" x14ac:dyDescent="0.2">
      <c r="A32" s="75" t="s">
        <v>80</v>
      </c>
      <c r="B32" s="76" t="s">
        <v>81</v>
      </c>
      <c r="C32" s="11"/>
      <c r="D32" s="74"/>
      <c r="E32" s="11"/>
      <c r="F32" s="12"/>
      <c r="G32" s="7">
        <v>2752.9</v>
      </c>
      <c r="I32" s="8"/>
    </row>
    <row r="33" spans="1:9" s="7" customFormat="1" ht="15" x14ac:dyDescent="0.2">
      <c r="A33" s="75" t="s">
        <v>15</v>
      </c>
      <c r="B33" s="76" t="s">
        <v>14</v>
      </c>
      <c r="C33" s="11"/>
      <c r="D33" s="74"/>
      <c r="E33" s="11"/>
      <c r="F33" s="12"/>
      <c r="G33" s="7">
        <v>2752.9</v>
      </c>
      <c r="I33" s="8"/>
    </row>
    <row r="34" spans="1:9" s="7" customFormat="1" ht="25.5" x14ac:dyDescent="0.2">
      <c r="A34" s="75" t="s">
        <v>16</v>
      </c>
      <c r="B34" s="76" t="s">
        <v>17</v>
      </c>
      <c r="C34" s="11"/>
      <c r="D34" s="74"/>
      <c r="E34" s="11"/>
      <c r="F34" s="12"/>
      <c r="G34" s="7">
        <v>2752.9</v>
      </c>
      <c r="I34" s="8"/>
    </row>
    <row r="35" spans="1:9" s="7" customFormat="1" ht="15" x14ac:dyDescent="0.2">
      <c r="A35" s="75" t="s">
        <v>82</v>
      </c>
      <c r="B35" s="76" t="s">
        <v>14</v>
      </c>
      <c r="C35" s="11"/>
      <c r="D35" s="74"/>
      <c r="E35" s="11"/>
      <c r="F35" s="12"/>
      <c r="G35" s="7">
        <v>2752.9</v>
      </c>
      <c r="I35" s="8"/>
    </row>
    <row r="36" spans="1:9" s="7" customFormat="1" ht="28.5" customHeight="1" x14ac:dyDescent="0.2">
      <c r="A36" s="75" t="s">
        <v>83</v>
      </c>
      <c r="B36" s="76" t="s">
        <v>14</v>
      </c>
      <c r="C36" s="11"/>
      <c r="D36" s="74"/>
      <c r="E36" s="11"/>
      <c r="F36" s="12"/>
      <c r="G36" s="7">
        <v>2752.9</v>
      </c>
      <c r="I36" s="8"/>
    </row>
    <row r="37" spans="1:9" s="7" customFormat="1" ht="28.5" customHeight="1" x14ac:dyDescent="0.2">
      <c r="A37" s="75" t="s">
        <v>84</v>
      </c>
      <c r="B37" s="76" t="s">
        <v>18</v>
      </c>
      <c r="C37" s="11"/>
      <c r="D37" s="74"/>
      <c r="E37" s="11"/>
      <c r="F37" s="12"/>
      <c r="G37" s="7">
        <v>2752.9</v>
      </c>
      <c r="I37" s="8"/>
    </row>
    <row r="38" spans="1:9" s="7" customFormat="1" ht="28.5" customHeight="1" x14ac:dyDescent="0.2">
      <c r="A38" s="75" t="s">
        <v>85</v>
      </c>
      <c r="B38" s="76" t="s">
        <v>17</v>
      </c>
      <c r="C38" s="11"/>
      <c r="D38" s="74"/>
      <c r="E38" s="11"/>
      <c r="F38" s="12"/>
      <c r="G38" s="7">
        <v>2752.9</v>
      </c>
      <c r="I38" s="8"/>
    </row>
    <row r="39" spans="1:9" s="7" customFormat="1" ht="28.5" customHeight="1" x14ac:dyDescent="0.2">
      <c r="A39" s="75" t="s">
        <v>86</v>
      </c>
      <c r="B39" s="76" t="s">
        <v>14</v>
      </c>
      <c r="C39" s="11"/>
      <c r="D39" s="74"/>
      <c r="E39" s="11"/>
      <c r="F39" s="12"/>
      <c r="G39" s="7">
        <v>2752.9</v>
      </c>
      <c r="I39" s="8"/>
    </row>
    <row r="40" spans="1:9" s="16" customFormat="1" ht="18" customHeight="1" x14ac:dyDescent="0.2">
      <c r="A40" s="54" t="s">
        <v>19</v>
      </c>
      <c r="B40" s="48" t="s">
        <v>20</v>
      </c>
      <c r="C40" s="11" t="s">
        <v>128</v>
      </c>
      <c r="D40" s="74">
        <f>E40*G40</f>
        <v>29731.32</v>
      </c>
      <c r="E40" s="11">
        <f>F40*12</f>
        <v>10.8</v>
      </c>
      <c r="F40" s="12">
        <v>0.9</v>
      </c>
      <c r="G40" s="7">
        <v>2752.9</v>
      </c>
      <c r="H40" s="7">
        <v>1.07</v>
      </c>
      <c r="I40" s="8">
        <v>0.6</v>
      </c>
    </row>
    <row r="41" spans="1:9" s="7" customFormat="1" ht="21.75" customHeight="1" x14ac:dyDescent="0.2">
      <c r="A41" s="54" t="s">
        <v>21</v>
      </c>
      <c r="B41" s="48" t="s">
        <v>22</v>
      </c>
      <c r="C41" s="11" t="s">
        <v>128</v>
      </c>
      <c r="D41" s="74">
        <f>E41*G41</f>
        <v>96791.96</v>
      </c>
      <c r="E41" s="11">
        <f>F41*12</f>
        <v>35.159999999999997</v>
      </c>
      <c r="F41" s="12">
        <v>2.93</v>
      </c>
      <c r="G41" s="7">
        <v>2752.9</v>
      </c>
      <c r="H41" s="7">
        <v>1.07</v>
      </c>
      <c r="I41" s="8">
        <v>1.94</v>
      </c>
    </row>
    <row r="42" spans="1:9" s="7" customFormat="1" ht="15" x14ac:dyDescent="0.2">
      <c r="A42" s="54" t="s">
        <v>87</v>
      </c>
      <c r="B42" s="48" t="s">
        <v>14</v>
      </c>
      <c r="C42" s="11" t="s">
        <v>134</v>
      </c>
      <c r="D42" s="74">
        <v>0</v>
      </c>
      <c r="E42" s="11">
        <f>D42/G42</f>
        <v>0</v>
      </c>
      <c r="F42" s="12">
        <f>E42/12</f>
        <v>0</v>
      </c>
      <c r="G42" s="7">
        <v>2752.9</v>
      </c>
      <c r="I42" s="8"/>
    </row>
    <row r="43" spans="1:9" s="7" customFormat="1" ht="17.25" customHeight="1" x14ac:dyDescent="0.2">
      <c r="A43" s="75" t="s">
        <v>88</v>
      </c>
      <c r="B43" s="76" t="s">
        <v>33</v>
      </c>
      <c r="C43" s="11"/>
      <c r="D43" s="74"/>
      <c r="E43" s="11"/>
      <c r="F43" s="12"/>
      <c r="G43" s="7">
        <v>2752.9</v>
      </c>
      <c r="I43" s="8"/>
    </row>
    <row r="44" spans="1:9" s="7" customFormat="1" ht="18" customHeight="1" x14ac:dyDescent="0.2">
      <c r="A44" s="75" t="s">
        <v>89</v>
      </c>
      <c r="B44" s="76" t="s">
        <v>31</v>
      </c>
      <c r="C44" s="11"/>
      <c r="D44" s="74"/>
      <c r="E44" s="11"/>
      <c r="F44" s="12"/>
      <c r="G44" s="7">
        <v>2752.9</v>
      </c>
      <c r="I44" s="8"/>
    </row>
    <row r="45" spans="1:9" s="7" customFormat="1" ht="15.75" customHeight="1" x14ac:dyDescent="0.2">
      <c r="A45" s="75" t="s">
        <v>90</v>
      </c>
      <c r="B45" s="76" t="s">
        <v>91</v>
      </c>
      <c r="C45" s="11"/>
      <c r="D45" s="74"/>
      <c r="E45" s="11"/>
      <c r="F45" s="12"/>
      <c r="G45" s="7">
        <v>2752.9</v>
      </c>
      <c r="I45" s="8"/>
    </row>
    <row r="46" spans="1:9" s="7" customFormat="1" ht="21.75" customHeight="1" x14ac:dyDescent="0.2">
      <c r="A46" s="75" t="s">
        <v>92</v>
      </c>
      <c r="B46" s="76" t="s">
        <v>93</v>
      </c>
      <c r="C46" s="11"/>
      <c r="D46" s="74"/>
      <c r="E46" s="11"/>
      <c r="F46" s="12"/>
      <c r="G46" s="7">
        <v>2752.9</v>
      </c>
      <c r="I46" s="8"/>
    </row>
    <row r="47" spans="1:9" s="7" customFormat="1" ht="15" x14ac:dyDescent="0.2">
      <c r="A47" s="75" t="s">
        <v>94</v>
      </c>
      <c r="B47" s="76" t="s">
        <v>91</v>
      </c>
      <c r="C47" s="11"/>
      <c r="D47" s="74"/>
      <c r="E47" s="11"/>
      <c r="F47" s="12"/>
      <c r="G47" s="7">
        <v>2752.9</v>
      </c>
      <c r="I47" s="8"/>
    </row>
    <row r="48" spans="1:9" s="9" customFormat="1" ht="34.5" customHeight="1" x14ac:dyDescent="0.2">
      <c r="A48" s="54" t="s">
        <v>95</v>
      </c>
      <c r="B48" s="48" t="s">
        <v>23</v>
      </c>
      <c r="C48" s="17" t="s">
        <v>130</v>
      </c>
      <c r="D48" s="74">
        <v>2439.9899999999998</v>
      </c>
      <c r="E48" s="11">
        <f t="shared" ref="E48:E50" si="0">D48/G48</f>
        <v>0.89</v>
      </c>
      <c r="F48" s="12">
        <f>E48/12+0.01</f>
        <v>0.08</v>
      </c>
      <c r="G48" s="7">
        <v>2752.9</v>
      </c>
      <c r="H48" s="7">
        <v>1.07</v>
      </c>
      <c r="I48" s="8">
        <v>0.05</v>
      </c>
    </row>
    <row r="49" spans="1:11" s="9" customFormat="1" ht="33.75" customHeight="1" x14ac:dyDescent="0.2">
      <c r="A49" s="54" t="s">
        <v>96</v>
      </c>
      <c r="B49" s="48" t="s">
        <v>23</v>
      </c>
      <c r="C49" s="17" t="s">
        <v>130</v>
      </c>
      <c r="D49" s="74">
        <v>2439.9899999999998</v>
      </c>
      <c r="E49" s="11">
        <f t="shared" si="0"/>
        <v>0.89</v>
      </c>
      <c r="F49" s="12">
        <f>E49/12+0.01</f>
        <v>0.08</v>
      </c>
      <c r="G49" s="7">
        <v>2752.9</v>
      </c>
      <c r="H49" s="7">
        <v>1.07</v>
      </c>
      <c r="I49" s="8">
        <v>0.05</v>
      </c>
    </row>
    <row r="50" spans="1:11" s="9" customFormat="1" ht="34.5" customHeight="1" x14ac:dyDescent="0.2">
      <c r="A50" s="54" t="s">
        <v>97</v>
      </c>
      <c r="B50" s="48" t="s">
        <v>23</v>
      </c>
      <c r="C50" s="17" t="s">
        <v>130</v>
      </c>
      <c r="D50" s="74">
        <v>15405.72</v>
      </c>
      <c r="E50" s="11">
        <f t="shared" si="0"/>
        <v>5.6</v>
      </c>
      <c r="F50" s="12">
        <f>E50/12</f>
        <v>0.47</v>
      </c>
      <c r="G50" s="7">
        <v>2752.9</v>
      </c>
      <c r="H50" s="7">
        <v>1.07</v>
      </c>
      <c r="I50" s="8">
        <v>0.22</v>
      </c>
    </row>
    <row r="51" spans="1:11" s="9" customFormat="1" ht="30" x14ac:dyDescent="0.2">
      <c r="A51" s="54" t="s">
        <v>24</v>
      </c>
      <c r="B51" s="48"/>
      <c r="C51" s="17" t="s">
        <v>135</v>
      </c>
      <c r="D51" s="74">
        <f>E51*G51</f>
        <v>7267.66</v>
      </c>
      <c r="E51" s="11">
        <f>F51*12</f>
        <v>2.64</v>
      </c>
      <c r="F51" s="12">
        <v>0.22</v>
      </c>
      <c r="G51" s="7">
        <v>2752.9</v>
      </c>
      <c r="H51" s="7">
        <v>1.07</v>
      </c>
      <c r="I51" s="8">
        <v>0.14000000000000001</v>
      </c>
    </row>
    <row r="52" spans="1:11" s="9" customFormat="1" ht="25.5" x14ac:dyDescent="0.2">
      <c r="A52" s="78" t="s">
        <v>98</v>
      </c>
      <c r="B52" s="30" t="s">
        <v>63</v>
      </c>
      <c r="C52" s="17"/>
      <c r="D52" s="74"/>
      <c r="E52" s="11"/>
      <c r="F52" s="12"/>
      <c r="G52" s="7">
        <v>2752.9</v>
      </c>
      <c r="H52" s="7"/>
      <c r="I52" s="8"/>
    </row>
    <row r="53" spans="1:11" s="9" customFormat="1" ht="27.75" customHeight="1" x14ac:dyDescent="0.2">
      <c r="A53" s="78" t="s">
        <v>99</v>
      </c>
      <c r="B53" s="30" t="s">
        <v>63</v>
      </c>
      <c r="C53" s="17"/>
      <c r="D53" s="74"/>
      <c r="E53" s="11"/>
      <c r="F53" s="12"/>
      <c r="G53" s="7">
        <v>2752.9</v>
      </c>
      <c r="H53" s="7"/>
      <c r="I53" s="8"/>
    </row>
    <row r="54" spans="1:11" s="9" customFormat="1" ht="18.75" customHeight="1" x14ac:dyDescent="0.2">
      <c r="A54" s="78" t="s">
        <v>100</v>
      </c>
      <c r="B54" s="30" t="s">
        <v>11</v>
      </c>
      <c r="C54" s="17"/>
      <c r="D54" s="74"/>
      <c r="E54" s="11"/>
      <c r="F54" s="12"/>
      <c r="G54" s="7">
        <v>2752.9</v>
      </c>
      <c r="H54" s="7"/>
      <c r="I54" s="8"/>
    </row>
    <row r="55" spans="1:11" s="9" customFormat="1" ht="21" customHeight="1" x14ac:dyDescent="0.2">
      <c r="A55" s="78" t="s">
        <v>101</v>
      </c>
      <c r="B55" s="30" t="s">
        <v>63</v>
      </c>
      <c r="C55" s="17"/>
      <c r="D55" s="74"/>
      <c r="E55" s="11"/>
      <c r="F55" s="12"/>
      <c r="G55" s="7">
        <v>2752.9</v>
      </c>
      <c r="H55" s="7"/>
      <c r="I55" s="8"/>
    </row>
    <row r="56" spans="1:11" s="9" customFormat="1" ht="25.5" x14ac:dyDescent="0.2">
      <c r="A56" s="78" t="s">
        <v>102</v>
      </c>
      <c r="B56" s="30" t="s">
        <v>63</v>
      </c>
      <c r="C56" s="17"/>
      <c r="D56" s="74"/>
      <c r="E56" s="11"/>
      <c r="F56" s="12"/>
      <c r="G56" s="7">
        <v>2752.9</v>
      </c>
      <c r="H56" s="7"/>
      <c r="I56" s="8"/>
    </row>
    <row r="57" spans="1:11" s="9" customFormat="1" ht="21" customHeight="1" x14ac:dyDescent="0.2">
      <c r="A57" s="78" t="s">
        <v>103</v>
      </c>
      <c r="B57" s="30" t="s">
        <v>63</v>
      </c>
      <c r="C57" s="17"/>
      <c r="D57" s="74"/>
      <c r="E57" s="11"/>
      <c r="F57" s="12"/>
      <c r="G57" s="7">
        <v>2752.9</v>
      </c>
      <c r="H57" s="7"/>
      <c r="I57" s="8"/>
    </row>
    <row r="58" spans="1:11" s="9" customFormat="1" ht="31.5" customHeight="1" x14ac:dyDescent="0.2">
      <c r="A58" s="78" t="s">
        <v>104</v>
      </c>
      <c r="B58" s="30" t="s">
        <v>63</v>
      </c>
      <c r="C58" s="17"/>
      <c r="D58" s="74"/>
      <c r="E58" s="11"/>
      <c r="F58" s="12"/>
      <c r="G58" s="7">
        <v>2752.9</v>
      </c>
      <c r="H58" s="7"/>
      <c r="I58" s="8"/>
    </row>
    <row r="59" spans="1:11" s="9" customFormat="1" ht="18" customHeight="1" x14ac:dyDescent="0.2">
      <c r="A59" s="78" t="s">
        <v>105</v>
      </c>
      <c r="B59" s="30" t="s">
        <v>63</v>
      </c>
      <c r="C59" s="17"/>
      <c r="D59" s="74"/>
      <c r="E59" s="11"/>
      <c r="F59" s="12"/>
      <c r="G59" s="7">
        <v>2752.9</v>
      </c>
      <c r="H59" s="7"/>
      <c r="I59" s="8"/>
    </row>
    <row r="60" spans="1:11" s="9" customFormat="1" ht="21.75" customHeight="1" x14ac:dyDescent="0.2">
      <c r="A60" s="78" t="s">
        <v>106</v>
      </c>
      <c r="B60" s="30" t="s">
        <v>63</v>
      </c>
      <c r="C60" s="17"/>
      <c r="D60" s="74"/>
      <c r="E60" s="11"/>
      <c r="F60" s="12"/>
      <c r="G60" s="7">
        <v>2752.9</v>
      </c>
      <c r="H60" s="7"/>
      <c r="I60" s="8"/>
    </row>
    <row r="61" spans="1:11" s="7" customFormat="1" ht="15" x14ac:dyDescent="0.2">
      <c r="A61" s="54" t="s">
        <v>25</v>
      </c>
      <c r="B61" s="48" t="s">
        <v>26</v>
      </c>
      <c r="C61" s="17" t="s">
        <v>136</v>
      </c>
      <c r="D61" s="74">
        <f>E61*G61</f>
        <v>2642.78</v>
      </c>
      <c r="E61" s="11">
        <f>F61*12</f>
        <v>0.96</v>
      </c>
      <c r="F61" s="12">
        <v>0.08</v>
      </c>
      <c r="G61" s="7">
        <v>2752.9</v>
      </c>
      <c r="H61" s="7">
        <v>1.07</v>
      </c>
      <c r="I61" s="8">
        <v>0.03</v>
      </c>
    </row>
    <row r="62" spans="1:11" s="7" customFormat="1" ht="15" x14ac:dyDescent="0.2">
      <c r="A62" s="54" t="s">
        <v>27</v>
      </c>
      <c r="B62" s="55" t="s">
        <v>28</v>
      </c>
      <c r="C62" s="18" t="s">
        <v>136</v>
      </c>
      <c r="D62" s="74">
        <f>E62*G62</f>
        <v>1651.74</v>
      </c>
      <c r="E62" s="11">
        <f>12*F62</f>
        <v>0.6</v>
      </c>
      <c r="F62" s="12">
        <v>0.05</v>
      </c>
      <c r="G62" s="7">
        <v>2752.9</v>
      </c>
      <c r="H62" s="7">
        <v>1.07</v>
      </c>
      <c r="I62" s="8">
        <v>0.02</v>
      </c>
    </row>
    <row r="63" spans="1:11" s="16" customFormat="1" ht="30" x14ac:dyDescent="0.2">
      <c r="A63" s="54" t="s">
        <v>29</v>
      </c>
      <c r="B63" s="48"/>
      <c r="C63" s="17" t="s">
        <v>131</v>
      </c>
      <c r="D63" s="74">
        <v>3535</v>
      </c>
      <c r="E63" s="11">
        <f>D63/G63</f>
        <v>1.28</v>
      </c>
      <c r="F63" s="12">
        <f>E63/12</f>
        <v>0.11</v>
      </c>
      <c r="G63" s="7">
        <v>2752.9</v>
      </c>
      <c r="H63" s="7">
        <v>1.07</v>
      </c>
      <c r="I63" s="8">
        <v>0.03</v>
      </c>
      <c r="K63" s="7"/>
    </row>
    <row r="64" spans="1:11" s="16" customFormat="1" ht="18" customHeight="1" x14ac:dyDescent="0.2">
      <c r="A64" s="54" t="s">
        <v>30</v>
      </c>
      <c r="B64" s="48"/>
      <c r="C64" s="11" t="s">
        <v>137</v>
      </c>
      <c r="D64" s="79">
        <f>SUM(D65:D78)</f>
        <v>18843.43</v>
      </c>
      <c r="E64" s="11">
        <f>D64/G64</f>
        <v>6.84</v>
      </c>
      <c r="F64" s="12">
        <f>E64/12</f>
        <v>0.56999999999999995</v>
      </c>
      <c r="G64" s="7">
        <v>2752.9</v>
      </c>
      <c r="H64" s="7">
        <v>1.07</v>
      </c>
      <c r="I64" s="8">
        <v>0.91</v>
      </c>
      <c r="K64" s="7"/>
    </row>
    <row r="65" spans="1:11" s="9" customFormat="1" ht="20.25" customHeight="1" x14ac:dyDescent="0.2">
      <c r="A65" s="56" t="s">
        <v>68</v>
      </c>
      <c r="B65" s="52" t="s">
        <v>31</v>
      </c>
      <c r="C65" s="20"/>
      <c r="D65" s="80">
        <v>743.92</v>
      </c>
      <c r="E65" s="20"/>
      <c r="F65" s="21"/>
      <c r="G65" s="7">
        <v>2752.9</v>
      </c>
      <c r="H65" s="7">
        <v>1.07</v>
      </c>
      <c r="I65" s="8">
        <v>0.01</v>
      </c>
      <c r="K65" s="7"/>
    </row>
    <row r="66" spans="1:11" s="9" customFormat="1" ht="17.25" customHeight="1" x14ac:dyDescent="0.2">
      <c r="A66" s="56" t="s">
        <v>32</v>
      </c>
      <c r="B66" s="52" t="s">
        <v>33</v>
      </c>
      <c r="C66" s="20"/>
      <c r="D66" s="80">
        <v>548.89</v>
      </c>
      <c r="E66" s="20"/>
      <c r="F66" s="21"/>
      <c r="G66" s="7">
        <v>2752.9</v>
      </c>
      <c r="H66" s="7">
        <v>1.07</v>
      </c>
      <c r="I66" s="8">
        <v>0.01</v>
      </c>
      <c r="K66" s="7"/>
    </row>
    <row r="67" spans="1:11" s="9" customFormat="1" ht="18" customHeight="1" x14ac:dyDescent="0.2">
      <c r="A67" s="56" t="s">
        <v>66</v>
      </c>
      <c r="B67" s="53" t="s">
        <v>31</v>
      </c>
      <c r="C67" s="20"/>
      <c r="D67" s="80">
        <v>978.07</v>
      </c>
      <c r="E67" s="20"/>
      <c r="F67" s="21"/>
      <c r="G67" s="7">
        <v>2752.9</v>
      </c>
      <c r="H67" s="7"/>
      <c r="I67" s="8"/>
      <c r="K67" s="7"/>
    </row>
    <row r="68" spans="1:11" s="9" customFormat="1" ht="17.25" customHeight="1" x14ac:dyDescent="0.2">
      <c r="A68" s="56" t="s">
        <v>34</v>
      </c>
      <c r="B68" s="52" t="s">
        <v>31</v>
      </c>
      <c r="C68" s="20"/>
      <c r="D68" s="80">
        <v>1046</v>
      </c>
      <c r="E68" s="20"/>
      <c r="F68" s="21"/>
      <c r="G68" s="7">
        <v>2752.9</v>
      </c>
      <c r="H68" s="7">
        <v>1.07</v>
      </c>
      <c r="I68" s="8">
        <v>0.02</v>
      </c>
      <c r="K68" s="7"/>
    </row>
    <row r="69" spans="1:11" s="9" customFormat="1" ht="15" x14ac:dyDescent="0.2">
      <c r="A69" s="56" t="s">
        <v>35</v>
      </c>
      <c r="B69" s="52" t="s">
        <v>31</v>
      </c>
      <c r="C69" s="20"/>
      <c r="D69" s="80">
        <v>4663.38</v>
      </c>
      <c r="E69" s="20"/>
      <c r="F69" s="21"/>
      <c r="G69" s="7">
        <v>2752.9</v>
      </c>
      <c r="H69" s="7">
        <v>1.07</v>
      </c>
      <c r="I69" s="8">
        <v>0.1</v>
      </c>
      <c r="K69" s="7"/>
    </row>
    <row r="70" spans="1:11" s="9" customFormat="1" ht="15" x14ac:dyDescent="0.2">
      <c r="A70" s="56" t="s">
        <v>36</v>
      </c>
      <c r="B70" s="52" t="s">
        <v>31</v>
      </c>
      <c r="C70" s="20"/>
      <c r="D70" s="80">
        <v>1097.78</v>
      </c>
      <c r="E70" s="20"/>
      <c r="F70" s="21"/>
      <c r="G70" s="7">
        <v>2752.9</v>
      </c>
      <c r="H70" s="7">
        <v>1.07</v>
      </c>
      <c r="I70" s="8">
        <v>0.02</v>
      </c>
      <c r="K70" s="7"/>
    </row>
    <row r="71" spans="1:11" s="9" customFormat="1" ht="15" x14ac:dyDescent="0.2">
      <c r="A71" s="56" t="s">
        <v>37</v>
      </c>
      <c r="B71" s="52" t="s">
        <v>31</v>
      </c>
      <c r="C71" s="20"/>
      <c r="D71" s="80">
        <v>522.99</v>
      </c>
      <c r="E71" s="20"/>
      <c r="F71" s="21"/>
      <c r="G71" s="7">
        <v>2752.9</v>
      </c>
      <c r="H71" s="7">
        <v>1.07</v>
      </c>
      <c r="I71" s="8">
        <v>0.01</v>
      </c>
      <c r="K71" s="7"/>
    </row>
    <row r="72" spans="1:11" s="9" customFormat="1" ht="15" x14ac:dyDescent="0.2">
      <c r="A72" s="56" t="s">
        <v>38</v>
      </c>
      <c r="B72" s="52" t="s">
        <v>33</v>
      </c>
      <c r="C72" s="20"/>
      <c r="D72" s="80">
        <v>0</v>
      </c>
      <c r="E72" s="20"/>
      <c r="F72" s="21"/>
      <c r="G72" s="7">
        <v>2752.9</v>
      </c>
      <c r="H72" s="7">
        <v>1.07</v>
      </c>
      <c r="I72" s="8">
        <v>0.04</v>
      </c>
      <c r="K72" s="7"/>
    </row>
    <row r="73" spans="1:11" s="9" customFormat="1" ht="25.5" x14ac:dyDescent="0.2">
      <c r="A73" s="56" t="s">
        <v>39</v>
      </c>
      <c r="B73" s="52" t="s">
        <v>31</v>
      </c>
      <c r="C73" s="20"/>
      <c r="D73" s="80">
        <v>3911.85</v>
      </c>
      <c r="E73" s="20"/>
      <c r="F73" s="21"/>
      <c r="G73" s="7">
        <v>2752.9</v>
      </c>
      <c r="H73" s="7">
        <v>1.07</v>
      </c>
      <c r="I73" s="8">
        <v>7.0000000000000007E-2</v>
      </c>
      <c r="K73" s="7"/>
    </row>
    <row r="74" spans="1:11" s="9" customFormat="1" ht="16.5" customHeight="1" x14ac:dyDescent="0.2">
      <c r="A74" s="56" t="s">
        <v>163</v>
      </c>
      <c r="B74" s="53" t="s">
        <v>31</v>
      </c>
      <c r="C74" s="20"/>
      <c r="D74" s="80">
        <v>1163.0899999999999</v>
      </c>
      <c r="E74" s="20"/>
      <c r="F74" s="21"/>
      <c r="G74" s="7"/>
      <c r="H74" s="7"/>
      <c r="I74" s="8"/>
      <c r="K74" s="7"/>
    </row>
    <row r="75" spans="1:11" s="9" customFormat="1" ht="26.25" customHeight="1" x14ac:dyDescent="0.2">
      <c r="A75" s="56" t="s">
        <v>69</v>
      </c>
      <c r="B75" s="52" t="s">
        <v>31</v>
      </c>
      <c r="C75" s="20"/>
      <c r="D75" s="80">
        <v>4167.46</v>
      </c>
      <c r="E75" s="20"/>
      <c r="F75" s="21"/>
      <c r="G75" s="7">
        <v>2752.9</v>
      </c>
      <c r="H75" s="7">
        <v>1.07</v>
      </c>
      <c r="I75" s="8">
        <v>0.01</v>
      </c>
      <c r="K75" s="7"/>
    </row>
    <row r="76" spans="1:11" s="9" customFormat="1" ht="18" customHeight="1" x14ac:dyDescent="0.2">
      <c r="A76" s="78" t="s">
        <v>107</v>
      </c>
      <c r="B76" s="30" t="s">
        <v>31</v>
      </c>
      <c r="C76" s="22"/>
      <c r="D76" s="81">
        <v>0</v>
      </c>
      <c r="E76" s="22"/>
      <c r="F76" s="82"/>
      <c r="G76" s="7">
        <v>2752.9</v>
      </c>
      <c r="H76" s="7"/>
      <c r="I76" s="8"/>
      <c r="K76" s="7"/>
    </row>
    <row r="77" spans="1:11" s="9" customFormat="1" ht="29.25" customHeight="1" x14ac:dyDescent="0.2">
      <c r="A77" s="56" t="s">
        <v>108</v>
      </c>
      <c r="B77" s="53" t="s">
        <v>46</v>
      </c>
      <c r="C77" s="22"/>
      <c r="D77" s="81">
        <v>0</v>
      </c>
      <c r="E77" s="22"/>
      <c r="F77" s="82"/>
      <c r="G77" s="7">
        <v>2752.9</v>
      </c>
      <c r="H77" s="7"/>
      <c r="I77" s="8"/>
      <c r="K77" s="7"/>
    </row>
    <row r="78" spans="1:11" s="9" customFormat="1" ht="18.75" customHeight="1" x14ac:dyDescent="0.2">
      <c r="A78" s="56" t="s">
        <v>109</v>
      </c>
      <c r="B78" s="30" t="s">
        <v>31</v>
      </c>
      <c r="C78" s="22"/>
      <c r="D78" s="81">
        <v>0</v>
      </c>
      <c r="E78" s="22"/>
      <c r="F78" s="82"/>
      <c r="G78" s="7">
        <v>2752.9</v>
      </c>
      <c r="H78" s="7"/>
      <c r="I78" s="8"/>
      <c r="K78" s="7"/>
    </row>
    <row r="79" spans="1:11" s="16" customFormat="1" ht="30" x14ac:dyDescent="0.2">
      <c r="A79" s="54" t="s">
        <v>40</v>
      </c>
      <c r="B79" s="48"/>
      <c r="C79" s="11" t="s">
        <v>138</v>
      </c>
      <c r="D79" s="79">
        <f>SUM(D80:D89)</f>
        <v>14865.98</v>
      </c>
      <c r="E79" s="11">
        <f>D79/G79</f>
        <v>5.4</v>
      </c>
      <c r="F79" s="12">
        <f>E79/12</f>
        <v>0.45</v>
      </c>
      <c r="G79" s="7">
        <v>2752.9</v>
      </c>
      <c r="H79" s="7">
        <v>1.07</v>
      </c>
      <c r="I79" s="8">
        <v>0.9</v>
      </c>
      <c r="K79" s="7"/>
    </row>
    <row r="80" spans="1:11" s="9" customFormat="1" ht="17.25" customHeight="1" x14ac:dyDescent="0.2">
      <c r="A80" s="56" t="s">
        <v>41</v>
      </c>
      <c r="B80" s="52" t="s">
        <v>42</v>
      </c>
      <c r="C80" s="20"/>
      <c r="D80" s="80">
        <v>3137.99</v>
      </c>
      <c r="E80" s="20"/>
      <c r="F80" s="21"/>
      <c r="G80" s="7">
        <v>2752.9</v>
      </c>
      <c r="H80" s="7">
        <v>1.07</v>
      </c>
      <c r="I80" s="8">
        <v>0.06</v>
      </c>
      <c r="K80" s="7"/>
    </row>
    <row r="81" spans="1:11" s="9" customFormat="1" ht="25.5" x14ac:dyDescent="0.2">
      <c r="A81" s="56" t="s">
        <v>43</v>
      </c>
      <c r="B81" s="52" t="s">
        <v>44</v>
      </c>
      <c r="C81" s="20"/>
      <c r="D81" s="80">
        <v>2092.02</v>
      </c>
      <c r="E81" s="20"/>
      <c r="F81" s="21"/>
      <c r="G81" s="7">
        <v>2752.9</v>
      </c>
      <c r="H81" s="7">
        <v>1.07</v>
      </c>
      <c r="I81" s="8">
        <v>0.04</v>
      </c>
      <c r="K81" s="7"/>
    </row>
    <row r="82" spans="1:11" s="9" customFormat="1" ht="20.25" customHeight="1" x14ac:dyDescent="0.2">
      <c r="A82" s="56" t="s">
        <v>45</v>
      </c>
      <c r="B82" s="52" t="s">
        <v>46</v>
      </c>
      <c r="C82" s="20"/>
      <c r="D82" s="80">
        <v>2195.4899999999998</v>
      </c>
      <c r="E82" s="20"/>
      <c r="F82" s="21"/>
      <c r="G82" s="7">
        <v>2752.9</v>
      </c>
      <c r="H82" s="7">
        <v>1.07</v>
      </c>
      <c r="I82" s="8">
        <v>0.04</v>
      </c>
      <c r="K82" s="7"/>
    </row>
    <row r="83" spans="1:11" s="9" customFormat="1" ht="31.5" customHeight="1" x14ac:dyDescent="0.2">
      <c r="A83" s="56" t="s">
        <v>47</v>
      </c>
      <c r="B83" s="52" t="s">
        <v>48</v>
      </c>
      <c r="C83" s="20"/>
      <c r="D83" s="80">
        <v>0</v>
      </c>
      <c r="E83" s="20"/>
      <c r="F83" s="21"/>
      <c r="G83" s="7">
        <v>2752.9</v>
      </c>
      <c r="H83" s="7">
        <v>1.07</v>
      </c>
      <c r="I83" s="8">
        <v>0.04</v>
      </c>
      <c r="K83" s="7"/>
    </row>
    <row r="84" spans="1:11" s="9" customFormat="1" ht="21.75" customHeight="1" x14ac:dyDescent="0.2">
      <c r="A84" s="56" t="s">
        <v>110</v>
      </c>
      <c r="B84" s="53" t="s">
        <v>46</v>
      </c>
      <c r="C84" s="20"/>
      <c r="D84" s="80">
        <v>0</v>
      </c>
      <c r="E84" s="20"/>
      <c r="F84" s="21"/>
      <c r="G84" s="7">
        <v>2752.9</v>
      </c>
      <c r="H84" s="7">
        <v>1.07</v>
      </c>
      <c r="I84" s="8">
        <v>0</v>
      </c>
      <c r="K84" s="7"/>
    </row>
    <row r="85" spans="1:11" s="9" customFormat="1" ht="24" customHeight="1" x14ac:dyDescent="0.2">
      <c r="A85" s="56" t="s">
        <v>49</v>
      </c>
      <c r="B85" s="52" t="s">
        <v>23</v>
      </c>
      <c r="C85" s="22"/>
      <c r="D85" s="80">
        <v>7440.48</v>
      </c>
      <c r="E85" s="20"/>
      <c r="F85" s="21"/>
      <c r="G85" s="7">
        <v>2752.9</v>
      </c>
      <c r="H85" s="7">
        <v>1.07</v>
      </c>
      <c r="I85" s="8">
        <v>0.15</v>
      </c>
      <c r="K85" s="7"/>
    </row>
    <row r="86" spans="1:11" s="9" customFormat="1" ht="32.25" customHeight="1" x14ac:dyDescent="0.2">
      <c r="A86" s="56" t="s">
        <v>111</v>
      </c>
      <c r="B86" s="53" t="s">
        <v>31</v>
      </c>
      <c r="C86" s="22"/>
      <c r="D86" s="80">
        <v>0</v>
      </c>
      <c r="E86" s="20"/>
      <c r="F86" s="21"/>
      <c r="G86" s="7">
        <v>2752.9</v>
      </c>
      <c r="H86" s="7"/>
      <c r="I86" s="8"/>
      <c r="K86" s="7"/>
    </row>
    <row r="87" spans="1:11" s="9" customFormat="1" ht="28.5" customHeight="1" x14ac:dyDescent="0.2">
      <c r="A87" s="56" t="s">
        <v>108</v>
      </c>
      <c r="B87" s="53" t="s">
        <v>31</v>
      </c>
      <c r="C87" s="22"/>
      <c r="D87" s="80">
        <v>0</v>
      </c>
      <c r="E87" s="20"/>
      <c r="F87" s="21"/>
      <c r="G87" s="7">
        <v>2752.9</v>
      </c>
      <c r="H87" s="7"/>
      <c r="I87" s="8"/>
      <c r="K87" s="7"/>
    </row>
    <row r="88" spans="1:11" s="9" customFormat="1" ht="19.5" customHeight="1" x14ac:dyDescent="0.2">
      <c r="A88" s="78" t="s">
        <v>112</v>
      </c>
      <c r="B88" s="53" t="s">
        <v>31</v>
      </c>
      <c r="C88" s="22"/>
      <c r="D88" s="80">
        <v>0</v>
      </c>
      <c r="E88" s="20"/>
      <c r="F88" s="21"/>
      <c r="G88" s="7">
        <v>2752.9</v>
      </c>
      <c r="H88" s="7"/>
      <c r="I88" s="8"/>
      <c r="K88" s="7"/>
    </row>
    <row r="89" spans="1:11" s="9" customFormat="1" ht="19.5" customHeight="1" x14ac:dyDescent="0.2">
      <c r="A89" s="56" t="s">
        <v>113</v>
      </c>
      <c r="B89" s="53" t="s">
        <v>31</v>
      </c>
      <c r="C89" s="22"/>
      <c r="D89" s="80">
        <v>0</v>
      </c>
      <c r="E89" s="20"/>
      <c r="F89" s="21"/>
      <c r="G89" s="7">
        <v>2752.9</v>
      </c>
      <c r="H89" s="7"/>
      <c r="I89" s="8"/>
      <c r="K89" s="7"/>
    </row>
    <row r="90" spans="1:11" s="9" customFormat="1" ht="30" x14ac:dyDescent="0.2">
      <c r="A90" s="54" t="s">
        <v>50</v>
      </c>
      <c r="B90" s="52"/>
      <c r="C90" s="17" t="s">
        <v>139</v>
      </c>
      <c r="D90" s="79">
        <f>SUM(D91:D94)</f>
        <v>0</v>
      </c>
      <c r="E90" s="11">
        <f>D90/G90</f>
        <v>0</v>
      </c>
      <c r="F90" s="12">
        <f>E90/12</f>
        <v>0</v>
      </c>
      <c r="G90" s="7">
        <v>2752.9</v>
      </c>
      <c r="H90" s="7">
        <v>1.07</v>
      </c>
      <c r="I90" s="8">
        <v>0.09</v>
      </c>
      <c r="K90" s="7"/>
    </row>
    <row r="91" spans="1:11" s="9" customFormat="1" ht="15" x14ac:dyDescent="0.2">
      <c r="A91" s="56" t="s">
        <v>114</v>
      </c>
      <c r="B91" s="52" t="s">
        <v>31</v>
      </c>
      <c r="C91" s="17"/>
      <c r="D91" s="76">
        <v>0</v>
      </c>
      <c r="E91" s="11"/>
      <c r="F91" s="12"/>
      <c r="G91" s="7">
        <v>2752.9</v>
      </c>
      <c r="H91" s="7"/>
      <c r="I91" s="8"/>
      <c r="K91" s="7"/>
    </row>
    <row r="92" spans="1:11" s="9" customFormat="1" ht="15" x14ac:dyDescent="0.2">
      <c r="A92" s="78" t="s">
        <v>115</v>
      </c>
      <c r="B92" s="53" t="s">
        <v>46</v>
      </c>
      <c r="C92" s="17"/>
      <c r="D92" s="76">
        <v>0</v>
      </c>
      <c r="E92" s="11"/>
      <c r="F92" s="12"/>
      <c r="G92" s="7">
        <v>2752.9</v>
      </c>
      <c r="H92" s="7"/>
      <c r="I92" s="8"/>
      <c r="K92" s="7"/>
    </row>
    <row r="93" spans="1:11" s="9" customFormat="1" ht="15" x14ac:dyDescent="0.2">
      <c r="A93" s="56" t="s">
        <v>116</v>
      </c>
      <c r="B93" s="53" t="s">
        <v>117</v>
      </c>
      <c r="C93" s="17"/>
      <c r="D93" s="76">
        <v>0</v>
      </c>
      <c r="E93" s="11"/>
      <c r="F93" s="12"/>
      <c r="G93" s="7">
        <v>2752.9</v>
      </c>
      <c r="H93" s="7"/>
      <c r="I93" s="8"/>
      <c r="K93" s="7"/>
    </row>
    <row r="94" spans="1:11" s="9" customFormat="1" ht="32.25" customHeight="1" x14ac:dyDescent="0.2">
      <c r="A94" s="56" t="s">
        <v>118</v>
      </c>
      <c r="B94" s="53" t="s">
        <v>46</v>
      </c>
      <c r="C94" s="17"/>
      <c r="D94" s="76">
        <v>0</v>
      </c>
      <c r="E94" s="11"/>
      <c r="F94" s="12"/>
      <c r="G94" s="7">
        <v>2752.9</v>
      </c>
      <c r="H94" s="7"/>
      <c r="I94" s="8"/>
      <c r="K94" s="7"/>
    </row>
    <row r="95" spans="1:11" s="9" customFormat="1" ht="24.75" customHeight="1" x14ac:dyDescent="0.2">
      <c r="A95" s="54" t="s">
        <v>51</v>
      </c>
      <c r="B95" s="52"/>
      <c r="C95" s="17" t="s">
        <v>140</v>
      </c>
      <c r="D95" s="79">
        <f>SUM(D96:D101)</f>
        <v>7653.78</v>
      </c>
      <c r="E95" s="11">
        <f>D95/G95</f>
        <v>2.78</v>
      </c>
      <c r="F95" s="12">
        <f>E95/12</f>
        <v>0.23</v>
      </c>
      <c r="G95" s="7">
        <v>2752.9</v>
      </c>
      <c r="H95" s="7">
        <v>1.07</v>
      </c>
      <c r="I95" s="8">
        <v>0.35</v>
      </c>
      <c r="K95" s="7"/>
    </row>
    <row r="96" spans="1:11" s="9" customFormat="1" ht="20.25" customHeight="1" x14ac:dyDescent="0.2">
      <c r="A96" s="56" t="s">
        <v>119</v>
      </c>
      <c r="B96" s="52" t="s">
        <v>23</v>
      </c>
      <c r="C96" s="17"/>
      <c r="D96" s="80">
        <v>0</v>
      </c>
      <c r="E96" s="20"/>
      <c r="F96" s="21"/>
      <c r="G96" s="7">
        <v>2752.9</v>
      </c>
      <c r="H96" s="7">
        <v>1.07</v>
      </c>
      <c r="I96" s="8">
        <v>0.13</v>
      </c>
      <c r="K96" s="7"/>
    </row>
    <row r="97" spans="1:12" s="9" customFormat="1" ht="45" customHeight="1" x14ac:dyDescent="0.2">
      <c r="A97" s="56" t="s">
        <v>120</v>
      </c>
      <c r="B97" s="52" t="s">
        <v>31</v>
      </c>
      <c r="C97" s="17"/>
      <c r="D97" s="80">
        <v>6560.38</v>
      </c>
      <c r="E97" s="20"/>
      <c r="F97" s="21"/>
      <c r="G97" s="7">
        <v>2752.9</v>
      </c>
      <c r="H97" s="7">
        <v>1.07</v>
      </c>
      <c r="I97" s="8">
        <v>0.02</v>
      </c>
      <c r="K97" s="7"/>
    </row>
    <row r="98" spans="1:12" s="9" customFormat="1" ht="48.75" customHeight="1" x14ac:dyDescent="0.2">
      <c r="A98" s="56" t="s">
        <v>121</v>
      </c>
      <c r="B98" s="52" t="s">
        <v>31</v>
      </c>
      <c r="C98" s="17"/>
      <c r="D98" s="80">
        <v>1093.4000000000001</v>
      </c>
      <c r="E98" s="20"/>
      <c r="F98" s="21"/>
      <c r="G98" s="7">
        <v>2752.9</v>
      </c>
      <c r="H98" s="7">
        <v>1.07</v>
      </c>
      <c r="I98" s="8">
        <v>0</v>
      </c>
      <c r="K98" s="7"/>
    </row>
    <row r="99" spans="1:12" s="9" customFormat="1" ht="29.25" customHeight="1" x14ac:dyDescent="0.2">
      <c r="A99" s="56" t="s">
        <v>52</v>
      </c>
      <c r="B99" s="52" t="s">
        <v>17</v>
      </c>
      <c r="C99" s="17"/>
      <c r="D99" s="80">
        <f t="shared" ref="D99:D100" si="1">E99*G99</f>
        <v>0</v>
      </c>
      <c r="E99" s="20"/>
      <c r="F99" s="21"/>
      <c r="G99" s="7">
        <v>2752.9</v>
      </c>
      <c r="H99" s="7">
        <v>1.07</v>
      </c>
      <c r="I99" s="8">
        <v>0</v>
      </c>
      <c r="K99" s="7"/>
    </row>
    <row r="100" spans="1:12" s="9" customFormat="1" ht="21.75" customHeight="1" x14ac:dyDescent="0.2">
      <c r="A100" s="56" t="s">
        <v>122</v>
      </c>
      <c r="B100" s="53" t="s">
        <v>67</v>
      </c>
      <c r="C100" s="17"/>
      <c r="D100" s="80">
        <f t="shared" si="1"/>
        <v>0</v>
      </c>
      <c r="E100" s="20"/>
      <c r="F100" s="21"/>
      <c r="G100" s="7">
        <v>2752.9</v>
      </c>
      <c r="H100" s="7">
        <v>1.07</v>
      </c>
      <c r="I100" s="8">
        <v>0</v>
      </c>
      <c r="K100" s="7"/>
    </row>
    <row r="101" spans="1:12" s="9" customFormat="1" ht="57.75" customHeight="1" x14ac:dyDescent="0.2">
      <c r="A101" s="56" t="s">
        <v>123</v>
      </c>
      <c r="B101" s="53" t="s">
        <v>63</v>
      </c>
      <c r="C101" s="17"/>
      <c r="D101" s="80">
        <v>0</v>
      </c>
      <c r="E101" s="20"/>
      <c r="F101" s="21"/>
      <c r="G101" s="7">
        <v>2752.9</v>
      </c>
      <c r="H101" s="7">
        <v>1.07</v>
      </c>
      <c r="I101" s="8">
        <v>0.11</v>
      </c>
      <c r="K101" s="7"/>
    </row>
    <row r="102" spans="1:12" s="9" customFormat="1" ht="17.25" customHeight="1" x14ac:dyDescent="0.2">
      <c r="A102" s="54" t="s">
        <v>53</v>
      </c>
      <c r="B102" s="52"/>
      <c r="C102" s="17" t="s">
        <v>141</v>
      </c>
      <c r="D102" s="79">
        <f>D103</f>
        <v>0</v>
      </c>
      <c r="E102" s="11">
        <f>D102/G102</f>
        <v>0</v>
      </c>
      <c r="F102" s="12">
        <f>D102/12/G102</f>
        <v>0</v>
      </c>
      <c r="G102" s="7">
        <v>2752.9</v>
      </c>
      <c r="H102" s="7">
        <v>1.07</v>
      </c>
      <c r="I102" s="8">
        <v>0.11</v>
      </c>
      <c r="K102" s="7"/>
    </row>
    <row r="103" spans="1:12" s="9" customFormat="1" ht="21" customHeight="1" x14ac:dyDescent="0.2">
      <c r="A103" s="56" t="s">
        <v>54</v>
      </c>
      <c r="B103" s="52" t="s">
        <v>31</v>
      </c>
      <c r="C103" s="20"/>
      <c r="D103" s="80">
        <v>0</v>
      </c>
      <c r="E103" s="20"/>
      <c r="F103" s="21"/>
      <c r="G103" s="7">
        <v>2752.9</v>
      </c>
      <c r="H103" s="7">
        <v>1.07</v>
      </c>
      <c r="I103" s="8">
        <v>0.02</v>
      </c>
      <c r="K103" s="7"/>
    </row>
    <row r="104" spans="1:12" s="7" customFormat="1" ht="15" x14ac:dyDescent="0.2">
      <c r="A104" s="54" t="s">
        <v>55</v>
      </c>
      <c r="B104" s="48"/>
      <c r="C104" s="11" t="s">
        <v>142</v>
      </c>
      <c r="D104" s="79">
        <f>D105+D106</f>
        <v>10140</v>
      </c>
      <c r="E104" s="11">
        <f>F104*12</f>
        <v>3.72</v>
      </c>
      <c r="F104" s="12">
        <f>D104/12/G104</f>
        <v>0.31</v>
      </c>
      <c r="G104" s="7">
        <v>2752.9</v>
      </c>
      <c r="H104" s="7">
        <v>1.07</v>
      </c>
      <c r="I104" s="8">
        <v>0.26</v>
      </c>
    </row>
    <row r="105" spans="1:12" s="9" customFormat="1" ht="44.25" customHeight="1" x14ac:dyDescent="0.2">
      <c r="A105" s="78" t="s">
        <v>124</v>
      </c>
      <c r="B105" s="53" t="s">
        <v>33</v>
      </c>
      <c r="C105" s="20"/>
      <c r="D105" s="80">
        <v>10140</v>
      </c>
      <c r="E105" s="20"/>
      <c r="F105" s="21"/>
      <c r="G105" s="7">
        <v>2752.9</v>
      </c>
      <c r="H105" s="7">
        <v>1.07</v>
      </c>
      <c r="I105" s="8">
        <v>0.04</v>
      </c>
      <c r="K105" s="7"/>
    </row>
    <row r="106" spans="1:12" s="9" customFormat="1" ht="21.75" customHeight="1" x14ac:dyDescent="0.2">
      <c r="A106" s="78" t="s">
        <v>164</v>
      </c>
      <c r="B106" s="53" t="s">
        <v>63</v>
      </c>
      <c r="C106" s="22"/>
      <c r="D106" s="81">
        <v>0</v>
      </c>
      <c r="E106" s="22"/>
      <c r="F106" s="82"/>
      <c r="G106" s="7">
        <v>2752.9</v>
      </c>
      <c r="H106" s="7"/>
      <c r="I106" s="8"/>
      <c r="K106" s="7"/>
    </row>
    <row r="107" spans="1:12" s="7" customFormat="1" ht="15" x14ac:dyDescent="0.2">
      <c r="A107" s="54" t="s">
        <v>56</v>
      </c>
      <c r="B107" s="48"/>
      <c r="C107" s="11" t="s">
        <v>143</v>
      </c>
      <c r="D107" s="79">
        <f>D108+D109</f>
        <v>0</v>
      </c>
      <c r="E107" s="11">
        <f>D107/G107</f>
        <v>0</v>
      </c>
      <c r="F107" s="12">
        <f>D107/12/G107</f>
        <v>0</v>
      </c>
      <c r="G107" s="7">
        <v>2752.9</v>
      </c>
      <c r="H107" s="7">
        <v>1.07</v>
      </c>
      <c r="I107" s="8">
        <v>0.34</v>
      </c>
    </row>
    <row r="108" spans="1:12" s="7" customFormat="1" ht="15" x14ac:dyDescent="0.2">
      <c r="A108" s="78" t="s">
        <v>64</v>
      </c>
      <c r="B108" s="30" t="s">
        <v>42</v>
      </c>
      <c r="C108" s="13"/>
      <c r="D108" s="77">
        <v>0</v>
      </c>
      <c r="E108" s="11"/>
      <c r="F108" s="12"/>
      <c r="I108" s="8"/>
    </row>
    <row r="109" spans="1:12" s="23" customFormat="1" ht="25.5" customHeight="1" x14ac:dyDescent="0.2">
      <c r="A109" s="56" t="s">
        <v>57</v>
      </c>
      <c r="B109" s="53" t="s">
        <v>42</v>
      </c>
      <c r="C109" s="24"/>
      <c r="D109" s="90">
        <v>0</v>
      </c>
      <c r="E109" s="24"/>
      <c r="F109" s="25"/>
      <c r="G109" s="7">
        <v>2752.9</v>
      </c>
      <c r="H109" s="7">
        <v>1.07</v>
      </c>
      <c r="I109" s="8">
        <v>0.14000000000000001</v>
      </c>
      <c r="J109" s="9"/>
      <c r="K109" s="9"/>
      <c r="L109" s="9"/>
    </row>
    <row r="110" spans="1:12" s="7" customFormat="1" ht="143.25" customHeight="1" x14ac:dyDescent="0.2">
      <c r="A110" s="54" t="s">
        <v>173</v>
      </c>
      <c r="B110" s="55" t="s">
        <v>17</v>
      </c>
      <c r="C110" s="17"/>
      <c r="D110" s="91">
        <v>50000</v>
      </c>
      <c r="E110" s="18">
        <f>D110/G110</f>
        <v>18.16</v>
      </c>
      <c r="F110" s="19">
        <f>E110/12</f>
        <v>1.51</v>
      </c>
      <c r="G110" s="7">
        <v>2752.9</v>
      </c>
      <c r="H110" s="7">
        <v>1.07</v>
      </c>
      <c r="I110" s="8">
        <v>0.3</v>
      </c>
    </row>
    <row r="111" spans="1:12" s="7" customFormat="1" ht="21.75" customHeight="1" x14ac:dyDescent="0.2">
      <c r="A111" s="116" t="s">
        <v>166</v>
      </c>
      <c r="B111" s="48" t="s">
        <v>23</v>
      </c>
      <c r="C111" s="17"/>
      <c r="D111" s="91">
        <f>2076.79+4480.17</f>
        <v>6556.96</v>
      </c>
      <c r="E111" s="18">
        <f>D111/G111</f>
        <v>2.38</v>
      </c>
      <c r="F111" s="19">
        <f>E111/12</f>
        <v>0.2</v>
      </c>
      <c r="G111" s="7">
        <v>2752.9</v>
      </c>
      <c r="I111" s="8"/>
    </row>
    <row r="112" spans="1:12" s="7" customFormat="1" ht="21.75" customHeight="1" x14ac:dyDescent="0.2">
      <c r="A112" s="116" t="s">
        <v>167</v>
      </c>
      <c r="B112" s="48" t="s">
        <v>23</v>
      </c>
      <c r="C112" s="17"/>
      <c r="D112" s="91">
        <v>3187.06</v>
      </c>
      <c r="E112" s="18">
        <f t="shared" ref="E112:E114" si="2">D112/G112</f>
        <v>1.1599999999999999</v>
      </c>
      <c r="F112" s="19">
        <f t="shared" ref="F112:F114" si="3">E112/12</f>
        <v>0.1</v>
      </c>
      <c r="G112" s="7">
        <v>2752.9</v>
      </c>
      <c r="I112" s="8"/>
    </row>
    <row r="113" spans="1:12" s="7" customFormat="1" ht="21.75" customHeight="1" x14ac:dyDescent="0.2">
      <c r="A113" s="116" t="s">
        <v>168</v>
      </c>
      <c r="B113" s="48" t="s">
        <v>23</v>
      </c>
      <c r="C113" s="17"/>
      <c r="D113" s="91">
        <v>21879.79</v>
      </c>
      <c r="E113" s="18">
        <f t="shared" si="2"/>
        <v>7.95</v>
      </c>
      <c r="F113" s="19">
        <f t="shared" si="3"/>
        <v>0.66</v>
      </c>
      <c r="G113" s="7">
        <v>2752.9</v>
      </c>
      <c r="I113" s="8"/>
    </row>
    <row r="114" spans="1:12" s="7" customFormat="1" ht="21.75" customHeight="1" x14ac:dyDescent="0.2">
      <c r="A114" s="116" t="s">
        <v>169</v>
      </c>
      <c r="B114" s="48" t="s">
        <v>23</v>
      </c>
      <c r="C114" s="17"/>
      <c r="D114" s="91">
        <v>8817.36</v>
      </c>
      <c r="E114" s="18">
        <f t="shared" si="2"/>
        <v>3.2</v>
      </c>
      <c r="F114" s="19">
        <f t="shared" si="3"/>
        <v>0.27</v>
      </c>
      <c r="G114" s="7">
        <v>2752.9</v>
      </c>
      <c r="I114" s="8"/>
    </row>
    <row r="115" spans="1:12" s="7" customFormat="1" ht="24.75" customHeight="1" x14ac:dyDescent="0.2">
      <c r="A115" s="54" t="s">
        <v>58</v>
      </c>
      <c r="B115" s="83" t="s">
        <v>14</v>
      </c>
      <c r="C115" s="26"/>
      <c r="D115" s="84">
        <f>E115*G115</f>
        <v>68051.69</v>
      </c>
      <c r="E115" s="35">
        <f>12*F115</f>
        <v>24.72</v>
      </c>
      <c r="F115" s="15">
        <v>2.06</v>
      </c>
      <c r="G115" s="7">
        <v>2752.9</v>
      </c>
      <c r="I115" s="8"/>
      <c r="L115" s="8"/>
    </row>
    <row r="116" spans="1:12" s="7" customFormat="1" ht="22.5" customHeight="1" thickBot="1" x14ac:dyDescent="0.45">
      <c r="A116" s="57" t="s">
        <v>59</v>
      </c>
      <c r="B116" s="58"/>
      <c r="C116" s="87"/>
      <c r="D116" s="85">
        <f>D115+D110+D107+D104+D102+D95+D90+D79+D64+D63+D62+D61+D51+D50+D49+D48+D42+D41+D40+D29+D15+D114+D113+D112+D111</f>
        <v>643778.62</v>
      </c>
      <c r="E116" s="85">
        <f>E115+E110+E107+E104+E102+E95+E90+E79+E64+E63+E62+E61+E51+E50+E49+E48+E42+E41+E40+E29+E15+E114+E113+E112+E111</f>
        <v>233.89</v>
      </c>
      <c r="F116" s="85">
        <f>F115+F110+F107+F104+F102+F95+F90+F79+F64+F63+F62+F61+F51+F50+F49+F48+F42+F41+F40+F29+F15+F114+F113+F112+F111</f>
        <v>19.510000000000002</v>
      </c>
      <c r="G116" s="7">
        <v>2752.9</v>
      </c>
      <c r="I116" s="8"/>
    </row>
    <row r="117" spans="1:12" s="27" customFormat="1" ht="20.25" thickBot="1" x14ac:dyDescent="0.25">
      <c r="A117" s="59"/>
      <c r="B117" s="29"/>
      <c r="C117" s="29"/>
      <c r="D117" s="88"/>
      <c r="E117" s="29"/>
      <c r="F117" s="36"/>
      <c r="G117" s="7">
        <v>2752.9</v>
      </c>
      <c r="I117" s="28"/>
    </row>
    <row r="118" spans="1:12" s="7" customFormat="1" ht="38.25" thickBot="1" x14ac:dyDescent="0.25">
      <c r="A118" s="94" t="s">
        <v>144</v>
      </c>
      <c r="B118" s="95"/>
      <c r="C118" s="96"/>
      <c r="D118" s="122">
        <v>0</v>
      </c>
      <c r="E118" s="122">
        <v>0</v>
      </c>
      <c r="F118" s="122">
        <v>0</v>
      </c>
      <c r="G118" s="7">
        <v>2752.9</v>
      </c>
      <c r="I118" s="8"/>
    </row>
    <row r="119" spans="1:12" s="7" customFormat="1" ht="22.5" customHeight="1" thickBot="1" x14ac:dyDescent="0.25">
      <c r="A119" s="69"/>
      <c r="B119" s="70"/>
      <c r="C119" s="71"/>
      <c r="D119" s="89"/>
      <c r="E119" s="72"/>
      <c r="F119" s="72"/>
      <c r="I119" s="8"/>
    </row>
    <row r="120" spans="1:12" s="27" customFormat="1" ht="20.25" thickBot="1" x14ac:dyDescent="0.25">
      <c r="A120" s="119" t="s">
        <v>170</v>
      </c>
      <c r="B120" s="61"/>
      <c r="C120" s="61"/>
      <c r="D120" s="86">
        <f>D116+D118</f>
        <v>643778.62</v>
      </c>
      <c r="E120" s="62">
        <f>E116+E118</f>
        <v>233.89</v>
      </c>
      <c r="F120" s="92">
        <f>F116+F118</f>
        <v>19.510000000000002</v>
      </c>
      <c r="I120" s="28"/>
    </row>
    <row r="121" spans="1:12" s="27" customFormat="1" ht="19.5" x14ac:dyDescent="0.2">
      <c r="A121" s="69"/>
      <c r="B121" s="29"/>
      <c r="C121" s="29"/>
      <c r="D121" s="29"/>
      <c r="E121" s="29"/>
      <c r="F121" s="29"/>
      <c r="I121" s="28"/>
    </row>
    <row r="122" spans="1:12" s="27" customFormat="1" ht="24" customHeight="1" x14ac:dyDescent="0.2">
      <c r="A122" s="54" t="s">
        <v>171</v>
      </c>
      <c r="B122" s="48" t="s">
        <v>14</v>
      </c>
      <c r="C122" s="17" t="s">
        <v>134</v>
      </c>
      <c r="D122" s="121">
        <f>161295.08*1.086</f>
        <v>175166.46</v>
      </c>
      <c r="E122" s="17">
        <f>D122/G122</f>
        <v>63.63</v>
      </c>
      <c r="F122" s="17">
        <f>E122/12</f>
        <v>5.3</v>
      </c>
      <c r="G122" s="27">
        <v>2752.9</v>
      </c>
      <c r="I122" s="28"/>
    </row>
    <row r="123" spans="1:12" s="27" customFormat="1" ht="19.5" x14ac:dyDescent="0.2">
      <c r="A123" s="69"/>
      <c r="B123" s="29"/>
      <c r="C123" s="29"/>
      <c r="D123" s="29"/>
      <c r="E123" s="29"/>
      <c r="F123" s="29"/>
      <c r="I123" s="28"/>
    </row>
    <row r="124" spans="1:12" s="27" customFormat="1" ht="20.25" thickBot="1" x14ac:dyDescent="0.25">
      <c r="A124" s="120"/>
      <c r="B124" s="29"/>
      <c r="C124" s="29"/>
      <c r="D124" s="29"/>
      <c r="E124" s="29"/>
      <c r="F124" s="29"/>
      <c r="I124" s="28"/>
    </row>
    <row r="125" spans="1:12" s="27" customFormat="1" ht="20.25" thickBot="1" x14ac:dyDescent="0.25">
      <c r="A125" s="119" t="s">
        <v>172</v>
      </c>
      <c r="B125" s="83"/>
      <c r="C125" s="83"/>
      <c r="D125" s="123">
        <f>D120+D122</f>
        <v>818945.08</v>
      </c>
      <c r="E125" s="123">
        <f t="shared" ref="E125:F125" si="4">E120+E122</f>
        <v>297.52</v>
      </c>
      <c r="F125" s="123">
        <f t="shared" si="4"/>
        <v>24.81</v>
      </c>
      <c r="I125" s="28"/>
    </row>
    <row r="126" spans="1:12" s="27" customFormat="1" ht="19.5" x14ac:dyDescent="0.2">
      <c r="A126" s="59"/>
      <c r="B126" s="29"/>
      <c r="C126" s="29"/>
      <c r="D126" s="29"/>
      <c r="E126" s="63"/>
      <c r="F126" s="29"/>
      <c r="I126" s="28"/>
    </row>
    <row r="127" spans="1:12" s="27" customFormat="1" ht="19.5" x14ac:dyDescent="0.2">
      <c r="A127" s="64"/>
      <c r="B127" s="63"/>
      <c r="C127" s="65"/>
      <c r="D127" s="65"/>
      <c r="E127" s="65"/>
      <c r="F127" s="65"/>
      <c r="I127" s="28"/>
    </row>
    <row r="128" spans="1:12" s="33" customFormat="1" ht="14.25" x14ac:dyDescent="0.2">
      <c r="A128" s="125" t="s">
        <v>61</v>
      </c>
      <c r="B128" s="125"/>
      <c r="C128" s="125"/>
      <c r="D128" s="125"/>
      <c r="E128" s="66"/>
      <c r="F128" s="66"/>
      <c r="I128" s="34"/>
    </row>
    <row r="129" spans="1:9" s="33" customFormat="1" x14ac:dyDescent="0.2">
      <c r="A129" s="66"/>
      <c r="B129" s="66"/>
      <c r="C129" s="66"/>
      <c r="D129" s="66"/>
      <c r="E129" s="66"/>
      <c r="F129" s="66"/>
      <c r="I129" s="34"/>
    </row>
    <row r="130" spans="1:9" s="33" customFormat="1" x14ac:dyDescent="0.2">
      <c r="A130" s="67" t="s">
        <v>62</v>
      </c>
      <c r="B130" s="66"/>
      <c r="C130" s="66"/>
      <c r="D130" s="66"/>
      <c r="E130" s="66"/>
      <c r="F130" s="66"/>
      <c r="I130" s="34"/>
    </row>
    <row r="131" spans="1:9" s="33" customFormat="1" x14ac:dyDescent="0.2">
      <c r="A131" s="66"/>
      <c r="B131" s="66"/>
      <c r="C131" s="66"/>
      <c r="D131" s="66"/>
      <c r="E131" s="66"/>
      <c r="F131" s="66"/>
      <c r="I131" s="34"/>
    </row>
    <row r="132" spans="1:9" s="33" customFormat="1" x14ac:dyDescent="0.2">
      <c r="A132" s="66"/>
      <c r="B132" s="66"/>
      <c r="C132" s="66"/>
      <c r="D132" s="66"/>
      <c r="E132" s="66"/>
      <c r="F132" s="66"/>
      <c r="I132" s="34"/>
    </row>
    <row r="133" spans="1:9" s="33" customFormat="1" x14ac:dyDescent="0.2">
      <c r="A133" s="66"/>
      <c r="B133" s="66"/>
      <c r="C133" s="66"/>
      <c r="D133" s="66"/>
      <c r="E133" s="66"/>
      <c r="F133" s="66"/>
      <c r="I133" s="34"/>
    </row>
    <row r="134" spans="1:9" s="33" customFormat="1" x14ac:dyDescent="0.2">
      <c r="A134" s="66"/>
      <c r="B134" s="66"/>
      <c r="C134" s="66"/>
      <c r="D134" s="66"/>
      <c r="E134" s="66"/>
      <c r="F134" s="66"/>
      <c r="I134" s="34"/>
    </row>
    <row r="135" spans="1:9" s="33" customFormat="1" x14ac:dyDescent="0.2">
      <c r="A135" s="66"/>
      <c r="B135" s="66"/>
      <c r="C135" s="66"/>
      <c r="D135" s="66"/>
      <c r="E135" s="66"/>
      <c r="F135" s="66"/>
      <c r="I135" s="34"/>
    </row>
    <row r="136" spans="1:9" s="33" customFormat="1" x14ac:dyDescent="0.2">
      <c r="A136" s="66"/>
      <c r="B136" s="66"/>
      <c r="C136" s="66"/>
      <c r="D136" s="66"/>
      <c r="E136" s="66"/>
      <c r="F136" s="66"/>
      <c r="I136" s="34"/>
    </row>
    <row r="137" spans="1:9" s="33" customFormat="1" x14ac:dyDescent="0.2">
      <c r="A137" s="66"/>
      <c r="B137" s="66"/>
      <c r="C137" s="66"/>
      <c r="D137" s="66"/>
      <c r="E137" s="66"/>
      <c r="F137" s="66"/>
      <c r="I137" s="34"/>
    </row>
    <row r="138" spans="1:9" s="33" customFormat="1" x14ac:dyDescent="0.2">
      <c r="A138" s="66"/>
      <c r="B138" s="66"/>
      <c r="C138" s="66"/>
      <c r="D138" s="66"/>
      <c r="E138" s="66"/>
      <c r="F138" s="66"/>
      <c r="I138" s="34"/>
    </row>
    <row r="139" spans="1:9" s="33" customFormat="1" x14ac:dyDescent="0.2">
      <c r="A139" s="66"/>
      <c r="B139" s="66"/>
      <c r="C139" s="66"/>
      <c r="D139" s="66"/>
      <c r="E139" s="66"/>
      <c r="F139" s="66"/>
      <c r="I139" s="34"/>
    </row>
  </sheetData>
  <mergeCells count="13">
    <mergeCell ref="A128:D128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7"/>
  <sheetViews>
    <sheetView tabSelected="1" topLeftCell="A112" zoomScaleNormal="100" workbookViewId="0">
      <selection activeCell="E135" sqref="E135"/>
    </sheetView>
  </sheetViews>
  <sheetFormatPr defaultRowHeight="12.75" x14ac:dyDescent="0.2"/>
  <cols>
    <col min="1" max="1" width="72.7109375" style="37" customWidth="1"/>
    <col min="2" max="2" width="19.140625" style="37" customWidth="1"/>
    <col min="3" max="3" width="13.85546875" style="37" customWidth="1"/>
    <col min="4" max="4" width="20.42578125" style="37" customWidth="1"/>
    <col min="5" max="5" width="13.85546875" style="37" customWidth="1"/>
    <col min="6" max="6" width="20.85546875" style="37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26" t="s">
        <v>132</v>
      </c>
      <c r="B1" s="127"/>
      <c r="C1" s="127"/>
      <c r="D1" s="127"/>
      <c r="E1" s="127"/>
      <c r="F1" s="127"/>
    </row>
    <row r="2" spans="1:9" ht="12.75" customHeight="1" x14ac:dyDescent="0.3">
      <c r="B2" s="128"/>
      <c r="C2" s="128"/>
      <c r="D2" s="128"/>
      <c r="E2" s="127"/>
      <c r="F2" s="127"/>
    </row>
    <row r="3" spans="1:9" ht="17.25" customHeight="1" x14ac:dyDescent="0.3">
      <c r="A3" s="124" t="s">
        <v>159</v>
      </c>
      <c r="B3" s="128" t="s">
        <v>0</v>
      </c>
      <c r="C3" s="128"/>
      <c r="D3" s="128"/>
      <c r="E3" s="127"/>
      <c r="F3" s="127"/>
    </row>
    <row r="4" spans="1:9" ht="14.25" customHeight="1" x14ac:dyDescent="0.3">
      <c r="B4" s="128" t="s">
        <v>133</v>
      </c>
      <c r="C4" s="128"/>
      <c r="D4" s="128"/>
      <c r="E4" s="127"/>
      <c r="F4" s="127"/>
    </row>
    <row r="5" spans="1:9" ht="39.75" customHeight="1" x14ac:dyDescent="0.25">
      <c r="A5" s="129"/>
      <c r="B5" s="129"/>
      <c r="C5" s="129"/>
      <c r="D5" s="129"/>
      <c r="E5" s="129"/>
      <c r="F5" s="129"/>
      <c r="I5" s="1"/>
    </row>
    <row r="6" spans="1:9" ht="19.5" customHeight="1" x14ac:dyDescent="0.25">
      <c r="A6" s="129"/>
      <c r="B6" s="129"/>
      <c r="C6" s="129"/>
      <c r="D6" s="129"/>
      <c r="E6" s="129"/>
      <c r="F6" s="129"/>
      <c r="I6" s="1"/>
    </row>
    <row r="7" spans="1:9" ht="19.5" customHeight="1" x14ac:dyDescent="0.2">
      <c r="A7" s="130" t="s">
        <v>160</v>
      </c>
      <c r="B7" s="130"/>
      <c r="C7" s="130"/>
      <c r="D7" s="130"/>
      <c r="E7" s="130"/>
      <c r="F7" s="130"/>
      <c r="I7" s="1"/>
    </row>
    <row r="8" spans="1:9" s="3" customFormat="1" ht="22.5" customHeight="1" x14ac:dyDescent="0.4">
      <c r="A8" s="131" t="s">
        <v>1</v>
      </c>
      <c r="B8" s="131"/>
      <c r="C8" s="131"/>
      <c r="D8" s="131"/>
      <c r="E8" s="132"/>
      <c r="F8" s="132"/>
      <c r="I8" s="4"/>
    </row>
    <row r="9" spans="1:9" s="5" customFormat="1" ht="18.75" customHeight="1" x14ac:dyDescent="0.4">
      <c r="A9" s="131" t="s">
        <v>126</v>
      </c>
      <c r="B9" s="131"/>
      <c r="C9" s="131"/>
      <c r="D9" s="131"/>
      <c r="E9" s="132"/>
      <c r="F9" s="132"/>
    </row>
    <row r="10" spans="1:9" s="6" customFormat="1" ht="17.25" customHeight="1" x14ac:dyDescent="0.2">
      <c r="A10" s="133" t="s">
        <v>2</v>
      </c>
      <c r="B10" s="133"/>
      <c r="C10" s="133"/>
      <c r="D10" s="133"/>
      <c r="E10" s="134"/>
      <c r="F10" s="134"/>
    </row>
    <row r="11" spans="1:9" s="5" customFormat="1" ht="30" customHeight="1" thickBot="1" x14ac:dyDescent="0.25">
      <c r="A11" s="135" t="s">
        <v>3</v>
      </c>
      <c r="B11" s="135"/>
      <c r="C11" s="135"/>
      <c r="D11" s="135"/>
      <c r="E11" s="136"/>
      <c r="F11" s="136"/>
    </row>
    <row r="12" spans="1:9" s="7" customFormat="1" ht="139.5" customHeight="1" thickBot="1" x14ac:dyDescent="0.25">
      <c r="A12" s="38" t="s">
        <v>4</v>
      </c>
      <c r="B12" s="39" t="s">
        <v>5</v>
      </c>
      <c r="C12" s="40" t="s">
        <v>127</v>
      </c>
      <c r="D12" s="40" t="s">
        <v>7</v>
      </c>
      <c r="E12" s="40" t="s">
        <v>6</v>
      </c>
      <c r="F12" s="41" t="s">
        <v>8</v>
      </c>
      <c r="I12" s="8"/>
    </row>
    <row r="13" spans="1:9" s="9" customFormat="1" x14ac:dyDescent="0.2">
      <c r="A13" s="42">
        <v>1</v>
      </c>
      <c r="B13" s="43">
        <v>2</v>
      </c>
      <c r="C13" s="43">
        <v>3</v>
      </c>
      <c r="D13" s="44">
        <v>4</v>
      </c>
      <c r="E13" s="45">
        <v>5</v>
      </c>
      <c r="F13" s="46">
        <v>6</v>
      </c>
      <c r="I13" s="10"/>
    </row>
    <row r="14" spans="1:9" s="9" customFormat="1" ht="49.5" customHeight="1" x14ac:dyDescent="0.2">
      <c r="A14" s="137" t="s">
        <v>9</v>
      </c>
      <c r="B14" s="138"/>
      <c r="C14" s="138"/>
      <c r="D14" s="138"/>
      <c r="E14" s="139"/>
      <c r="F14" s="140"/>
      <c r="I14" s="10"/>
    </row>
    <row r="15" spans="1:9" s="7" customFormat="1" ht="15" x14ac:dyDescent="0.2">
      <c r="A15" s="47" t="s">
        <v>65</v>
      </c>
      <c r="B15" s="48"/>
      <c r="C15" s="11" t="s">
        <v>128</v>
      </c>
      <c r="D15" s="74">
        <f>E15*G15</f>
        <v>119255.63</v>
      </c>
      <c r="E15" s="11">
        <f>F15*12</f>
        <v>43.32</v>
      </c>
      <c r="F15" s="12">
        <f>F26+F28</f>
        <v>3.61</v>
      </c>
      <c r="G15" s="7">
        <v>2752.9</v>
      </c>
      <c r="H15" s="7">
        <v>1.07</v>
      </c>
      <c r="I15" s="8">
        <v>2.2400000000000002</v>
      </c>
    </row>
    <row r="16" spans="1:9" s="7" customFormat="1" ht="29.25" customHeight="1" x14ac:dyDescent="0.2">
      <c r="A16" s="75" t="s">
        <v>10</v>
      </c>
      <c r="B16" s="76" t="s">
        <v>11</v>
      </c>
      <c r="C16" s="13"/>
      <c r="D16" s="77"/>
      <c r="E16" s="13"/>
      <c r="F16" s="14"/>
      <c r="G16" s="7">
        <v>2752.9</v>
      </c>
      <c r="I16" s="8"/>
    </row>
    <row r="17" spans="1:9" s="7" customFormat="1" ht="21" customHeight="1" x14ac:dyDescent="0.2">
      <c r="A17" s="75" t="s">
        <v>12</v>
      </c>
      <c r="B17" s="76" t="s">
        <v>11</v>
      </c>
      <c r="C17" s="13"/>
      <c r="D17" s="77"/>
      <c r="E17" s="13"/>
      <c r="F17" s="14"/>
      <c r="G17" s="7">
        <v>2752.9</v>
      </c>
      <c r="I17" s="8"/>
    </row>
    <row r="18" spans="1:9" s="7" customFormat="1" ht="124.5" customHeight="1" x14ac:dyDescent="0.2">
      <c r="A18" s="75" t="s">
        <v>70</v>
      </c>
      <c r="B18" s="76" t="s">
        <v>33</v>
      </c>
      <c r="C18" s="13"/>
      <c r="D18" s="77"/>
      <c r="E18" s="13"/>
      <c r="F18" s="14"/>
      <c r="G18" s="7">
        <v>2752.9</v>
      </c>
      <c r="I18" s="8"/>
    </row>
    <row r="19" spans="1:9" s="7" customFormat="1" ht="15" x14ac:dyDescent="0.2">
      <c r="A19" s="75" t="s">
        <v>71</v>
      </c>
      <c r="B19" s="76" t="s">
        <v>11</v>
      </c>
      <c r="C19" s="13"/>
      <c r="D19" s="77"/>
      <c r="E19" s="13"/>
      <c r="F19" s="12"/>
      <c r="G19" s="7">
        <v>2752.9</v>
      </c>
      <c r="I19" s="8"/>
    </row>
    <row r="20" spans="1:9" s="7" customFormat="1" ht="15" x14ac:dyDescent="0.2">
      <c r="A20" s="75" t="s">
        <v>72</v>
      </c>
      <c r="B20" s="76" t="s">
        <v>11</v>
      </c>
      <c r="C20" s="13"/>
      <c r="D20" s="77"/>
      <c r="E20" s="13"/>
      <c r="F20" s="12"/>
      <c r="G20" s="7">
        <v>2752.9</v>
      </c>
      <c r="I20" s="8"/>
    </row>
    <row r="21" spans="1:9" s="7" customFormat="1" ht="25.5" x14ac:dyDescent="0.2">
      <c r="A21" s="75" t="s">
        <v>73</v>
      </c>
      <c r="B21" s="76" t="s">
        <v>17</v>
      </c>
      <c r="C21" s="13"/>
      <c r="D21" s="77"/>
      <c r="E21" s="13"/>
      <c r="F21" s="12"/>
      <c r="G21" s="7">
        <v>2752.9</v>
      </c>
      <c r="I21" s="8"/>
    </row>
    <row r="22" spans="1:9" s="7" customFormat="1" ht="15" x14ac:dyDescent="0.2">
      <c r="A22" s="75" t="s">
        <v>74</v>
      </c>
      <c r="B22" s="76" t="s">
        <v>20</v>
      </c>
      <c r="C22" s="13"/>
      <c r="D22" s="77"/>
      <c r="E22" s="13"/>
      <c r="F22" s="12"/>
      <c r="G22" s="7">
        <v>2752.9</v>
      </c>
      <c r="I22" s="8"/>
    </row>
    <row r="23" spans="1:9" s="7" customFormat="1" ht="15" x14ac:dyDescent="0.2">
      <c r="A23" s="75" t="s">
        <v>161</v>
      </c>
      <c r="B23" s="76" t="s">
        <v>11</v>
      </c>
      <c r="C23" s="13"/>
      <c r="D23" s="77"/>
      <c r="E23" s="13"/>
      <c r="F23" s="12"/>
      <c r="G23" s="7">
        <v>2752.9</v>
      </c>
      <c r="I23" s="8"/>
    </row>
    <row r="24" spans="1:9" s="7" customFormat="1" ht="15" x14ac:dyDescent="0.2">
      <c r="A24" s="75" t="s">
        <v>162</v>
      </c>
      <c r="B24" s="76" t="s">
        <v>11</v>
      </c>
      <c r="C24" s="13"/>
      <c r="D24" s="77"/>
      <c r="E24" s="13"/>
      <c r="F24" s="12"/>
      <c r="I24" s="8"/>
    </row>
    <row r="25" spans="1:9" s="7" customFormat="1" ht="15" x14ac:dyDescent="0.2">
      <c r="A25" s="75" t="s">
        <v>75</v>
      </c>
      <c r="B25" s="76" t="s">
        <v>31</v>
      </c>
      <c r="C25" s="13"/>
      <c r="D25" s="77"/>
      <c r="E25" s="13"/>
      <c r="F25" s="12"/>
      <c r="G25" s="7">
        <v>2752.9</v>
      </c>
      <c r="I25" s="8"/>
    </row>
    <row r="26" spans="1:9" s="7" customFormat="1" ht="15" x14ac:dyDescent="0.2">
      <c r="A26" s="68" t="s">
        <v>59</v>
      </c>
      <c r="B26" s="50"/>
      <c r="C26" s="13"/>
      <c r="D26" s="77"/>
      <c r="E26" s="13"/>
      <c r="F26" s="12">
        <v>3.61</v>
      </c>
      <c r="G26" s="7">
        <v>2752.9</v>
      </c>
      <c r="I26" s="8"/>
    </row>
    <row r="27" spans="1:9" s="7" customFormat="1" ht="19.5" customHeight="1" x14ac:dyDescent="0.2">
      <c r="A27" s="49" t="s">
        <v>76</v>
      </c>
      <c r="B27" s="50" t="s">
        <v>11</v>
      </c>
      <c r="C27" s="13"/>
      <c r="D27" s="77"/>
      <c r="E27" s="13"/>
      <c r="F27" s="14">
        <v>0</v>
      </c>
      <c r="G27" s="7">
        <v>2752.9</v>
      </c>
      <c r="I27" s="8"/>
    </row>
    <row r="28" spans="1:9" s="7" customFormat="1" ht="21" customHeight="1" x14ac:dyDescent="0.2">
      <c r="A28" s="68" t="s">
        <v>59</v>
      </c>
      <c r="B28" s="50"/>
      <c r="C28" s="13"/>
      <c r="D28" s="77"/>
      <c r="E28" s="13"/>
      <c r="F28" s="12">
        <f>F27</f>
        <v>0</v>
      </c>
      <c r="G28" s="7">
        <v>2752.9</v>
      </c>
      <c r="I28" s="8"/>
    </row>
    <row r="29" spans="1:9" s="7" customFormat="1" ht="30" x14ac:dyDescent="0.2">
      <c r="A29" s="47" t="s">
        <v>13</v>
      </c>
      <c r="B29" s="51"/>
      <c r="C29" s="11" t="s">
        <v>129</v>
      </c>
      <c r="D29" s="74">
        <f>E29*G29</f>
        <v>152620.78</v>
      </c>
      <c r="E29" s="11">
        <f>F29*12</f>
        <v>55.44</v>
      </c>
      <c r="F29" s="12">
        <v>4.62</v>
      </c>
      <c r="G29" s="7">
        <v>2752.9</v>
      </c>
      <c r="H29" s="7">
        <v>1.07</v>
      </c>
      <c r="I29" s="8">
        <v>3.07</v>
      </c>
    </row>
    <row r="30" spans="1:9" s="7" customFormat="1" ht="15" x14ac:dyDescent="0.2">
      <c r="A30" s="75" t="s">
        <v>77</v>
      </c>
      <c r="B30" s="76" t="s">
        <v>14</v>
      </c>
      <c r="C30" s="11"/>
      <c r="D30" s="74"/>
      <c r="E30" s="11"/>
      <c r="F30" s="12"/>
      <c r="G30" s="7">
        <v>2752.9</v>
      </c>
      <c r="I30" s="8"/>
    </row>
    <row r="31" spans="1:9" s="7" customFormat="1" ht="15" x14ac:dyDescent="0.2">
      <c r="A31" s="75" t="s">
        <v>78</v>
      </c>
      <c r="B31" s="76" t="s">
        <v>79</v>
      </c>
      <c r="C31" s="11"/>
      <c r="D31" s="74"/>
      <c r="E31" s="11"/>
      <c r="F31" s="12"/>
      <c r="G31" s="7">
        <v>2752.9</v>
      </c>
      <c r="I31" s="8"/>
    </row>
    <row r="32" spans="1:9" s="7" customFormat="1" ht="15" x14ac:dyDescent="0.2">
      <c r="A32" s="75" t="s">
        <v>80</v>
      </c>
      <c r="B32" s="76" t="s">
        <v>81</v>
      </c>
      <c r="C32" s="11"/>
      <c r="D32" s="74"/>
      <c r="E32" s="11"/>
      <c r="F32" s="12"/>
      <c r="G32" s="7">
        <v>2752.9</v>
      </c>
      <c r="I32" s="8"/>
    </row>
    <row r="33" spans="1:9" s="7" customFormat="1" ht="15" x14ac:dyDescent="0.2">
      <c r="A33" s="75" t="s">
        <v>15</v>
      </c>
      <c r="B33" s="76" t="s">
        <v>14</v>
      </c>
      <c r="C33" s="11"/>
      <c r="D33" s="74"/>
      <c r="E33" s="11"/>
      <c r="F33" s="12"/>
      <c r="G33" s="7">
        <v>2752.9</v>
      </c>
      <c r="I33" s="8"/>
    </row>
    <row r="34" spans="1:9" s="7" customFormat="1" ht="25.5" x14ac:dyDescent="0.2">
      <c r="A34" s="75" t="s">
        <v>16</v>
      </c>
      <c r="B34" s="76" t="s">
        <v>17</v>
      </c>
      <c r="C34" s="11"/>
      <c r="D34" s="74"/>
      <c r="E34" s="11"/>
      <c r="F34" s="12"/>
      <c r="G34" s="7">
        <v>2752.9</v>
      </c>
      <c r="I34" s="8"/>
    </row>
    <row r="35" spans="1:9" s="7" customFormat="1" ht="15" x14ac:dyDescent="0.2">
      <c r="A35" s="75" t="s">
        <v>82</v>
      </c>
      <c r="B35" s="76" t="s">
        <v>14</v>
      </c>
      <c r="C35" s="11"/>
      <c r="D35" s="74"/>
      <c r="E35" s="11"/>
      <c r="F35" s="12"/>
      <c r="G35" s="7">
        <v>2752.9</v>
      </c>
      <c r="I35" s="8"/>
    </row>
    <row r="36" spans="1:9" s="7" customFormat="1" ht="28.5" customHeight="1" x14ac:dyDescent="0.2">
      <c r="A36" s="75" t="s">
        <v>83</v>
      </c>
      <c r="B36" s="76" t="s">
        <v>14</v>
      </c>
      <c r="C36" s="11"/>
      <c r="D36" s="74"/>
      <c r="E36" s="11"/>
      <c r="F36" s="12"/>
      <c r="G36" s="7">
        <v>2752.9</v>
      </c>
      <c r="I36" s="8"/>
    </row>
    <row r="37" spans="1:9" s="7" customFormat="1" ht="28.5" customHeight="1" x14ac:dyDescent="0.2">
      <c r="A37" s="75" t="s">
        <v>84</v>
      </c>
      <c r="B37" s="76" t="s">
        <v>18</v>
      </c>
      <c r="C37" s="11"/>
      <c r="D37" s="74"/>
      <c r="E37" s="11"/>
      <c r="F37" s="12"/>
      <c r="G37" s="7">
        <v>2752.9</v>
      </c>
      <c r="I37" s="8"/>
    </row>
    <row r="38" spans="1:9" s="7" customFormat="1" ht="28.5" customHeight="1" x14ac:dyDescent="0.2">
      <c r="A38" s="75" t="s">
        <v>85</v>
      </c>
      <c r="B38" s="76" t="s">
        <v>17</v>
      </c>
      <c r="C38" s="11"/>
      <c r="D38" s="74"/>
      <c r="E38" s="11"/>
      <c r="F38" s="12"/>
      <c r="G38" s="7">
        <v>2752.9</v>
      </c>
      <c r="I38" s="8"/>
    </row>
    <row r="39" spans="1:9" s="7" customFormat="1" ht="28.5" customHeight="1" x14ac:dyDescent="0.2">
      <c r="A39" s="75" t="s">
        <v>86</v>
      </c>
      <c r="B39" s="76" t="s">
        <v>14</v>
      </c>
      <c r="C39" s="11"/>
      <c r="D39" s="74"/>
      <c r="E39" s="11"/>
      <c r="F39" s="12"/>
      <c r="G39" s="7">
        <v>2752.9</v>
      </c>
      <c r="I39" s="8"/>
    </row>
    <row r="40" spans="1:9" s="16" customFormat="1" ht="18" customHeight="1" x14ac:dyDescent="0.2">
      <c r="A40" s="54" t="s">
        <v>19</v>
      </c>
      <c r="B40" s="48" t="s">
        <v>20</v>
      </c>
      <c r="C40" s="11" t="s">
        <v>128</v>
      </c>
      <c r="D40" s="74">
        <f>E40*G40</f>
        <v>29731.32</v>
      </c>
      <c r="E40" s="11">
        <f>F40*12</f>
        <v>10.8</v>
      </c>
      <c r="F40" s="12">
        <v>0.9</v>
      </c>
      <c r="G40" s="7">
        <v>2752.9</v>
      </c>
      <c r="H40" s="7">
        <v>1.07</v>
      </c>
      <c r="I40" s="8">
        <v>0.6</v>
      </c>
    </row>
    <row r="41" spans="1:9" s="7" customFormat="1" ht="21.75" customHeight="1" x14ac:dyDescent="0.2">
      <c r="A41" s="54" t="s">
        <v>21</v>
      </c>
      <c r="B41" s="48" t="s">
        <v>22</v>
      </c>
      <c r="C41" s="11" t="s">
        <v>128</v>
      </c>
      <c r="D41" s="74">
        <f>E41*G41</f>
        <v>96791.96</v>
      </c>
      <c r="E41" s="11">
        <f>F41*12</f>
        <v>35.159999999999997</v>
      </c>
      <c r="F41" s="12">
        <v>2.93</v>
      </c>
      <c r="G41" s="7">
        <v>2752.9</v>
      </c>
      <c r="H41" s="7">
        <v>1.07</v>
      </c>
      <c r="I41" s="8">
        <v>1.94</v>
      </c>
    </row>
    <row r="42" spans="1:9" s="7" customFormat="1" ht="15" x14ac:dyDescent="0.2">
      <c r="A42" s="54" t="s">
        <v>87</v>
      </c>
      <c r="B42" s="48" t="s">
        <v>14</v>
      </c>
      <c r="C42" s="11" t="s">
        <v>134</v>
      </c>
      <c r="D42" s="74">
        <v>0</v>
      </c>
      <c r="E42" s="11">
        <f>D42/G42</f>
        <v>0</v>
      </c>
      <c r="F42" s="12">
        <f>E42/12</f>
        <v>0</v>
      </c>
      <c r="G42" s="7">
        <v>2752.9</v>
      </c>
      <c r="I42" s="8"/>
    </row>
    <row r="43" spans="1:9" s="7" customFormat="1" ht="17.25" customHeight="1" x14ac:dyDescent="0.2">
      <c r="A43" s="75" t="s">
        <v>88</v>
      </c>
      <c r="B43" s="76" t="s">
        <v>33</v>
      </c>
      <c r="C43" s="11"/>
      <c r="D43" s="74"/>
      <c r="E43" s="11"/>
      <c r="F43" s="12"/>
      <c r="G43" s="7">
        <v>2752.9</v>
      </c>
      <c r="I43" s="8"/>
    </row>
    <row r="44" spans="1:9" s="7" customFormat="1" ht="18" customHeight="1" x14ac:dyDescent="0.2">
      <c r="A44" s="75" t="s">
        <v>89</v>
      </c>
      <c r="B44" s="76" t="s">
        <v>31</v>
      </c>
      <c r="C44" s="11"/>
      <c r="D44" s="74"/>
      <c r="E44" s="11"/>
      <c r="F44" s="12"/>
      <c r="G44" s="7">
        <v>2752.9</v>
      </c>
      <c r="I44" s="8"/>
    </row>
    <row r="45" spans="1:9" s="7" customFormat="1" ht="15.75" customHeight="1" x14ac:dyDescent="0.2">
      <c r="A45" s="75" t="s">
        <v>90</v>
      </c>
      <c r="B45" s="76" t="s">
        <v>91</v>
      </c>
      <c r="C45" s="11"/>
      <c r="D45" s="74"/>
      <c r="E45" s="11"/>
      <c r="F45" s="12"/>
      <c r="G45" s="7">
        <v>2752.9</v>
      </c>
      <c r="I45" s="8"/>
    </row>
    <row r="46" spans="1:9" s="7" customFormat="1" ht="21.75" customHeight="1" x14ac:dyDescent="0.2">
      <c r="A46" s="75" t="s">
        <v>92</v>
      </c>
      <c r="B46" s="76" t="s">
        <v>93</v>
      </c>
      <c r="C46" s="11"/>
      <c r="D46" s="74"/>
      <c r="E46" s="11"/>
      <c r="F46" s="12"/>
      <c r="G46" s="7">
        <v>2752.9</v>
      </c>
      <c r="I46" s="8"/>
    </row>
    <row r="47" spans="1:9" s="7" customFormat="1" ht="15" x14ac:dyDescent="0.2">
      <c r="A47" s="75" t="s">
        <v>94</v>
      </c>
      <c r="B47" s="76" t="s">
        <v>91</v>
      </c>
      <c r="C47" s="11"/>
      <c r="D47" s="74"/>
      <c r="E47" s="11"/>
      <c r="F47" s="12"/>
      <c r="G47" s="7">
        <v>2752.9</v>
      </c>
      <c r="I47" s="8"/>
    </row>
    <row r="48" spans="1:9" s="9" customFormat="1" ht="34.5" customHeight="1" x14ac:dyDescent="0.2">
      <c r="A48" s="54" t="s">
        <v>95</v>
      </c>
      <c r="B48" s="48" t="s">
        <v>23</v>
      </c>
      <c r="C48" s="17" t="s">
        <v>130</v>
      </c>
      <c r="D48" s="74">
        <v>2439.9899999999998</v>
      </c>
      <c r="E48" s="11">
        <f t="shared" ref="E48:E50" si="0">D48/G48</f>
        <v>0.89</v>
      </c>
      <c r="F48" s="12">
        <f>E48/12+0.01</f>
        <v>0.08</v>
      </c>
      <c r="G48" s="7">
        <v>2752.9</v>
      </c>
      <c r="H48" s="7">
        <v>1.07</v>
      </c>
      <c r="I48" s="8">
        <v>0.05</v>
      </c>
    </row>
    <row r="49" spans="1:11" s="9" customFormat="1" ht="33.75" customHeight="1" x14ac:dyDescent="0.2">
      <c r="A49" s="54" t="s">
        <v>96</v>
      </c>
      <c r="B49" s="48" t="s">
        <v>23</v>
      </c>
      <c r="C49" s="17" t="s">
        <v>130</v>
      </c>
      <c r="D49" s="74">
        <v>2439.9899999999998</v>
      </c>
      <c r="E49" s="11">
        <f t="shared" si="0"/>
        <v>0.89</v>
      </c>
      <c r="F49" s="12">
        <f>E49/12+0.01</f>
        <v>0.08</v>
      </c>
      <c r="G49" s="7">
        <v>2752.9</v>
      </c>
      <c r="H49" s="7">
        <v>1.07</v>
      </c>
      <c r="I49" s="8">
        <v>0.05</v>
      </c>
    </row>
    <row r="50" spans="1:11" s="9" customFormat="1" ht="34.5" customHeight="1" x14ac:dyDescent="0.2">
      <c r="A50" s="54" t="s">
        <v>97</v>
      </c>
      <c r="B50" s="48" t="s">
        <v>23</v>
      </c>
      <c r="C50" s="17" t="s">
        <v>130</v>
      </c>
      <c r="D50" s="74">
        <v>15405.72</v>
      </c>
      <c r="E50" s="11">
        <f t="shared" si="0"/>
        <v>5.6</v>
      </c>
      <c r="F50" s="12">
        <f>E50/12</f>
        <v>0.47</v>
      </c>
      <c r="G50" s="7">
        <v>2752.9</v>
      </c>
      <c r="H50" s="7">
        <v>1.07</v>
      </c>
      <c r="I50" s="8">
        <v>0.22</v>
      </c>
    </row>
    <row r="51" spans="1:11" s="9" customFormat="1" ht="30" x14ac:dyDescent="0.2">
      <c r="A51" s="54" t="s">
        <v>24</v>
      </c>
      <c r="B51" s="48"/>
      <c r="C51" s="17" t="s">
        <v>135</v>
      </c>
      <c r="D51" s="74">
        <f>E51*G51</f>
        <v>7267.66</v>
      </c>
      <c r="E51" s="11">
        <f>F51*12</f>
        <v>2.64</v>
      </c>
      <c r="F51" s="12">
        <v>0.22</v>
      </c>
      <c r="G51" s="7">
        <v>2752.9</v>
      </c>
      <c r="H51" s="7">
        <v>1.07</v>
      </c>
      <c r="I51" s="8">
        <v>0.14000000000000001</v>
      </c>
    </row>
    <row r="52" spans="1:11" s="9" customFormat="1" ht="25.5" x14ac:dyDescent="0.2">
      <c r="A52" s="78" t="s">
        <v>98</v>
      </c>
      <c r="B52" s="30" t="s">
        <v>63</v>
      </c>
      <c r="C52" s="17"/>
      <c r="D52" s="74"/>
      <c r="E52" s="11"/>
      <c r="F52" s="12"/>
      <c r="G52" s="7">
        <v>2752.9</v>
      </c>
      <c r="H52" s="7"/>
      <c r="I52" s="8"/>
    </row>
    <row r="53" spans="1:11" s="9" customFormat="1" ht="27.75" customHeight="1" x14ac:dyDescent="0.2">
      <c r="A53" s="78" t="s">
        <v>99</v>
      </c>
      <c r="B53" s="30" t="s">
        <v>63</v>
      </c>
      <c r="C53" s="17"/>
      <c r="D53" s="74"/>
      <c r="E53" s="11"/>
      <c r="F53" s="12"/>
      <c r="G53" s="7">
        <v>2752.9</v>
      </c>
      <c r="H53" s="7"/>
      <c r="I53" s="8"/>
    </row>
    <row r="54" spans="1:11" s="9" customFormat="1" ht="18.75" customHeight="1" x14ac:dyDescent="0.2">
      <c r="A54" s="78" t="s">
        <v>100</v>
      </c>
      <c r="B54" s="30" t="s">
        <v>11</v>
      </c>
      <c r="C54" s="17"/>
      <c r="D54" s="74"/>
      <c r="E54" s="11"/>
      <c r="F54" s="12"/>
      <c r="G54" s="7">
        <v>2752.9</v>
      </c>
      <c r="H54" s="7"/>
      <c r="I54" s="8"/>
    </row>
    <row r="55" spans="1:11" s="9" customFormat="1" ht="21" customHeight="1" x14ac:dyDescent="0.2">
      <c r="A55" s="78" t="s">
        <v>101</v>
      </c>
      <c r="B55" s="30" t="s">
        <v>63</v>
      </c>
      <c r="C55" s="17"/>
      <c r="D55" s="74"/>
      <c r="E55" s="11"/>
      <c r="F55" s="12"/>
      <c r="G55" s="7">
        <v>2752.9</v>
      </c>
      <c r="H55" s="7"/>
      <c r="I55" s="8"/>
    </row>
    <row r="56" spans="1:11" s="9" customFormat="1" ht="25.5" x14ac:dyDescent="0.2">
      <c r="A56" s="78" t="s">
        <v>102</v>
      </c>
      <c r="B56" s="30" t="s">
        <v>63</v>
      </c>
      <c r="C56" s="17"/>
      <c r="D56" s="74"/>
      <c r="E56" s="11"/>
      <c r="F56" s="12"/>
      <c r="G56" s="7">
        <v>2752.9</v>
      </c>
      <c r="H56" s="7"/>
      <c r="I56" s="8"/>
    </row>
    <row r="57" spans="1:11" s="9" customFormat="1" ht="21" customHeight="1" x14ac:dyDescent="0.2">
      <c r="A57" s="78" t="s">
        <v>103</v>
      </c>
      <c r="B57" s="30" t="s">
        <v>63</v>
      </c>
      <c r="C57" s="17"/>
      <c r="D57" s="74"/>
      <c r="E57" s="11"/>
      <c r="F57" s="12"/>
      <c r="G57" s="7">
        <v>2752.9</v>
      </c>
      <c r="H57" s="7"/>
      <c r="I57" s="8"/>
    </row>
    <row r="58" spans="1:11" s="9" customFormat="1" ht="31.5" customHeight="1" x14ac:dyDescent="0.2">
      <c r="A58" s="78" t="s">
        <v>104</v>
      </c>
      <c r="B58" s="30" t="s">
        <v>63</v>
      </c>
      <c r="C58" s="17"/>
      <c r="D58" s="74"/>
      <c r="E58" s="11"/>
      <c r="F58" s="12"/>
      <c r="G58" s="7">
        <v>2752.9</v>
      </c>
      <c r="H58" s="7"/>
      <c r="I58" s="8"/>
    </row>
    <row r="59" spans="1:11" s="9" customFormat="1" ht="18" customHeight="1" x14ac:dyDescent="0.2">
      <c r="A59" s="78" t="s">
        <v>105</v>
      </c>
      <c r="B59" s="30" t="s">
        <v>63</v>
      </c>
      <c r="C59" s="17"/>
      <c r="D59" s="74"/>
      <c r="E59" s="11"/>
      <c r="F59" s="12"/>
      <c r="G59" s="7">
        <v>2752.9</v>
      </c>
      <c r="H59" s="7"/>
      <c r="I59" s="8"/>
    </row>
    <row r="60" spans="1:11" s="9" customFormat="1" ht="21.75" customHeight="1" x14ac:dyDescent="0.2">
      <c r="A60" s="78" t="s">
        <v>106</v>
      </c>
      <c r="B60" s="30" t="s">
        <v>63</v>
      </c>
      <c r="C60" s="17"/>
      <c r="D60" s="74"/>
      <c r="E60" s="11"/>
      <c r="F60" s="12"/>
      <c r="G60" s="7">
        <v>2752.9</v>
      </c>
      <c r="H60" s="7"/>
      <c r="I60" s="8"/>
    </row>
    <row r="61" spans="1:11" s="7" customFormat="1" ht="15" x14ac:dyDescent="0.2">
      <c r="A61" s="54" t="s">
        <v>25</v>
      </c>
      <c r="B61" s="48" t="s">
        <v>26</v>
      </c>
      <c r="C61" s="17" t="s">
        <v>136</v>
      </c>
      <c r="D61" s="74">
        <f>E61*G61</f>
        <v>2642.78</v>
      </c>
      <c r="E61" s="11">
        <f>F61*12</f>
        <v>0.96</v>
      </c>
      <c r="F61" s="12">
        <v>0.08</v>
      </c>
      <c r="G61" s="7">
        <v>2752.9</v>
      </c>
      <c r="H61" s="7">
        <v>1.07</v>
      </c>
      <c r="I61" s="8">
        <v>0.03</v>
      </c>
    </row>
    <row r="62" spans="1:11" s="7" customFormat="1" ht="15" x14ac:dyDescent="0.2">
      <c r="A62" s="54" t="s">
        <v>27</v>
      </c>
      <c r="B62" s="55" t="s">
        <v>28</v>
      </c>
      <c r="C62" s="18" t="s">
        <v>136</v>
      </c>
      <c r="D62" s="74">
        <f>E62*G62</f>
        <v>1651.74</v>
      </c>
      <c r="E62" s="11">
        <f>12*F62</f>
        <v>0.6</v>
      </c>
      <c r="F62" s="12">
        <v>0.05</v>
      </c>
      <c r="G62" s="7">
        <v>2752.9</v>
      </c>
      <c r="H62" s="7">
        <v>1.07</v>
      </c>
      <c r="I62" s="8">
        <v>0.02</v>
      </c>
    </row>
    <row r="63" spans="1:11" s="16" customFormat="1" ht="30" x14ac:dyDescent="0.2">
      <c r="A63" s="54" t="s">
        <v>29</v>
      </c>
      <c r="B63" s="48"/>
      <c r="C63" s="17" t="s">
        <v>131</v>
      </c>
      <c r="D63" s="74">
        <v>3535</v>
      </c>
      <c r="E63" s="11">
        <f>D63/G63</f>
        <v>1.28</v>
      </c>
      <c r="F63" s="12">
        <f>E63/12</f>
        <v>0.11</v>
      </c>
      <c r="G63" s="7">
        <v>2752.9</v>
      </c>
      <c r="H63" s="7">
        <v>1.07</v>
      </c>
      <c r="I63" s="8">
        <v>0.03</v>
      </c>
      <c r="K63" s="7"/>
    </row>
    <row r="64" spans="1:11" s="16" customFormat="1" ht="18" customHeight="1" x14ac:dyDescent="0.2">
      <c r="A64" s="54" t="s">
        <v>30</v>
      </c>
      <c r="B64" s="48"/>
      <c r="C64" s="11" t="s">
        <v>137</v>
      </c>
      <c r="D64" s="79">
        <f>SUM(D65:D78)</f>
        <v>18843.43</v>
      </c>
      <c r="E64" s="11">
        <f>D64/G64</f>
        <v>6.84</v>
      </c>
      <c r="F64" s="12">
        <f>E64/12</f>
        <v>0.56999999999999995</v>
      </c>
      <c r="G64" s="7">
        <v>2752.9</v>
      </c>
      <c r="H64" s="7">
        <v>1.07</v>
      </c>
      <c r="I64" s="8">
        <v>0.91</v>
      </c>
      <c r="K64" s="7"/>
    </row>
    <row r="65" spans="1:11" s="9" customFormat="1" ht="20.25" customHeight="1" x14ac:dyDescent="0.2">
      <c r="A65" s="56" t="s">
        <v>68</v>
      </c>
      <c r="B65" s="52" t="s">
        <v>31</v>
      </c>
      <c r="C65" s="20"/>
      <c r="D65" s="80">
        <v>743.92</v>
      </c>
      <c r="E65" s="20"/>
      <c r="F65" s="21"/>
      <c r="G65" s="7">
        <v>2752.9</v>
      </c>
      <c r="H65" s="7">
        <v>1.07</v>
      </c>
      <c r="I65" s="8">
        <v>0.01</v>
      </c>
      <c r="K65" s="7"/>
    </row>
    <row r="66" spans="1:11" s="9" customFormat="1" ht="17.25" customHeight="1" x14ac:dyDescent="0.2">
      <c r="A66" s="56" t="s">
        <v>32</v>
      </c>
      <c r="B66" s="52" t="s">
        <v>33</v>
      </c>
      <c r="C66" s="20"/>
      <c r="D66" s="80">
        <v>548.89</v>
      </c>
      <c r="E66" s="20"/>
      <c r="F66" s="21"/>
      <c r="G66" s="7">
        <v>2752.9</v>
      </c>
      <c r="H66" s="7">
        <v>1.07</v>
      </c>
      <c r="I66" s="8">
        <v>0.01</v>
      </c>
      <c r="K66" s="7"/>
    </row>
    <row r="67" spans="1:11" s="9" customFormat="1" ht="18" customHeight="1" x14ac:dyDescent="0.2">
      <c r="A67" s="56" t="s">
        <v>66</v>
      </c>
      <c r="B67" s="53" t="s">
        <v>31</v>
      </c>
      <c r="C67" s="20"/>
      <c r="D67" s="80">
        <v>978.07</v>
      </c>
      <c r="E67" s="20"/>
      <c r="F67" s="21"/>
      <c r="G67" s="7">
        <v>2752.9</v>
      </c>
      <c r="H67" s="7"/>
      <c r="I67" s="8"/>
      <c r="K67" s="7"/>
    </row>
    <row r="68" spans="1:11" s="9" customFormat="1" ht="17.25" customHeight="1" x14ac:dyDescent="0.2">
      <c r="A68" s="56" t="s">
        <v>34</v>
      </c>
      <c r="B68" s="52" t="s">
        <v>31</v>
      </c>
      <c r="C68" s="20"/>
      <c r="D68" s="80">
        <v>1046</v>
      </c>
      <c r="E68" s="20"/>
      <c r="F68" s="21"/>
      <c r="G68" s="7">
        <v>2752.9</v>
      </c>
      <c r="H68" s="7">
        <v>1.07</v>
      </c>
      <c r="I68" s="8">
        <v>0.02</v>
      </c>
      <c r="K68" s="7"/>
    </row>
    <row r="69" spans="1:11" s="9" customFormat="1" ht="15" x14ac:dyDescent="0.2">
      <c r="A69" s="56" t="s">
        <v>35</v>
      </c>
      <c r="B69" s="52" t="s">
        <v>31</v>
      </c>
      <c r="C69" s="20"/>
      <c r="D69" s="80">
        <v>4663.38</v>
      </c>
      <c r="E69" s="20"/>
      <c r="F69" s="21"/>
      <c r="G69" s="7">
        <v>2752.9</v>
      </c>
      <c r="H69" s="7">
        <v>1.07</v>
      </c>
      <c r="I69" s="8">
        <v>0.1</v>
      </c>
      <c r="K69" s="7"/>
    </row>
    <row r="70" spans="1:11" s="9" customFormat="1" ht="15" x14ac:dyDescent="0.2">
      <c r="A70" s="56" t="s">
        <v>36</v>
      </c>
      <c r="B70" s="52" t="s">
        <v>31</v>
      </c>
      <c r="C70" s="20"/>
      <c r="D70" s="80">
        <v>1097.78</v>
      </c>
      <c r="E70" s="20"/>
      <c r="F70" s="21"/>
      <c r="G70" s="7">
        <v>2752.9</v>
      </c>
      <c r="H70" s="7">
        <v>1.07</v>
      </c>
      <c r="I70" s="8">
        <v>0.02</v>
      </c>
      <c r="K70" s="7"/>
    </row>
    <row r="71" spans="1:11" s="9" customFormat="1" ht="15" x14ac:dyDescent="0.2">
      <c r="A71" s="56" t="s">
        <v>37</v>
      </c>
      <c r="B71" s="52" t="s">
        <v>31</v>
      </c>
      <c r="C71" s="20"/>
      <c r="D71" s="80">
        <v>522.99</v>
      </c>
      <c r="E71" s="20"/>
      <c r="F71" s="21"/>
      <c r="G71" s="7">
        <v>2752.9</v>
      </c>
      <c r="H71" s="7">
        <v>1.07</v>
      </c>
      <c r="I71" s="8">
        <v>0.01</v>
      </c>
      <c r="K71" s="7"/>
    </row>
    <row r="72" spans="1:11" s="9" customFormat="1" ht="15" x14ac:dyDescent="0.2">
      <c r="A72" s="56" t="s">
        <v>38</v>
      </c>
      <c r="B72" s="52" t="s">
        <v>33</v>
      </c>
      <c r="C72" s="20"/>
      <c r="D72" s="80">
        <v>0</v>
      </c>
      <c r="E72" s="20"/>
      <c r="F72" s="21"/>
      <c r="G72" s="7">
        <v>2752.9</v>
      </c>
      <c r="H72" s="7">
        <v>1.07</v>
      </c>
      <c r="I72" s="8">
        <v>0.04</v>
      </c>
      <c r="K72" s="7"/>
    </row>
    <row r="73" spans="1:11" s="9" customFormat="1" ht="25.5" x14ac:dyDescent="0.2">
      <c r="A73" s="56" t="s">
        <v>39</v>
      </c>
      <c r="B73" s="52" t="s">
        <v>31</v>
      </c>
      <c r="C73" s="20"/>
      <c r="D73" s="80">
        <v>3911.85</v>
      </c>
      <c r="E73" s="20"/>
      <c r="F73" s="21"/>
      <c r="G73" s="7">
        <v>2752.9</v>
      </c>
      <c r="H73" s="7">
        <v>1.07</v>
      </c>
      <c r="I73" s="8">
        <v>7.0000000000000007E-2</v>
      </c>
      <c r="K73" s="7"/>
    </row>
    <row r="74" spans="1:11" s="9" customFormat="1" ht="16.5" customHeight="1" x14ac:dyDescent="0.2">
      <c r="A74" s="56" t="s">
        <v>163</v>
      </c>
      <c r="B74" s="53" t="s">
        <v>31</v>
      </c>
      <c r="C74" s="20"/>
      <c r="D74" s="80">
        <v>1163.0899999999999</v>
      </c>
      <c r="E74" s="20"/>
      <c r="F74" s="21"/>
      <c r="G74" s="7"/>
      <c r="H74" s="7"/>
      <c r="I74" s="8"/>
      <c r="K74" s="7"/>
    </row>
    <row r="75" spans="1:11" s="9" customFormat="1" ht="26.25" customHeight="1" x14ac:dyDescent="0.2">
      <c r="A75" s="56" t="s">
        <v>69</v>
      </c>
      <c r="B75" s="52" t="s">
        <v>31</v>
      </c>
      <c r="C75" s="20"/>
      <c r="D75" s="80">
        <v>4167.46</v>
      </c>
      <c r="E75" s="20"/>
      <c r="F75" s="21"/>
      <c r="G75" s="7">
        <v>2752.9</v>
      </c>
      <c r="H75" s="7">
        <v>1.07</v>
      </c>
      <c r="I75" s="8">
        <v>0.01</v>
      </c>
      <c r="K75" s="7"/>
    </row>
    <row r="76" spans="1:11" s="9" customFormat="1" ht="18" customHeight="1" x14ac:dyDescent="0.2">
      <c r="A76" s="78" t="s">
        <v>107</v>
      </c>
      <c r="B76" s="30" t="s">
        <v>31</v>
      </c>
      <c r="C76" s="22"/>
      <c r="D76" s="81">
        <v>0</v>
      </c>
      <c r="E76" s="22"/>
      <c r="F76" s="82"/>
      <c r="G76" s="7">
        <v>2752.9</v>
      </c>
      <c r="H76" s="7"/>
      <c r="I76" s="8"/>
      <c r="K76" s="7"/>
    </row>
    <row r="77" spans="1:11" s="9" customFormat="1" ht="29.25" customHeight="1" x14ac:dyDescent="0.2">
      <c r="A77" s="56" t="s">
        <v>108</v>
      </c>
      <c r="B77" s="53" t="s">
        <v>46</v>
      </c>
      <c r="C77" s="22"/>
      <c r="D77" s="81">
        <v>0</v>
      </c>
      <c r="E77" s="22"/>
      <c r="F77" s="82"/>
      <c r="G77" s="7">
        <v>2752.9</v>
      </c>
      <c r="H77" s="7"/>
      <c r="I77" s="8"/>
      <c r="K77" s="7"/>
    </row>
    <row r="78" spans="1:11" s="9" customFormat="1" ht="18.75" customHeight="1" x14ac:dyDescent="0.2">
      <c r="A78" s="56" t="s">
        <v>109</v>
      </c>
      <c r="B78" s="30" t="s">
        <v>31</v>
      </c>
      <c r="C78" s="22"/>
      <c r="D78" s="81">
        <v>0</v>
      </c>
      <c r="E78" s="22"/>
      <c r="F78" s="82"/>
      <c r="G78" s="7">
        <v>2752.9</v>
      </c>
      <c r="H78" s="7"/>
      <c r="I78" s="8"/>
      <c r="K78" s="7"/>
    </row>
    <row r="79" spans="1:11" s="16" customFormat="1" ht="30" x14ac:dyDescent="0.2">
      <c r="A79" s="54" t="s">
        <v>40</v>
      </c>
      <c r="B79" s="48"/>
      <c r="C79" s="11" t="s">
        <v>138</v>
      </c>
      <c r="D79" s="79">
        <f>SUM(D80:D89)</f>
        <v>14865.98</v>
      </c>
      <c r="E79" s="11">
        <f>D79/G79</f>
        <v>5.4</v>
      </c>
      <c r="F79" s="12">
        <f>E79/12</f>
        <v>0.45</v>
      </c>
      <c r="G79" s="7">
        <v>2752.9</v>
      </c>
      <c r="H79" s="7">
        <v>1.07</v>
      </c>
      <c r="I79" s="8">
        <v>0.9</v>
      </c>
      <c r="K79" s="7"/>
    </row>
    <row r="80" spans="1:11" s="9" customFormat="1" ht="17.25" customHeight="1" x14ac:dyDescent="0.2">
      <c r="A80" s="56" t="s">
        <v>41</v>
      </c>
      <c r="B80" s="52" t="s">
        <v>42</v>
      </c>
      <c r="C80" s="20"/>
      <c r="D80" s="80">
        <v>3137.99</v>
      </c>
      <c r="E80" s="20"/>
      <c r="F80" s="21"/>
      <c r="G80" s="7">
        <v>2752.9</v>
      </c>
      <c r="H80" s="7">
        <v>1.07</v>
      </c>
      <c r="I80" s="8">
        <v>0.06</v>
      </c>
      <c r="K80" s="7"/>
    </row>
    <row r="81" spans="1:11" s="9" customFormat="1" ht="25.5" x14ac:dyDescent="0.2">
      <c r="A81" s="56" t="s">
        <v>43</v>
      </c>
      <c r="B81" s="52" t="s">
        <v>44</v>
      </c>
      <c r="C81" s="20"/>
      <c r="D81" s="80">
        <v>2092.02</v>
      </c>
      <c r="E81" s="20"/>
      <c r="F81" s="21"/>
      <c r="G81" s="7">
        <v>2752.9</v>
      </c>
      <c r="H81" s="7">
        <v>1.07</v>
      </c>
      <c r="I81" s="8">
        <v>0.04</v>
      </c>
      <c r="K81" s="7"/>
    </row>
    <row r="82" spans="1:11" s="9" customFormat="1" ht="20.25" customHeight="1" x14ac:dyDescent="0.2">
      <c r="A82" s="56" t="s">
        <v>45</v>
      </c>
      <c r="B82" s="52" t="s">
        <v>46</v>
      </c>
      <c r="C82" s="20"/>
      <c r="D82" s="80">
        <v>2195.4899999999998</v>
      </c>
      <c r="E82" s="20"/>
      <c r="F82" s="21"/>
      <c r="G82" s="7">
        <v>2752.9</v>
      </c>
      <c r="H82" s="7">
        <v>1.07</v>
      </c>
      <c r="I82" s="8">
        <v>0.04</v>
      </c>
      <c r="K82" s="7"/>
    </row>
    <row r="83" spans="1:11" s="9" customFormat="1" ht="31.5" customHeight="1" x14ac:dyDescent="0.2">
      <c r="A83" s="56" t="s">
        <v>47</v>
      </c>
      <c r="B83" s="52" t="s">
        <v>48</v>
      </c>
      <c r="C83" s="20"/>
      <c r="D83" s="80">
        <v>0</v>
      </c>
      <c r="E83" s="20"/>
      <c r="F83" s="21"/>
      <c r="G83" s="7">
        <v>2752.9</v>
      </c>
      <c r="H83" s="7">
        <v>1.07</v>
      </c>
      <c r="I83" s="8">
        <v>0.04</v>
      </c>
      <c r="K83" s="7"/>
    </row>
    <row r="84" spans="1:11" s="9" customFormat="1" ht="21.75" customHeight="1" x14ac:dyDescent="0.2">
      <c r="A84" s="56" t="s">
        <v>110</v>
      </c>
      <c r="B84" s="53" t="s">
        <v>46</v>
      </c>
      <c r="C84" s="20"/>
      <c r="D84" s="80">
        <v>0</v>
      </c>
      <c r="E84" s="20"/>
      <c r="F84" s="21"/>
      <c r="G84" s="7">
        <v>2752.9</v>
      </c>
      <c r="H84" s="7">
        <v>1.07</v>
      </c>
      <c r="I84" s="8">
        <v>0</v>
      </c>
      <c r="K84" s="7"/>
    </row>
    <row r="85" spans="1:11" s="9" customFormat="1" ht="24" customHeight="1" x14ac:dyDescent="0.2">
      <c r="A85" s="56" t="s">
        <v>49</v>
      </c>
      <c r="B85" s="52" t="s">
        <v>23</v>
      </c>
      <c r="C85" s="22"/>
      <c r="D85" s="80">
        <v>7440.48</v>
      </c>
      <c r="E85" s="20"/>
      <c r="F85" s="21"/>
      <c r="G85" s="7">
        <v>2752.9</v>
      </c>
      <c r="H85" s="7">
        <v>1.07</v>
      </c>
      <c r="I85" s="8">
        <v>0.15</v>
      </c>
      <c r="K85" s="7"/>
    </row>
    <row r="86" spans="1:11" s="9" customFormat="1" ht="32.25" customHeight="1" x14ac:dyDescent="0.2">
      <c r="A86" s="56" t="s">
        <v>111</v>
      </c>
      <c r="B86" s="53" t="s">
        <v>31</v>
      </c>
      <c r="C86" s="22"/>
      <c r="D86" s="80">
        <v>0</v>
      </c>
      <c r="E86" s="20"/>
      <c r="F86" s="21"/>
      <c r="G86" s="7">
        <v>2752.9</v>
      </c>
      <c r="H86" s="7"/>
      <c r="I86" s="8"/>
      <c r="K86" s="7"/>
    </row>
    <row r="87" spans="1:11" s="9" customFormat="1" ht="28.5" customHeight="1" x14ac:dyDescent="0.2">
      <c r="A87" s="56" t="s">
        <v>108</v>
      </c>
      <c r="B87" s="53" t="s">
        <v>31</v>
      </c>
      <c r="C87" s="22"/>
      <c r="D87" s="80">
        <v>0</v>
      </c>
      <c r="E87" s="20"/>
      <c r="F87" s="21"/>
      <c r="G87" s="7">
        <v>2752.9</v>
      </c>
      <c r="H87" s="7"/>
      <c r="I87" s="8"/>
      <c r="K87" s="7"/>
    </row>
    <row r="88" spans="1:11" s="9" customFormat="1" ht="19.5" customHeight="1" x14ac:dyDescent="0.2">
      <c r="A88" s="78" t="s">
        <v>112</v>
      </c>
      <c r="B88" s="53" t="s">
        <v>31</v>
      </c>
      <c r="C88" s="22"/>
      <c r="D88" s="80">
        <v>0</v>
      </c>
      <c r="E88" s="20"/>
      <c r="F88" s="21"/>
      <c r="G88" s="7">
        <v>2752.9</v>
      </c>
      <c r="H88" s="7"/>
      <c r="I88" s="8"/>
      <c r="K88" s="7"/>
    </row>
    <row r="89" spans="1:11" s="9" customFormat="1" ht="19.5" customHeight="1" x14ac:dyDescent="0.2">
      <c r="A89" s="56" t="s">
        <v>113</v>
      </c>
      <c r="B89" s="53" t="s">
        <v>31</v>
      </c>
      <c r="C89" s="22"/>
      <c r="D89" s="80">
        <v>0</v>
      </c>
      <c r="E89" s="20"/>
      <c r="F89" s="21"/>
      <c r="G89" s="7">
        <v>2752.9</v>
      </c>
      <c r="H89" s="7"/>
      <c r="I89" s="8"/>
      <c r="K89" s="7"/>
    </row>
    <row r="90" spans="1:11" s="9" customFormat="1" ht="30" x14ac:dyDescent="0.2">
      <c r="A90" s="54" t="s">
        <v>50</v>
      </c>
      <c r="B90" s="52"/>
      <c r="C90" s="17" t="s">
        <v>139</v>
      </c>
      <c r="D90" s="79">
        <f>SUM(D91:D94)</f>
        <v>0</v>
      </c>
      <c r="E90" s="11">
        <f>D90/G90</f>
        <v>0</v>
      </c>
      <c r="F90" s="12">
        <f>E90/12</f>
        <v>0</v>
      </c>
      <c r="G90" s="7">
        <v>2752.9</v>
      </c>
      <c r="H90" s="7">
        <v>1.07</v>
      </c>
      <c r="I90" s="8">
        <v>0.09</v>
      </c>
      <c r="K90" s="7"/>
    </row>
    <row r="91" spans="1:11" s="9" customFormat="1" ht="15" x14ac:dyDescent="0.2">
      <c r="A91" s="56" t="s">
        <v>114</v>
      </c>
      <c r="B91" s="52" t="s">
        <v>31</v>
      </c>
      <c r="C91" s="17"/>
      <c r="D91" s="76">
        <v>0</v>
      </c>
      <c r="E91" s="11"/>
      <c r="F91" s="12"/>
      <c r="G91" s="7">
        <v>2752.9</v>
      </c>
      <c r="H91" s="7"/>
      <c r="I91" s="8"/>
      <c r="K91" s="7"/>
    </row>
    <row r="92" spans="1:11" s="9" customFormat="1" ht="15" x14ac:dyDescent="0.2">
      <c r="A92" s="78" t="s">
        <v>115</v>
      </c>
      <c r="B92" s="53" t="s">
        <v>46</v>
      </c>
      <c r="C92" s="17"/>
      <c r="D92" s="76">
        <v>0</v>
      </c>
      <c r="E92" s="11"/>
      <c r="F92" s="12"/>
      <c r="G92" s="7">
        <v>2752.9</v>
      </c>
      <c r="H92" s="7"/>
      <c r="I92" s="8"/>
      <c r="K92" s="7"/>
    </row>
    <row r="93" spans="1:11" s="9" customFormat="1" ht="15" x14ac:dyDescent="0.2">
      <c r="A93" s="56" t="s">
        <v>116</v>
      </c>
      <c r="B93" s="53" t="s">
        <v>117</v>
      </c>
      <c r="C93" s="17"/>
      <c r="D93" s="76">
        <v>0</v>
      </c>
      <c r="E93" s="11"/>
      <c r="F93" s="12"/>
      <c r="G93" s="7">
        <v>2752.9</v>
      </c>
      <c r="H93" s="7"/>
      <c r="I93" s="8"/>
      <c r="K93" s="7"/>
    </row>
    <row r="94" spans="1:11" s="9" customFormat="1" ht="32.25" customHeight="1" x14ac:dyDescent="0.2">
      <c r="A94" s="56" t="s">
        <v>118</v>
      </c>
      <c r="B94" s="53" t="s">
        <v>46</v>
      </c>
      <c r="C94" s="17"/>
      <c r="D94" s="76">
        <v>0</v>
      </c>
      <c r="E94" s="11"/>
      <c r="F94" s="12"/>
      <c r="G94" s="7">
        <v>2752.9</v>
      </c>
      <c r="H94" s="7"/>
      <c r="I94" s="8"/>
      <c r="K94" s="7"/>
    </row>
    <row r="95" spans="1:11" s="9" customFormat="1" ht="24.75" customHeight="1" x14ac:dyDescent="0.2">
      <c r="A95" s="54" t="s">
        <v>51</v>
      </c>
      <c r="B95" s="52"/>
      <c r="C95" s="17" t="s">
        <v>140</v>
      </c>
      <c r="D95" s="79">
        <f>SUM(D96:D101)</f>
        <v>7653.78</v>
      </c>
      <c r="E95" s="11">
        <f>D95/G95</f>
        <v>2.78</v>
      </c>
      <c r="F95" s="12">
        <f>E95/12</f>
        <v>0.23</v>
      </c>
      <c r="G95" s="7">
        <v>2752.9</v>
      </c>
      <c r="H95" s="7">
        <v>1.07</v>
      </c>
      <c r="I95" s="8">
        <v>0.35</v>
      </c>
      <c r="K95" s="7"/>
    </row>
    <row r="96" spans="1:11" s="9" customFormat="1" ht="20.25" customHeight="1" x14ac:dyDescent="0.2">
      <c r="A96" s="56" t="s">
        <v>119</v>
      </c>
      <c r="B96" s="52" t="s">
        <v>23</v>
      </c>
      <c r="C96" s="17"/>
      <c r="D96" s="80">
        <v>0</v>
      </c>
      <c r="E96" s="20"/>
      <c r="F96" s="21"/>
      <c r="G96" s="7">
        <v>2752.9</v>
      </c>
      <c r="H96" s="7">
        <v>1.07</v>
      </c>
      <c r="I96" s="8">
        <v>0.13</v>
      </c>
      <c r="K96" s="7"/>
    </row>
    <row r="97" spans="1:12" s="9" customFormat="1" ht="45" customHeight="1" x14ac:dyDescent="0.2">
      <c r="A97" s="56" t="s">
        <v>120</v>
      </c>
      <c r="B97" s="52" t="s">
        <v>31</v>
      </c>
      <c r="C97" s="17"/>
      <c r="D97" s="80">
        <v>6560.38</v>
      </c>
      <c r="E97" s="20"/>
      <c r="F97" s="21"/>
      <c r="G97" s="7">
        <v>2752.9</v>
      </c>
      <c r="H97" s="7">
        <v>1.07</v>
      </c>
      <c r="I97" s="8">
        <v>0.02</v>
      </c>
      <c r="K97" s="7"/>
    </row>
    <row r="98" spans="1:12" s="9" customFormat="1" ht="48.75" customHeight="1" x14ac:dyDescent="0.2">
      <c r="A98" s="56" t="s">
        <v>121</v>
      </c>
      <c r="B98" s="52" t="s">
        <v>31</v>
      </c>
      <c r="C98" s="17"/>
      <c r="D98" s="80">
        <v>1093.4000000000001</v>
      </c>
      <c r="E98" s="20"/>
      <c r="F98" s="21"/>
      <c r="G98" s="7">
        <v>2752.9</v>
      </c>
      <c r="H98" s="7">
        <v>1.07</v>
      </c>
      <c r="I98" s="8">
        <v>0</v>
      </c>
      <c r="K98" s="7"/>
    </row>
    <row r="99" spans="1:12" s="9" customFormat="1" ht="29.25" customHeight="1" x14ac:dyDescent="0.2">
      <c r="A99" s="56" t="s">
        <v>52</v>
      </c>
      <c r="B99" s="52" t="s">
        <v>17</v>
      </c>
      <c r="C99" s="17"/>
      <c r="D99" s="80">
        <f t="shared" ref="D99:D100" si="1">E99*G99</f>
        <v>0</v>
      </c>
      <c r="E99" s="20"/>
      <c r="F99" s="21"/>
      <c r="G99" s="7">
        <v>2752.9</v>
      </c>
      <c r="H99" s="7">
        <v>1.07</v>
      </c>
      <c r="I99" s="8">
        <v>0</v>
      </c>
      <c r="K99" s="7"/>
    </row>
    <row r="100" spans="1:12" s="9" customFormat="1" ht="21.75" customHeight="1" x14ac:dyDescent="0.2">
      <c r="A100" s="56" t="s">
        <v>122</v>
      </c>
      <c r="B100" s="53" t="s">
        <v>67</v>
      </c>
      <c r="C100" s="17"/>
      <c r="D100" s="80">
        <f t="shared" si="1"/>
        <v>0</v>
      </c>
      <c r="E100" s="20"/>
      <c r="F100" s="21"/>
      <c r="G100" s="7">
        <v>2752.9</v>
      </c>
      <c r="H100" s="7">
        <v>1.07</v>
      </c>
      <c r="I100" s="8">
        <v>0</v>
      </c>
      <c r="K100" s="7"/>
    </row>
    <row r="101" spans="1:12" s="9" customFormat="1" ht="57.75" customHeight="1" x14ac:dyDescent="0.2">
      <c r="A101" s="56" t="s">
        <v>123</v>
      </c>
      <c r="B101" s="53" t="s">
        <v>63</v>
      </c>
      <c r="C101" s="17"/>
      <c r="D101" s="80">
        <v>0</v>
      </c>
      <c r="E101" s="20"/>
      <c r="F101" s="21"/>
      <c r="G101" s="7">
        <v>2752.9</v>
      </c>
      <c r="H101" s="7">
        <v>1.07</v>
      </c>
      <c r="I101" s="8">
        <v>0.11</v>
      </c>
      <c r="K101" s="7"/>
    </row>
    <row r="102" spans="1:12" s="9" customFormat="1" ht="17.25" customHeight="1" x14ac:dyDescent="0.2">
      <c r="A102" s="54" t="s">
        <v>53</v>
      </c>
      <c r="B102" s="52"/>
      <c r="C102" s="17" t="s">
        <v>141</v>
      </c>
      <c r="D102" s="79">
        <f>D103</f>
        <v>0</v>
      </c>
      <c r="E102" s="11">
        <f>D102/G102</f>
        <v>0</v>
      </c>
      <c r="F102" s="12">
        <f>D102/12/G102</f>
        <v>0</v>
      </c>
      <c r="G102" s="7">
        <v>2752.9</v>
      </c>
      <c r="H102" s="7">
        <v>1.07</v>
      </c>
      <c r="I102" s="8">
        <v>0.11</v>
      </c>
      <c r="K102" s="7"/>
    </row>
    <row r="103" spans="1:12" s="9" customFormat="1" ht="21" customHeight="1" x14ac:dyDescent="0.2">
      <c r="A103" s="56" t="s">
        <v>54</v>
      </c>
      <c r="B103" s="52" t="s">
        <v>31</v>
      </c>
      <c r="C103" s="20"/>
      <c r="D103" s="80">
        <v>0</v>
      </c>
      <c r="E103" s="20"/>
      <c r="F103" s="21"/>
      <c r="G103" s="7">
        <v>2752.9</v>
      </c>
      <c r="H103" s="7">
        <v>1.07</v>
      </c>
      <c r="I103" s="8">
        <v>0.02</v>
      </c>
      <c r="K103" s="7"/>
    </row>
    <row r="104" spans="1:12" s="7" customFormat="1" ht="15" x14ac:dyDescent="0.2">
      <c r="A104" s="54" t="s">
        <v>55</v>
      </c>
      <c r="B104" s="48"/>
      <c r="C104" s="11" t="s">
        <v>142</v>
      </c>
      <c r="D104" s="79">
        <f>D105+D106</f>
        <v>10140</v>
      </c>
      <c r="E104" s="11">
        <f>F104*12</f>
        <v>3.72</v>
      </c>
      <c r="F104" s="12">
        <f>D104/12/G104</f>
        <v>0.31</v>
      </c>
      <c r="G104" s="7">
        <v>2752.9</v>
      </c>
      <c r="H104" s="7">
        <v>1.07</v>
      </c>
      <c r="I104" s="8">
        <v>0.26</v>
      </c>
    </row>
    <row r="105" spans="1:12" s="9" customFormat="1" ht="44.25" customHeight="1" x14ac:dyDescent="0.2">
      <c r="A105" s="78" t="s">
        <v>124</v>
      </c>
      <c r="B105" s="53" t="s">
        <v>33</v>
      </c>
      <c r="C105" s="20"/>
      <c r="D105" s="80">
        <v>10140</v>
      </c>
      <c r="E105" s="20"/>
      <c r="F105" s="21"/>
      <c r="G105" s="7">
        <v>2752.9</v>
      </c>
      <c r="H105" s="7">
        <v>1.07</v>
      </c>
      <c r="I105" s="8">
        <v>0.04</v>
      </c>
      <c r="K105" s="7"/>
    </row>
    <row r="106" spans="1:12" s="9" customFormat="1" ht="21.75" customHeight="1" x14ac:dyDescent="0.2">
      <c r="A106" s="78" t="s">
        <v>164</v>
      </c>
      <c r="B106" s="53" t="s">
        <v>63</v>
      </c>
      <c r="C106" s="22"/>
      <c r="D106" s="81">
        <v>0</v>
      </c>
      <c r="E106" s="22"/>
      <c r="F106" s="82"/>
      <c r="G106" s="7">
        <v>2752.9</v>
      </c>
      <c r="H106" s="7"/>
      <c r="I106" s="8"/>
      <c r="K106" s="7"/>
    </row>
    <row r="107" spans="1:12" s="7" customFormat="1" ht="15" x14ac:dyDescent="0.2">
      <c r="A107" s="54" t="s">
        <v>56</v>
      </c>
      <c r="B107" s="48"/>
      <c r="C107" s="11" t="s">
        <v>143</v>
      </c>
      <c r="D107" s="79">
        <f>D108+D109</f>
        <v>0</v>
      </c>
      <c r="E107" s="11">
        <f>D107/G107</f>
        <v>0</v>
      </c>
      <c r="F107" s="12">
        <f>D107/12/G107</f>
        <v>0</v>
      </c>
      <c r="G107" s="7">
        <v>2752.9</v>
      </c>
      <c r="H107" s="7">
        <v>1.07</v>
      </c>
      <c r="I107" s="8">
        <v>0.34</v>
      </c>
    </row>
    <row r="108" spans="1:12" s="7" customFormat="1" ht="15" x14ac:dyDescent="0.2">
      <c r="A108" s="78" t="s">
        <v>64</v>
      </c>
      <c r="B108" s="30" t="s">
        <v>42</v>
      </c>
      <c r="C108" s="13"/>
      <c r="D108" s="77">
        <v>0</v>
      </c>
      <c r="E108" s="11"/>
      <c r="F108" s="12"/>
      <c r="I108" s="8"/>
    </row>
    <row r="109" spans="1:12" s="23" customFormat="1" ht="25.5" customHeight="1" x14ac:dyDescent="0.2">
      <c r="A109" s="56" t="s">
        <v>57</v>
      </c>
      <c r="B109" s="53" t="s">
        <v>42</v>
      </c>
      <c r="C109" s="24"/>
      <c r="D109" s="90">
        <v>0</v>
      </c>
      <c r="E109" s="24"/>
      <c r="F109" s="25"/>
      <c r="G109" s="7">
        <v>2752.9</v>
      </c>
      <c r="H109" s="7">
        <v>1.07</v>
      </c>
      <c r="I109" s="8">
        <v>0.14000000000000001</v>
      </c>
      <c r="J109" s="9"/>
      <c r="K109" s="9"/>
      <c r="L109" s="9"/>
    </row>
    <row r="110" spans="1:12" s="7" customFormat="1" ht="143.25" customHeight="1" x14ac:dyDescent="0.2">
      <c r="A110" s="54" t="s">
        <v>173</v>
      </c>
      <c r="B110" s="55" t="s">
        <v>17</v>
      </c>
      <c r="C110" s="17"/>
      <c r="D110" s="91">
        <v>50000</v>
      </c>
      <c r="E110" s="18">
        <f>D110/G110</f>
        <v>18.16</v>
      </c>
      <c r="F110" s="19">
        <f>E110/12</f>
        <v>1.51</v>
      </c>
      <c r="G110" s="7">
        <v>2752.9</v>
      </c>
      <c r="H110" s="7">
        <v>1.07</v>
      </c>
      <c r="I110" s="8">
        <v>0.3</v>
      </c>
    </row>
    <row r="111" spans="1:12" s="7" customFormat="1" ht="21.75" customHeight="1" x14ac:dyDescent="0.2">
      <c r="A111" s="116" t="s">
        <v>166</v>
      </c>
      <c r="B111" s="48" t="s">
        <v>23</v>
      </c>
      <c r="C111" s="17"/>
      <c r="D111" s="91">
        <f>2076.79+4480.17</f>
        <v>6556.96</v>
      </c>
      <c r="E111" s="18">
        <f>D111/G111</f>
        <v>2.38</v>
      </c>
      <c r="F111" s="19">
        <f>E111/12</f>
        <v>0.2</v>
      </c>
      <c r="G111" s="7">
        <v>2752.9</v>
      </c>
      <c r="I111" s="8"/>
    </row>
    <row r="112" spans="1:12" s="7" customFormat="1" ht="21.75" customHeight="1" x14ac:dyDescent="0.2">
      <c r="A112" s="116" t="s">
        <v>167</v>
      </c>
      <c r="B112" s="48" t="s">
        <v>23</v>
      </c>
      <c r="C112" s="17"/>
      <c r="D112" s="91">
        <v>3187.06</v>
      </c>
      <c r="E112" s="18">
        <f t="shared" ref="E112:E114" si="2">D112/G112</f>
        <v>1.1599999999999999</v>
      </c>
      <c r="F112" s="19">
        <f t="shared" ref="F112:F114" si="3">E112/12</f>
        <v>0.1</v>
      </c>
      <c r="G112" s="7">
        <v>2752.9</v>
      </c>
      <c r="I112" s="8"/>
    </row>
    <row r="113" spans="1:12" s="7" customFormat="1" ht="21.75" customHeight="1" x14ac:dyDescent="0.2">
      <c r="A113" s="116" t="s">
        <v>168</v>
      </c>
      <c r="B113" s="48" t="s">
        <v>23</v>
      </c>
      <c r="C113" s="17"/>
      <c r="D113" s="91">
        <v>21879.79</v>
      </c>
      <c r="E113" s="18">
        <f t="shared" si="2"/>
        <v>7.95</v>
      </c>
      <c r="F113" s="19">
        <f t="shared" si="3"/>
        <v>0.66</v>
      </c>
      <c r="G113" s="7">
        <v>2752.9</v>
      </c>
      <c r="I113" s="8"/>
    </row>
    <row r="114" spans="1:12" s="7" customFormat="1" ht="21.75" customHeight="1" x14ac:dyDescent="0.2">
      <c r="A114" s="116" t="s">
        <v>169</v>
      </c>
      <c r="B114" s="48" t="s">
        <v>23</v>
      </c>
      <c r="C114" s="17"/>
      <c r="D114" s="91">
        <v>8817.36</v>
      </c>
      <c r="E114" s="18">
        <f t="shared" si="2"/>
        <v>3.2</v>
      </c>
      <c r="F114" s="19">
        <f t="shared" si="3"/>
        <v>0.27</v>
      </c>
      <c r="G114" s="7">
        <v>2752.9</v>
      </c>
      <c r="I114" s="8"/>
    </row>
    <row r="115" spans="1:12" s="7" customFormat="1" ht="24.75" customHeight="1" x14ac:dyDescent="0.2">
      <c r="A115" s="54" t="s">
        <v>58</v>
      </c>
      <c r="B115" s="83" t="s">
        <v>14</v>
      </c>
      <c r="C115" s="26"/>
      <c r="D115" s="84">
        <f>E115*G115</f>
        <v>68051.69</v>
      </c>
      <c r="E115" s="35">
        <f>12*F115</f>
        <v>24.72</v>
      </c>
      <c r="F115" s="15">
        <v>2.06</v>
      </c>
      <c r="G115" s="7">
        <v>2752.9</v>
      </c>
      <c r="I115" s="8"/>
      <c r="L115" s="8"/>
    </row>
    <row r="116" spans="1:12" s="7" customFormat="1" ht="22.5" customHeight="1" thickBot="1" x14ac:dyDescent="0.45">
      <c r="A116" s="57" t="s">
        <v>59</v>
      </c>
      <c r="B116" s="58"/>
      <c r="C116" s="87"/>
      <c r="D116" s="85">
        <f>D115+D110+D107+D104+D102+D95+D90+D79+D64+D63+D62+D61+D51+D50+D49+D48+D42+D41+D40+D29+D15+D114+D113+D112+D111</f>
        <v>643778.62</v>
      </c>
      <c r="E116" s="85">
        <f>E115+E110+E107+E104+E102+E95+E90+E79+E64+E63+E62+E61+E51+E50+E49+E48+E42+E41+E40+E29+E15+E114+E113+E112+E111</f>
        <v>233.89</v>
      </c>
      <c r="F116" s="85">
        <f>F115+F110+F107+F104+F102+F95+F90+F79+F64+F63+F62+F61+F51+F50+F49+F48+F42+F41+F40+F29+F15+F114+F113+F112+F111</f>
        <v>19.510000000000002</v>
      </c>
      <c r="G116" s="7">
        <v>2752.9</v>
      </c>
      <c r="I116" s="8"/>
    </row>
    <row r="117" spans="1:12" s="27" customFormat="1" ht="20.25" thickBot="1" x14ac:dyDescent="0.25">
      <c r="A117" s="59"/>
      <c r="B117" s="29"/>
      <c r="C117" s="29"/>
      <c r="D117" s="88"/>
      <c r="E117" s="29"/>
      <c r="F117" s="36"/>
      <c r="G117" s="7">
        <v>2752.9</v>
      </c>
      <c r="I117" s="28"/>
    </row>
    <row r="118" spans="1:12" s="7" customFormat="1" ht="37.5" x14ac:dyDescent="0.2">
      <c r="A118" s="145" t="s">
        <v>144</v>
      </c>
      <c r="B118" s="146"/>
      <c r="C118" s="147"/>
      <c r="D118" s="148">
        <f>D119+D120+D121+D122+D123+D124+D125+D126+D127</f>
        <v>379300.54</v>
      </c>
      <c r="E118" s="148">
        <f t="shared" ref="E118:F118" si="4">E119+E120+E121+E122+E123+E124+E125+E126+E127</f>
        <v>137.77000000000001</v>
      </c>
      <c r="F118" s="148">
        <f t="shared" si="4"/>
        <v>11.48</v>
      </c>
      <c r="G118" s="7">
        <v>2752.9</v>
      </c>
      <c r="I118" s="8"/>
    </row>
    <row r="119" spans="1:12" s="7" customFormat="1" ht="15" x14ac:dyDescent="0.2">
      <c r="A119" s="98" t="s">
        <v>148</v>
      </c>
      <c r="B119" s="99"/>
      <c r="C119" s="100"/>
      <c r="D119" s="101">
        <v>138731.4</v>
      </c>
      <c r="E119" s="100">
        <f t="shared" ref="E119:E127" si="5">D119/G119</f>
        <v>50.39</v>
      </c>
      <c r="F119" s="100">
        <f t="shared" ref="F119:F127" si="6">E119/12</f>
        <v>4.2</v>
      </c>
      <c r="G119" s="7">
        <v>2752.9</v>
      </c>
      <c r="I119" s="8"/>
    </row>
    <row r="120" spans="1:12" s="7" customFormat="1" ht="15" x14ac:dyDescent="0.2">
      <c r="A120" s="98" t="s">
        <v>149</v>
      </c>
      <c r="B120" s="99"/>
      <c r="C120" s="100"/>
      <c r="D120" s="101">
        <v>19165.150000000001</v>
      </c>
      <c r="E120" s="102">
        <f t="shared" si="5"/>
        <v>6.96</v>
      </c>
      <c r="F120" s="103">
        <f t="shared" si="6"/>
        <v>0.57999999999999996</v>
      </c>
      <c r="G120" s="7">
        <v>2752.9</v>
      </c>
      <c r="I120" s="8"/>
    </row>
    <row r="121" spans="1:12" s="7" customFormat="1" ht="15" x14ac:dyDescent="0.2">
      <c r="A121" s="98" t="s">
        <v>151</v>
      </c>
      <c r="B121" s="99"/>
      <c r="C121" s="100"/>
      <c r="D121" s="101">
        <v>126918.9</v>
      </c>
      <c r="E121" s="102">
        <f t="shared" si="5"/>
        <v>46.1</v>
      </c>
      <c r="F121" s="103">
        <f t="shared" si="6"/>
        <v>3.84</v>
      </c>
      <c r="G121" s="7">
        <v>2752.9</v>
      </c>
      <c r="I121" s="8"/>
    </row>
    <row r="122" spans="1:12" s="7" customFormat="1" ht="15" x14ac:dyDescent="0.2">
      <c r="A122" s="98" t="s">
        <v>152</v>
      </c>
      <c r="B122" s="104"/>
      <c r="C122" s="105"/>
      <c r="D122" s="106">
        <v>8156.51</v>
      </c>
      <c r="E122" s="102">
        <f t="shared" si="5"/>
        <v>2.96</v>
      </c>
      <c r="F122" s="107">
        <f t="shared" si="6"/>
        <v>0.25</v>
      </c>
      <c r="G122" s="7">
        <v>2752.9</v>
      </c>
      <c r="I122" s="8"/>
    </row>
    <row r="123" spans="1:12" s="7" customFormat="1" ht="15" x14ac:dyDescent="0.2">
      <c r="A123" s="98" t="s">
        <v>153</v>
      </c>
      <c r="B123" s="99"/>
      <c r="C123" s="100"/>
      <c r="D123" s="101">
        <v>10513.03</v>
      </c>
      <c r="E123" s="102">
        <f t="shared" si="5"/>
        <v>3.82</v>
      </c>
      <c r="F123" s="103">
        <f t="shared" si="6"/>
        <v>0.32</v>
      </c>
      <c r="G123" s="7">
        <v>2752.9</v>
      </c>
      <c r="I123" s="8"/>
    </row>
    <row r="124" spans="1:12" s="7" customFormat="1" ht="15" x14ac:dyDescent="0.2">
      <c r="A124" s="108" t="s">
        <v>154</v>
      </c>
      <c r="B124" s="109"/>
      <c r="C124" s="110"/>
      <c r="D124" s="111">
        <v>11926.98</v>
      </c>
      <c r="E124" s="102">
        <f t="shared" si="5"/>
        <v>4.33</v>
      </c>
      <c r="F124" s="103">
        <f t="shared" si="6"/>
        <v>0.36</v>
      </c>
      <c r="G124" s="7">
        <v>2752.9</v>
      </c>
      <c r="I124" s="8"/>
    </row>
    <row r="125" spans="1:12" s="7" customFormat="1" ht="15.75" customHeight="1" x14ac:dyDescent="0.2">
      <c r="A125" s="108" t="s">
        <v>155</v>
      </c>
      <c r="B125" s="109"/>
      <c r="C125" s="110"/>
      <c r="D125" s="111">
        <v>5051.96</v>
      </c>
      <c r="E125" s="102">
        <f t="shared" si="5"/>
        <v>1.84</v>
      </c>
      <c r="F125" s="103">
        <f t="shared" si="6"/>
        <v>0.15</v>
      </c>
      <c r="G125" s="7">
        <v>2752.9</v>
      </c>
      <c r="I125" s="8"/>
    </row>
    <row r="126" spans="1:12" s="7" customFormat="1" ht="17.25" customHeight="1" x14ac:dyDescent="0.2">
      <c r="A126" s="98" t="s">
        <v>156</v>
      </c>
      <c r="B126" s="99"/>
      <c r="C126" s="100"/>
      <c r="D126" s="112">
        <v>47040.88</v>
      </c>
      <c r="E126" s="102">
        <f t="shared" si="5"/>
        <v>17.09</v>
      </c>
      <c r="F126" s="103">
        <f t="shared" si="6"/>
        <v>1.42</v>
      </c>
      <c r="G126" s="7">
        <v>2752.9</v>
      </c>
      <c r="I126" s="8"/>
    </row>
    <row r="127" spans="1:12" s="7" customFormat="1" ht="22.5" customHeight="1" x14ac:dyDescent="0.2">
      <c r="A127" s="98" t="s">
        <v>157</v>
      </c>
      <c r="B127" s="99"/>
      <c r="C127" s="100"/>
      <c r="D127" s="112">
        <v>11795.73</v>
      </c>
      <c r="E127" s="102">
        <f t="shared" si="5"/>
        <v>4.28</v>
      </c>
      <c r="F127" s="103">
        <f t="shared" si="6"/>
        <v>0.36</v>
      </c>
      <c r="G127" s="7">
        <v>2752.9</v>
      </c>
      <c r="I127" s="8"/>
    </row>
    <row r="128" spans="1:12" s="7" customFormat="1" ht="18.75" x14ac:dyDescent="0.2">
      <c r="A128" s="141"/>
      <c r="B128" s="142"/>
      <c r="C128" s="143"/>
      <c r="D128" s="144"/>
      <c r="E128" s="144"/>
      <c r="F128" s="144"/>
      <c r="I128" s="8"/>
    </row>
    <row r="129" spans="1:9" s="7" customFormat="1" ht="18.75" x14ac:dyDescent="0.2">
      <c r="A129" s="141"/>
      <c r="B129" s="142"/>
      <c r="C129" s="143"/>
      <c r="D129" s="144"/>
      <c r="E129" s="144"/>
      <c r="F129" s="144"/>
      <c r="I129" s="8"/>
    </row>
    <row r="130" spans="1:9" s="7" customFormat="1" ht="22.5" customHeight="1" thickBot="1" x14ac:dyDescent="0.25">
      <c r="A130" s="69"/>
      <c r="B130" s="70"/>
      <c r="C130" s="71"/>
      <c r="D130" s="89"/>
      <c r="E130" s="72"/>
      <c r="F130" s="72"/>
      <c r="I130" s="8"/>
    </row>
    <row r="131" spans="1:9" s="27" customFormat="1" ht="20.25" thickBot="1" x14ac:dyDescent="0.25">
      <c r="A131" s="119" t="s">
        <v>170</v>
      </c>
      <c r="B131" s="61"/>
      <c r="C131" s="61"/>
      <c r="D131" s="86">
        <f>D116+D118</f>
        <v>1023079.16</v>
      </c>
      <c r="E131" s="62">
        <f>E116+E118</f>
        <v>371.66</v>
      </c>
      <c r="F131" s="92">
        <f>F116+F118</f>
        <v>30.99</v>
      </c>
      <c r="I131" s="28"/>
    </row>
    <row r="132" spans="1:9" s="27" customFormat="1" ht="19.5" x14ac:dyDescent="0.2">
      <c r="A132" s="69"/>
      <c r="B132" s="29"/>
      <c r="C132" s="29"/>
      <c r="D132" s="29"/>
      <c r="E132" s="29"/>
      <c r="F132" s="29"/>
      <c r="I132" s="28"/>
    </row>
    <row r="133" spans="1:9" s="27" customFormat="1" ht="19.5" x14ac:dyDescent="0.2">
      <c r="A133" s="69"/>
      <c r="B133" s="29"/>
      <c r="C133" s="29"/>
      <c r="D133" s="29"/>
      <c r="E133" s="29"/>
      <c r="F133" s="29"/>
      <c r="I133" s="28"/>
    </row>
    <row r="134" spans="1:9" s="27" customFormat="1" ht="19.5" x14ac:dyDescent="0.2">
      <c r="A134" s="59"/>
      <c r="B134" s="29"/>
      <c r="C134" s="29"/>
      <c r="D134" s="29"/>
      <c r="E134" s="63"/>
      <c r="F134" s="29"/>
      <c r="I134" s="28"/>
    </row>
    <row r="135" spans="1:9" s="27" customFormat="1" ht="19.5" x14ac:dyDescent="0.2">
      <c r="A135" s="64"/>
      <c r="B135" s="63"/>
      <c r="C135" s="65"/>
      <c r="D135" s="65"/>
      <c r="E135" s="65"/>
      <c r="F135" s="65"/>
      <c r="I135" s="28"/>
    </row>
    <row r="136" spans="1:9" s="33" customFormat="1" ht="14.25" x14ac:dyDescent="0.2">
      <c r="A136" s="125" t="s">
        <v>61</v>
      </c>
      <c r="B136" s="125"/>
      <c r="C136" s="125"/>
      <c r="D136" s="125"/>
      <c r="E136" s="66"/>
      <c r="F136" s="66"/>
      <c r="I136" s="34"/>
    </row>
    <row r="137" spans="1:9" s="33" customFormat="1" x14ac:dyDescent="0.2">
      <c r="A137" s="66"/>
      <c r="B137" s="66"/>
      <c r="C137" s="66"/>
      <c r="D137" s="66"/>
      <c r="E137" s="66"/>
      <c r="F137" s="66"/>
      <c r="I137" s="34"/>
    </row>
    <row r="138" spans="1:9" s="33" customFormat="1" x14ac:dyDescent="0.2">
      <c r="A138" s="67" t="s">
        <v>62</v>
      </c>
      <c r="B138" s="66"/>
      <c r="C138" s="66"/>
      <c r="D138" s="66"/>
      <c r="E138" s="66"/>
      <c r="F138" s="66"/>
      <c r="I138" s="34"/>
    </row>
    <row r="139" spans="1:9" s="33" customFormat="1" x14ac:dyDescent="0.2">
      <c r="A139" s="66"/>
      <c r="B139" s="66"/>
      <c r="C139" s="66"/>
      <c r="D139" s="66"/>
      <c r="E139" s="66"/>
      <c r="F139" s="66"/>
      <c r="I139" s="34"/>
    </row>
    <row r="140" spans="1:9" s="33" customFormat="1" x14ac:dyDescent="0.2">
      <c r="A140" s="66"/>
      <c r="B140" s="66"/>
      <c r="C140" s="66"/>
      <c r="D140" s="66"/>
      <c r="E140" s="66"/>
      <c r="F140" s="66"/>
      <c r="I140" s="34"/>
    </row>
    <row r="141" spans="1:9" s="33" customFormat="1" x14ac:dyDescent="0.2">
      <c r="A141" s="66"/>
      <c r="B141" s="66"/>
      <c r="C141" s="66"/>
      <c r="D141" s="66"/>
      <c r="E141" s="66"/>
      <c r="F141" s="66"/>
      <c r="I141" s="34"/>
    </row>
    <row r="142" spans="1:9" s="33" customFormat="1" x14ac:dyDescent="0.2">
      <c r="A142" s="66"/>
      <c r="B142" s="66"/>
      <c r="C142" s="66"/>
      <c r="D142" s="66"/>
      <c r="E142" s="66"/>
      <c r="F142" s="66"/>
      <c r="I142" s="34"/>
    </row>
    <row r="143" spans="1:9" s="33" customFormat="1" x14ac:dyDescent="0.2">
      <c r="A143" s="66"/>
      <c r="B143" s="66"/>
      <c r="C143" s="66"/>
      <c r="D143" s="66"/>
      <c r="E143" s="66"/>
      <c r="F143" s="66"/>
      <c r="I143" s="34"/>
    </row>
    <row r="144" spans="1:9" s="33" customFormat="1" x14ac:dyDescent="0.2">
      <c r="A144" s="66"/>
      <c r="B144" s="66"/>
      <c r="C144" s="66"/>
      <c r="D144" s="66"/>
      <c r="E144" s="66"/>
      <c r="F144" s="66"/>
      <c r="I144" s="34"/>
    </row>
    <row r="145" spans="1:9" s="33" customFormat="1" x14ac:dyDescent="0.2">
      <c r="A145" s="66"/>
      <c r="B145" s="66"/>
      <c r="C145" s="66"/>
      <c r="D145" s="66"/>
      <c r="E145" s="66"/>
      <c r="F145" s="66"/>
      <c r="I145" s="34"/>
    </row>
    <row r="146" spans="1:9" s="33" customFormat="1" x14ac:dyDescent="0.2">
      <c r="A146" s="66"/>
      <c r="B146" s="66"/>
      <c r="C146" s="66"/>
      <c r="D146" s="66"/>
      <c r="E146" s="66"/>
      <c r="F146" s="66"/>
      <c r="I146" s="34"/>
    </row>
    <row r="147" spans="1:9" s="33" customFormat="1" x14ac:dyDescent="0.2">
      <c r="A147" s="66"/>
      <c r="B147" s="66"/>
      <c r="C147" s="66"/>
      <c r="D147" s="66"/>
      <c r="E147" s="66"/>
      <c r="F147" s="66"/>
      <c r="I147" s="34"/>
    </row>
  </sheetData>
  <mergeCells count="13">
    <mergeCell ref="A136:D136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пост.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'пост. 290'!Область_печати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2017-05-03T11:49:45Z</cp:lastPrinted>
  <dcterms:created xsi:type="dcterms:W3CDTF">2014-01-27T11:30:16Z</dcterms:created>
  <dcterms:modified xsi:type="dcterms:W3CDTF">2017-05-03T11:55:56Z</dcterms:modified>
</cp:coreProperties>
</file>