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2"/>
  </bookViews>
  <sheets>
    <sheet name="проект 290 Пост." sheetId="1" r:id="rId1"/>
    <sheet name="по заявлению" sheetId="2" r:id="rId2"/>
    <sheet name="по голосованию" sheetId="3" r:id="rId3"/>
  </sheets>
  <definedNames>
    <definedName name="_xlnm.Print_Area" localSheetId="2">'по голосованию'!$A$1:$F$133</definedName>
    <definedName name="_xlnm.Print_Area" localSheetId="1">'по заявлению'!$A$1:$F$133</definedName>
    <definedName name="_xlnm.Print_Area" localSheetId="0">'проект 290 Пост.'!$A$1:$F$148</definedName>
  </definedNames>
  <calcPr fullCalcOnLoad="1" fullPrecision="0"/>
</workbook>
</file>

<file path=xl/sharedStrings.xml><?xml version="1.0" encoding="utf-8"?>
<sst xmlns="http://schemas.openxmlformats.org/spreadsheetml/2006/main" count="687" uniqueCount="180">
  <si>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</si>
  <si>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</si>
  <si>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</si>
  <si>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</si>
  <si>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</si>
  <si>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</si>
  <si>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</si>
  <si>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</si>
  <si>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</si>
  <si>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</si>
  <si>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</si>
  <si>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</si>
  <si>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</si>
  <si>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</si>
  <si>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</si>
  <si>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</si>
  <si>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</si>
  <si>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</si>
  <si>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</si>
  <si>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</si>
  <si>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</si>
  <si>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</si>
  <si>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</si>
  <si>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</si>
  <si>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</si>
  <si>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</si>
  <si>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</si>
  <si>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</si>
  <si>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(многоквартирный дом с газовыми плитами и повышающими насосами)</t>
  </si>
  <si>
    <t>ежедневно с 06.00 - 23.00час.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</si>
  <si>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</si>
  <si>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</si>
  <si>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перевод реле времени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</si>
  <si>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</si>
  <si>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</si>
  <si>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</si>
  <si>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водоотведения в т.числе:</t>
  </si>
  <si>
    <t>замена трансформатора тока</t>
  </si>
  <si>
    <t>Регламентные работы по содержанию кровли в т.числе:</t>
  </si>
  <si>
    <t>Регламентные работы по системе вентиляции в т.числе:</t>
  </si>
  <si>
    <t>регулировка элеваторного узла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</si>
  <si>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</si>
  <si>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</si>
  <si>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</si>
  <si>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</si>
  <si>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</si>
  <si>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</si>
  <si>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восстановление общедомового уличного освещения</t>
  </si>
  <si>
    <t>очистка от снега и наледи козырьков подъездов</t>
  </si>
  <si>
    <t>Расчет размера платы за содержание и ремонт общего имущества в многоквартирном доме</t>
  </si>
  <si>
    <t>ИТОГО обязательные (регламентные работы):</t>
  </si>
  <si>
    <t>ВСЕГО:</t>
  </si>
  <si>
    <t>постоянно</t>
  </si>
  <si>
    <t>ведение технической документации</t>
  </si>
  <si>
    <t>сдвижка и подметание снега при отсутствии снегопадов</t>
  </si>
  <si>
    <t>сдвижка и подметание снега при снегопаде</t>
  </si>
  <si>
    <t>очистка урн от мусора</t>
  </si>
  <si>
    <t>1 раз в сутки во время гололеда</t>
  </si>
  <si>
    <t>подключение системы отопления с регулировкой</t>
  </si>
  <si>
    <t>промывка фильтров в тепловом пункте</t>
  </si>
  <si>
    <t>Сбор, вывоз и утилизация ТБО*, руб/м2</t>
  </si>
  <si>
    <t>1 раз в 3 года</t>
  </si>
  <si>
    <t>договорная и претензионно-исковая работа, взыскание задолженности по ЖКУ</t>
  </si>
  <si>
    <t>ИТОГО:</t>
  </si>
  <si>
    <t>очистка  водоприемных воронок</t>
  </si>
  <si>
    <t>Управление многоквартирным домом, всего в т.ч.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</si>
  <si>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</si>
  <si>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</si>
  <si>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</si>
  <si>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</si>
  <si>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</si>
  <si>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раскрытие информации, рассмотрение обращений граждан</t>
  </si>
  <si>
    <t>предоставление отчета по состоянию лицевого счета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</si>
  <si>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</si>
  <si>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</si>
  <si>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</si>
  <si>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</si>
  <si>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</si>
  <si>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погрузка мусора на автотранспорт  вручную</t>
  </si>
  <si>
    <t>посыпка территории песко-соляной смесью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</si>
  <si>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</si>
  <si>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</si>
  <si>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>Аварийно - диспетчерское  обслуживание</t>
  </si>
  <si>
    <t>Обслуживание  мусоропроводов</t>
  </si>
  <si>
    <t>Санобработка ствола мусоропровода и  мусорокамеры (согласно СанПиН 2.1.2.2645 - 10 утвержденного Постановлением Главного госуд.сан.врача от 10.06.2010 г. № 64)</t>
  </si>
  <si>
    <t xml:space="preserve"> 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</si>
  <si>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</si>
  <si>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</si>
  <si>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</si>
  <si>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</si>
  <si>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</si>
  <si>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</si>
  <si>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</si>
  <si>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Обслуживание лифтов</t>
  </si>
  <si>
    <t>организация системы диспетчерского контроля и обеспечение диспетчерской связи с кабиной лифта</t>
  </si>
  <si>
    <t xml:space="preserve"> проведения осмотров, технического обслуживания и ремонт лифта</t>
  </si>
  <si>
    <t>по графику</t>
  </si>
  <si>
    <t>проведение аварийного обслуживания лифта</t>
  </si>
  <si>
    <t>проведение технического освидетельствования лифта, в т.ч после замены элементов оборудования</t>
  </si>
  <si>
    <t>Итого:</t>
  </si>
  <si>
    <t>Проверка исправности, работоспособности и техническое обслуживание  приборов учета холодного водоснабжения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</si>
  <si>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</si>
  <si>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</si>
  <si>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</si>
  <si>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</si>
  <si>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</si>
  <si>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</si>
  <si>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</si>
  <si>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</si>
  <si>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</si>
  <si>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>гидравлическое испытание элеваторных узлов и запорной арматуры</t>
  </si>
  <si>
    <t>замена неисправных контрольно-измерительных прибоов (манометров, термометров и т.д)</t>
  </si>
  <si>
    <t>ревизия задвижек СТС</t>
  </si>
  <si>
    <t>ревизия задвижек ГВС</t>
  </si>
  <si>
    <t xml:space="preserve">ревизия  задвижек  ХВС </t>
  </si>
  <si>
    <t>смена задвижек ХВС</t>
  </si>
  <si>
    <t>замена насоса хвс / резерв /</t>
  </si>
  <si>
    <t>замена неисправных контрольно-измерительных приборов (манометров, термометров и т.д)</t>
  </si>
  <si>
    <t>Регламентные работы по системе электроснабжения  в т.числе: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</si>
  <si>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</si>
  <si>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</si>
  <si>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1 раз в 4 года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</si>
  <si>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</si>
  <si>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</si>
  <si>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Дополнительные работы (текущий ремонт), в т.ч.:</t>
  </si>
  <si>
    <t>Ремонт межпанельных швов - 500 м.п.</t>
  </si>
  <si>
    <t>Ремонт мягкой кровли 867 м2</t>
  </si>
  <si>
    <t>Ремонт отмостки - 100 м2</t>
  </si>
  <si>
    <t>Ремонт вентшахт и выходов на кровлю - 16 шт.</t>
  </si>
  <si>
    <t>Установка фильтра на ввод ХВС д.50мм. 1шт.</t>
  </si>
  <si>
    <t>Установка обратного клапана на ввод ХВС д.50мм - 1шт.</t>
  </si>
  <si>
    <t>Демонтаж перемычки на элеваторе д. 25мм</t>
  </si>
  <si>
    <t>Смена задвижек на отоплении диам. 50 - 1 шт</t>
  </si>
  <si>
    <t>Смена задвижек на ХВС диам. 50 - 1 шт</t>
  </si>
  <si>
    <t>Смена шаровых кранов под промывку (узел СТС врезка в ХВС) диам 32 мм.- 2 шт</t>
  </si>
  <si>
    <t>Изоляция трубопроводов стеклткань - 10 м.п.</t>
  </si>
  <si>
    <t>Уборка мусора в тех. подвале. 1,5 м3</t>
  </si>
  <si>
    <t>Устройство щебеночного покрытия в тех подвале 3 м3</t>
  </si>
  <si>
    <t>Смена шаровых кранов на ГВС (чердак 2,3 подъезды) д. 25мм -10шт., д. 20мм - 5шт., д. 15мм - 4шт.</t>
  </si>
  <si>
    <t>Наладка тепловых узлов</t>
  </si>
  <si>
    <t>Установка датчиков движения в тамбурах - 6шт.</t>
  </si>
  <si>
    <t>Установка датчиков движения на площадках этажных  27шт.</t>
  </si>
  <si>
    <t>Освещение подходов к машинному отделению лифта</t>
  </si>
  <si>
    <t>Ремонт освещения на чердаке</t>
  </si>
  <si>
    <t>на 2016   -2017 гг.</t>
  </si>
  <si>
    <t>по адресу: ул.Ленинского Комсомола, д.61 (S жилые + нежилые = 6615,8 м2, S придом.тер.=2260,77м2)</t>
  </si>
  <si>
    <t>объем работ</t>
  </si>
  <si>
    <t>(стоимость услуг увеличена на 10 % в соответствии с уровнем инфляции 2015 г.)</t>
  </si>
  <si>
    <t>учет работ по капремонту</t>
  </si>
  <si>
    <t>6615,8 м2</t>
  </si>
  <si>
    <t>2260,77 м2</t>
  </si>
  <si>
    <t>3 ствол</t>
  </si>
  <si>
    <t>3 ствола</t>
  </si>
  <si>
    <t>3 лифта</t>
  </si>
  <si>
    <t>Обязательное страхование лифтов ФЗ № 225 от 27.07.2010 г.</t>
  </si>
  <si>
    <t xml:space="preserve">Проверка исправности, работоспособности и техническое обслуживание  приборов учета теплоснабжения и горячего водоснабжения </t>
  </si>
  <si>
    <t>2 шт</t>
  </si>
  <si>
    <t>1 шт</t>
  </si>
  <si>
    <t>Поверка общедомовых приборов учета : теплосчетчик для ГВС</t>
  </si>
  <si>
    <t xml:space="preserve">отключение системы отопления </t>
  </si>
  <si>
    <t>погодное регулирование системы отопления (ориентировочная стоимость)</t>
  </si>
  <si>
    <r>
      <t xml:space="preserve">Работы заявочного характера </t>
    </r>
    <r>
      <rPr>
        <sz val="10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устройств)</t>
    </r>
  </si>
  <si>
    <t>устранение неплотностей в вентиляционных каналах и шахтах, устранение засоров в каналах, пылеудаление и дезинфекция вентканалов</t>
  </si>
  <si>
    <t>замена неисправных контрольно-измерительных прибоов на СТС (манометров, термометров и т.д)</t>
  </si>
  <si>
    <t>замена неисправных контрольно-измерительных прибоов на ГВС (манометров, термометров и т.д)</t>
  </si>
  <si>
    <t xml:space="preserve">смена задвижек на ГВС </t>
  </si>
  <si>
    <t>смена задвижек ХВС диам.50 мм - 1 шт.</t>
  </si>
  <si>
    <t>смена задвижек на отоплении диам. 50 - 1 шт</t>
  </si>
  <si>
    <t>смена задвижек на ХВС диам. 50 - 1 шт</t>
  </si>
  <si>
    <t>замена неисправных контрольно-измерительных приборов на ХВС (манометров, термометров и т.д)</t>
  </si>
  <si>
    <r>
      <t xml:space="preserve">Работы заявочного характера </t>
    </r>
    <r>
      <rPr>
        <sz val="10"/>
        <rFont val="Arial"/>
        <family val="2"/>
      </rPr>
      <t xml:space="preserve"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прочистка канализационных выпусков до стены здания, устранение неплотностей в вентиляционных каналах и шахтах, устранение засоров в каналах, пылеудаление и дезинфекция вентканалов, очистка водоприемных воронок, очистка от снега и наледи козырьков подъездов), </t>
    </r>
    <r>
      <rPr>
        <b/>
        <sz val="10"/>
        <rFont val="Arial"/>
        <family val="2"/>
      </rPr>
      <t>а также</t>
    </r>
  </si>
  <si>
    <t>Приложение №3</t>
  </si>
  <si>
    <t xml:space="preserve">от _____________ 2016 г </t>
  </si>
  <si>
    <t>643,7 м2</t>
  </si>
  <si>
    <t>1008,3 м2</t>
  </si>
  <si>
    <t>840 м</t>
  </si>
  <si>
    <t>780 м</t>
  </si>
  <si>
    <t>485 м</t>
  </si>
  <si>
    <t>515 м</t>
  </si>
  <si>
    <t>76 каналов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</si>
</sst>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  <numFmt numFmtId="168" formatCode="0.000000"/>
    <numFmt numFmtId="169" formatCode="0.00000"/>
    <numFmt numFmtId="170" formatCode="0.0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9"/>
      <name val="Arial Black"/>
      <family val="2"/>
    </font>
    <font>
      <sz val="10"/>
      <name val="Arial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Black"/>
      <family val="2"/>
    </font>
    <font>
      <sz val="9"/>
      <name val="Arial"/>
      <family val="2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8" fillId="24" borderId="10" xfId="0" applyFont="1" applyFill="1" applyBorder="1" applyAlignment="1">
      <alignment horizontal="center" vertical="center" wrapText="1"/>
    </xf>
    <xf numFmtId="2" fontId="0" fillId="24" borderId="11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2" fontId="19" fillId="24" borderId="0" xfId="0" applyNumberFormat="1" applyFont="1" applyFill="1" applyBorder="1" applyAlignment="1">
      <alignment horizont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0" fillId="24" borderId="12" xfId="0" applyFont="1" applyFill="1" applyBorder="1" applyAlignment="1">
      <alignment horizontal="left" vertical="center" wrapText="1"/>
    </xf>
    <xf numFmtId="2" fontId="0" fillId="24" borderId="13" xfId="0" applyNumberFormat="1" applyFont="1" applyFill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textRotation="90" wrapText="1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2" fontId="18" fillId="24" borderId="13" xfId="0" applyNumberFormat="1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11" xfId="0" applyNumberFormat="1" applyFont="1" applyFill="1" applyBorder="1" applyAlignment="1">
      <alignment horizontal="center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left" vertical="center" wrapText="1"/>
    </xf>
    <xf numFmtId="2" fontId="18" fillId="24" borderId="15" xfId="0" applyNumberFormat="1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0" fontId="19" fillId="24" borderId="0" xfId="0" applyFont="1" applyFill="1" applyAlignment="1">
      <alignment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19" fillId="24" borderId="15" xfId="0" applyFont="1" applyFill="1" applyBorder="1" applyAlignment="1">
      <alignment/>
    </xf>
    <xf numFmtId="2" fontId="19" fillId="24" borderId="15" xfId="0" applyNumberFormat="1" applyFont="1" applyFill="1" applyBorder="1" applyAlignment="1">
      <alignment horizontal="center"/>
    </xf>
    <xf numFmtId="2" fontId="0" fillId="24" borderId="0" xfId="0" applyNumberFormat="1" applyFill="1" applyAlignment="1">
      <alignment/>
    </xf>
    <xf numFmtId="2" fontId="20" fillId="24" borderId="0" xfId="0" applyNumberFormat="1" applyFont="1" applyFill="1" applyAlignment="1">
      <alignment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23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2" fontId="19" fillId="24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6" fillId="25" borderId="0" xfId="0" applyFont="1" applyFill="1" applyAlignment="1">
      <alignment horizontal="center"/>
    </xf>
    <xf numFmtId="0" fontId="0" fillId="26" borderId="12" xfId="0" applyFont="1" applyFill="1" applyBorder="1" applyAlignment="1">
      <alignment horizontal="left" vertical="center" wrapText="1"/>
    </xf>
    <xf numFmtId="2" fontId="18" fillId="26" borderId="22" xfId="0" applyNumberFormat="1" applyFont="1" applyFill="1" applyBorder="1" applyAlignment="1">
      <alignment horizontal="center" vertical="center" wrapText="1"/>
    </xf>
    <xf numFmtId="2" fontId="18" fillId="26" borderId="13" xfId="0" applyNumberFormat="1" applyFont="1" applyFill="1" applyBorder="1" applyAlignment="1">
      <alignment horizontal="center" vertical="center" wrapText="1"/>
    </xf>
    <xf numFmtId="2" fontId="18" fillId="26" borderId="23" xfId="0" applyNumberFormat="1" applyFont="1" applyFill="1" applyBorder="1" applyAlignment="1">
      <alignment horizontal="center" vertical="center" wrapText="1"/>
    </xf>
    <xf numFmtId="2" fontId="18" fillId="26" borderId="11" xfId="0" applyNumberFormat="1" applyFont="1" applyFill="1" applyBorder="1" applyAlignment="1">
      <alignment horizontal="center" vertical="center" wrapText="1"/>
    </xf>
    <xf numFmtId="2" fontId="0" fillId="26" borderId="11" xfId="0" applyNumberFormat="1" applyFont="1" applyFill="1" applyBorder="1" applyAlignment="1">
      <alignment horizontal="center" vertical="center" wrapText="1"/>
    </xf>
    <xf numFmtId="2" fontId="0" fillId="26" borderId="24" xfId="0" applyNumberFormat="1" applyFont="1" applyFill="1" applyBorder="1" applyAlignment="1">
      <alignment horizontal="center" vertical="center" wrapText="1"/>
    </xf>
    <xf numFmtId="2" fontId="0" fillId="26" borderId="13" xfId="0" applyNumberFormat="1" applyFont="1" applyFill="1" applyBorder="1" applyAlignment="1">
      <alignment horizontal="center" vertical="center" wrapText="1"/>
    </xf>
    <xf numFmtId="2" fontId="19" fillId="26" borderId="0" xfId="0" applyNumberFormat="1" applyFont="1" applyFill="1" applyBorder="1" applyAlignment="1">
      <alignment horizontal="center"/>
    </xf>
    <xf numFmtId="0" fontId="0" fillId="26" borderId="11" xfId="0" applyFont="1" applyFill="1" applyBorder="1" applyAlignment="1">
      <alignment horizontal="center" vertical="center" wrapText="1"/>
    </xf>
    <xf numFmtId="0" fontId="25" fillId="26" borderId="13" xfId="0" applyFont="1" applyFill="1" applyBorder="1" applyAlignment="1">
      <alignment horizontal="center" vertical="center" wrapText="1"/>
    </xf>
    <xf numFmtId="0" fontId="18" fillId="26" borderId="12" xfId="0" applyFont="1" applyFill="1" applyBorder="1" applyAlignment="1">
      <alignment horizontal="left" vertical="center" wrapText="1"/>
    </xf>
    <xf numFmtId="0" fontId="18" fillId="26" borderId="11" xfId="0" applyFont="1" applyFill="1" applyBorder="1" applyAlignment="1">
      <alignment horizontal="center" vertical="center" wrapText="1"/>
    </xf>
    <xf numFmtId="2" fontId="25" fillId="0" borderId="13" xfId="0" applyNumberFormat="1" applyFont="1" applyFill="1" applyBorder="1" applyAlignment="1">
      <alignment horizontal="center" vertical="center" wrapText="1"/>
    </xf>
    <xf numFmtId="2" fontId="25" fillId="26" borderId="13" xfId="0" applyNumberFormat="1" applyFont="1" applyFill="1" applyBorder="1" applyAlignment="1">
      <alignment horizontal="center" vertical="center" wrapText="1"/>
    </xf>
    <xf numFmtId="2" fontId="25" fillId="26" borderId="23" xfId="0" applyNumberFormat="1" applyFont="1" applyFill="1" applyBorder="1" applyAlignment="1">
      <alignment horizontal="center" vertical="center" wrapText="1"/>
    </xf>
    <xf numFmtId="0" fontId="28" fillId="26" borderId="25" xfId="0" applyFont="1" applyFill="1" applyBorder="1" applyAlignment="1">
      <alignment horizontal="left" vertical="center" wrapText="1"/>
    </xf>
    <xf numFmtId="2" fontId="18" fillId="26" borderId="10" xfId="0" applyNumberFormat="1" applyFont="1" applyFill="1" applyBorder="1" applyAlignment="1">
      <alignment horizontal="center" vertical="center" wrapText="1"/>
    </xf>
    <xf numFmtId="0" fontId="0" fillId="26" borderId="11" xfId="0" applyFont="1" applyFill="1" applyBorder="1" applyAlignment="1">
      <alignment horizontal="center" vertical="center" wrapText="1"/>
    </xf>
    <xf numFmtId="2" fontId="18" fillId="26" borderId="0" xfId="0" applyNumberFormat="1" applyFont="1" applyFill="1" applyAlignment="1">
      <alignment horizontal="center" vertical="center" wrapText="1"/>
    </xf>
    <xf numFmtId="0" fontId="0" fillId="26" borderId="0" xfId="0" applyFont="1" applyFill="1" applyAlignment="1">
      <alignment horizontal="center" vertical="center" wrapText="1"/>
    </xf>
    <xf numFmtId="0" fontId="24" fillId="26" borderId="11" xfId="0" applyFont="1" applyFill="1" applyBorder="1" applyAlignment="1">
      <alignment horizontal="center" vertical="center" wrapText="1"/>
    </xf>
    <xf numFmtId="0" fontId="25" fillId="26" borderId="12" xfId="0" applyFont="1" applyFill="1" applyBorder="1" applyAlignment="1">
      <alignment horizontal="left" vertical="center" wrapText="1"/>
    </xf>
    <xf numFmtId="0" fontId="29" fillId="26" borderId="11" xfId="0" applyFont="1" applyFill="1" applyBorder="1" applyAlignment="1">
      <alignment horizontal="center" vertical="center" wrapText="1"/>
    </xf>
    <xf numFmtId="0" fontId="25" fillId="26" borderId="11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18" fillId="0" borderId="23" xfId="0" applyNumberFormat="1" applyFont="1" applyFill="1" applyBorder="1" applyAlignment="1">
      <alignment horizontal="center" vertical="center" wrapText="1"/>
    </xf>
    <xf numFmtId="2" fontId="0" fillId="26" borderId="23" xfId="0" applyNumberFormat="1" applyFont="1" applyFill="1" applyBorder="1" applyAlignment="1">
      <alignment horizontal="center" vertical="center" wrapText="1"/>
    </xf>
    <xf numFmtId="0" fontId="19" fillId="26" borderId="14" xfId="0" applyFont="1" applyFill="1" applyBorder="1" applyAlignment="1">
      <alignment horizontal="left" vertical="center" wrapText="1"/>
    </xf>
    <xf numFmtId="4" fontId="18" fillId="26" borderId="22" xfId="0" applyNumberFormat="1" applyFont="1" applyFill="1" applyBorder="1" applyAlignment="1">
      <alignment horizontal="center" vertical="center" wrapText="1"/>
    </xf>
    <xf numFmtId="4" fontId="25" fillId="26" borderId="22" xfId="0" applyNumberFormat="1" applyFont="1" applyFill="1" applyBorder="1" applyAlignment="1">
      <alignment horizontal="center" vertical="center" wrapText="1"/>
    </xf>
    <xf numFmtId="4" fontId="18" fillId="26" borderId="11" xfId="0" applyNumberFormat="1" applyFont="1" applyFill="1" applyBorder="1" applyAlignment="1">
      <alignment horizontal="center" vertical="center" wrapText="1"/>
    </xf>
    <xf numFmtId="4" fontId="18" fillId="26" borderId="13" xfId="0" applyNumberFormat="1" applyFont="1" applyFill="1" applyBorder="1" applyAlignment="1">
      <alignment horizontal="center" vertical="center" wrapText="1"/>
    </xf>
    <xf numFmtId="4" fontId="18" fillId="0" borderId="13" xfId="0" applyNumberFormat="1" applyFont="1" applyFill="1" applyBorder="1" applyAlignment="1">
      <alignment horizontal="center" vertical="center" wrapText="1"/>
    </xf>
    <xf numFmtId="4" fontId="19" fillId="26" borderId="0" xfId="0" applyNumberFormat="1" applyFont="1" applyFill="1" applyBorder="1" applyAlignment="1">
      <alignment horizontal="center"/>
    </xf>
    <xf numFmtId="4" fontId="18" fillId="26" borderId="10" xfId="0" applyNumberFormat="1" applyFont="1" applyFill="1" applyBorder="1" applyAlignment="1">
      <alignment horizontal="center" vertical="center" wrapText="1"/>
    </xf>
    <xf numFmtId="0" fontId="18" fillId="24" borderId="26" xfId="0" applyFont="1" applyFill="1" applyBorder="1" applyAlignment="1">
      <alignment horizontal="left" vertical="center" wrapText="1"/>
    </xf>
    <xf numFmtId="0" fontId="18" fillId="24" borderId="21" xfId="0" applyFont="1" applyFill="1" applyBorder="1" applyAlignment="1">
      <alignment horizontal="center" vertical="center" wrapText="1"/>
    </xf>
    <xf numFmtId="4" fontId="18" fillId="26" borderId="27" xfId="0" applyNumberFormat="1" applyFont="1" applyFill="1" applyBorder="1" applyAlignment="1">
      <alignment horizontal="center" vertical="center" wrapText="1"/>
    </xf>
    <xf numFmtId="2" fontId="18" fillId="26" borderId="27" xfId="0" applyNumberFormat="1" applyFont="1" applyFill="1" applyBorder="1" applyAlignment="1">
      <alignment horizontal="center" vertical="center" wrapText="1"/>
    </xf>
    <xf numFmtId="2" fontId="18" fillId="26" borderId="28" xfId="0" applyNumberFormat="1" applyFont="1" applyFill="1" applyBorder="1" applyAlignment="1">
      <alignment horizontal="center" vertical="center" wrapText="1"/>
    </xf>
    <xf numFmtId="4" fontId="19" fillId="26" borderId="10" xfId="0" applyNumberFormat="1" applyFont="1" applyFill="1" applyBorder="1" applyAlignment="1">
      <alignment horizontal="center"/>
    </xf>
    <xf numFmtId="2" fontId="18" fillId="24" borderId="29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2" fontId="0" fillId="24" borderId="0" xfId="0" applyNumberFormat="1" applyFont="1" applyFill="1" applyBorder="1" applyAlignment="1">
      <alignment horizontal="center" vertical="center" wrapText="1"/>
    </xf>
    <xf numFmtId="2" fontId="0" fillId="26" borderId="0" xfId="0" applyNumberFormat="1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left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2" fontId="0" fillId="26" borderId="21" xfId="0" applyNumberFormat="1" applyFont="1" applyFill="1" applyBorder="1" applyAlignment="1">
      <alignment horizontal="center" vertical="center" wrapText="1"/>
    </xf>
    <xf numFmtId="2" fontId="0" fillId="26" borderId="30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18" fillId="26" borderId="25" xfId="0" applyFont="1" applyFill="1" applyBorder="1" applyAlignment="1">
      <alignment horizontal="left" vertical="center" wrapText="1"/>
    </xf>
    <xf numFmtId="4" fontId="25" fillId="26" borderId="25" xfId="0" applyNumberFormat="1" applyFont="1" applyFill="1" applyBorder="1" applyAlignment="1">
      <alignment horizontal="left" vertical="center" wrapText="1"/>
    </xf>
    <xf numFmtId="4" fontId="25" fillId="26" borderId="13" xfId="0" applyNumberFormat="1" applyFont="1" applyFill="1" applyBorder="1" applyAlignment="1">
      <alignment horizontal="center" vertical="center" wrapText="1"/>
    </xf>
    <xf numFmtId="0" fontId="25" fillId="26" borderId="25" xfId="0" applyFont="1" applyFill="1" applyBorder="1" applyAlignment="1">
      <alignment horizontal="left" vertical="center" wrapText="1"/>
    </xf>
    <xf numFmtId="0" fontId="18" fillId="26" borderId="13" xfId="0" applyFont="1" applyFill="1" applyBorder="1" applyAlignment="1">
      <alignment horizontal="center" vertical="center" wrapText="1"/>
    </xf>
    <xf numFmtId="2" fontId="18" fillId="26" borderId="24" xfId="0" applyNumberFormat="1" applyFont="1" applyFill="1" applyBorder="1" applyAlignment="1">
      <alignment horizontal="center" vertical="center" wrapText="1"/>
    </xf>
    <xf numFmtId="4" fontId="25" fillId="26" borderId="11" xfId="0" applyNumberFormat="1" applyFont="1" applyFill="1" applyBorder="1" applyAlignment="1">
      <alignment horizontal="center" vertical="center" wrapText="1"/>
    </xf>
    <xf numFmtId="4" fontId="0" fillId="26" borderId="31" xfId="0" applyNumberFormat="1" applyFont="1" applyFill="1" applyBorder="1" applyAlignment="1">
      <alignment horizontal="center" vertical="center" wrapText="1"/>
    </xf>
    <xf numFmtId="4" fontId="0" fillId="26" borderId="22" xfId="0" applyNumberFormat="1" applyFont="1" applyFill="1" applyBorder="1" applyAlignment="1">
      <alignment horizontal="center" vertical="center" wrapText="1"/>
    </xf>
    <xf numFmtId="4" fontId="0" fillId="26" borderId="11" xfId="0" applyNumberFormat="1" applyFont="1" applyFill="1" applyBorder="1" applyAlignment="1">
      <alignment horizontal="center" vertical="center" wrapText="1"/>
    </xf>
    <xf numFmtId="4" fontId="0" fillId="26" borderId="32" xfId="0" applyNumberFormat="1" applyFont="1" applyFill="1" applyBorder="1" applyAlignment="1">
      <alignment horizontal="center" vertical="center" wrapText="1"/>
    </xf>
    <xf numFmtId="4" fontId="0" fillId="26" borderId="0" xfId="0" applyNumberFormat="1" applyFont="1" applyFill="1" applyBorder="1" applyAlignment="1">
      <alignment horizontal="center" vertical="center" wrapText="1"/>
    </xf>
    <xf numFmtId="4" fontId="19" fillId="26" borderId="33" xfId="0" applyNumberFormat="1" applyFont="1" applyFill="1" applyBorder="1" applyAlignment="1">
      <alignment horizontal="center"/>
    </xf>
    <xf numFmtId="0" fontId="18" fillId="26" borderId="0" xfId="0" applyFont="1" applyFill="1" applyAlignment="1">
      <alignment horizontal="right" vertical="center"/>
    </xf>
    <xf numFmtId="0" fontId="0" fillId="26" borderId="0" xfId="0" applyFill="1" applyAlignment="1">
      <alignment horizontal="right"/>
    </xf>
    <xf numFmtId="0" fontId="18" fillId="26" borderId="0" xfId="0" applyFont="1" applyFill="1" applyAlignment="1">
      <alignment horizontal="right"/>
    </xf>
    <xf numFmtId="0" fontId="27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9" fillId="26" borderId="0" xfId="0" applyFont="1" applyFill="1" applyAlignment="1">
      <alignment horizontal="center" wrapText="1"/>
    </xf>
    <xf numFmtId="0" fontId="0" fillId="26" borderId="0" xfId="0" applyFill="1" applyAlignment="1">
      <alignment/>
    </xf>
    <xf numFmtId="2" fontId="21" fillId="26" borderId="0" xfId="0" applyNumberFormat="1" applyFont="1" applyFill="1" applyAlignment="1">
      <alignment horizontal="center" vertical="center" wrapText="1"/>
    </xf>
    <xf numFmtId="0" fontId="0" fillId="26" borderId="0" xfId="0" applyFill="1" applyAlignment="1">
      <alignment horizontal="center" vertical="center" wrapText="1"/>
    </xf>
    <xf numFmtId="2" fontId="19" fillId="26" borderId="34" xfId="0" applyNumberFormat="1" applyFont="1" applyFill="1" applyBorder="1" applyAlignment="1">
      <alignment horizontal="center" vertical="center" wrapText="1"/>
    </xf>
    <xf numFmtId="0" fontId="0" fillId="26" borderId="34" xfId="0" applyFill="1" applyBorder="1" applyAlignment="1">
      <alignment horizontal="center" vertical="center" wrapText="1"/>
    </xf>
    <xf numFmtId="0" fontId="19" fillId="26" borderId="35" xfId="0" applyFont="1" applyFill="1" applyBorder="1" applyAlignment="1">
      <alignment horizontal="center" vertical="center" wrapText="1"/>
    </xf>
    <xf numFmtId="0" fontId="19" fillId="26" borderId="36" xfId="0" applyFont="1" applyFill="1" applyBorder="1" applyAlignment="1">
      <alignment horizontal="center" vertical="center" wrapText="1"/>
    </xf>
    <xf numFmtId="0" fontId="0" fillId="26" borderId="36" xfId="0" applyFill="1" applyBorder="1" applyAlignment="1">
      <alignment horizontal="center" vertical="center" wrapText="1"/>
    </xf>
    <xf numFmtId="0" fontId="0" fillId="26" borderId="37" xfId="0" applyFill="1" applyBorder="1" applyAlignment="1">
      <alignment horizontal="center" vertical="center" wrapText="1"/>
    </xf>
    <xf numFmtId="0" fontId="21" fillId="26" borderId="0" xfId="0" applyFont="1" applyFill="1" applyAlignment="1">
      <alignment horizontal="left" vertical="center"/>
    </xf>
    <xf numFmtId="2" fontId="18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5"/>
  <sheetViews>
    <sheetView zoomScale="90" zoomScaleNormal="90" zoomScalePageLayoutView="0" workbookViewId="0" topLeftCell="A76">
      <selection activeCell="H13" sqref="H13"/>
    </sheetView>
  </sheetViews>
  <sheetFormatPr defaultColWidth="9.00390625" defaultRowHeight="12.75"/>
  <cols>
    <col min="1" max="1" width="72.75390625" style="6" customWidth="1"/>
    <col min="2" max="2" width="19.125" style="6" customWidth="1"/>
    <col min="3" max="3" width="13.875" style="6" customWidth="1"/>
    <col min="4" max="4" width="16.75390625" style="6" customWidth="1"/>
    <col min="5" max="5" width="13.875" style="6" customWidth="1"/>
    <col min="6" max="6" width="20.875" style="6" customWidth="1"/>
    <col min="7" max="7" width="15.375" style="6" customWidth="1"/>
    <col min="8" max="8" width="15.375" style="40" customWidth="1"/>
    <col min="9" max="12" width="15.375" style="6" customWidth="1"/>
    <col min="13" max="16384" width="9.125" style="6" customWidth="1"/>
  </cols>
  <sheetData>
    <row r="1" spans="1:6" ht="16.5" customHeight="1">
      <c r="A1" s="118" t="s">
        <v>171</v>
      </c>
      <c r="B1" s="119"/>
      <c r="C1" s="119"/>
      <c r="D1" s="119"/>
      <c r="E1" s="119"/>
      <c r="F1" s="119"/>
    </row>
    <row r="2" spans="2:6" ht="12.75" customHeight="1">
      <c r="B2" s="120"/>
      <c r="C2" s="120"/>
      <c r="D2" s="120"/>
      <c r="E2" s="119"/>
      <c r="F2" s="119"/>
    </row>
    <row r="3" spans="1:6" ht="22.5" customHeight="1">
      <c r="A3" s="48" t="s">
        <v>144</v>
      </c>
      <c r="B3" s="120" t="s">
        <v>0</v>
      </c>
      <c r="C3" s="120"/>
      <c r="D3" s="120"/>
      <c r="E3" s="119"/>
      <c r="F3" s="119"/>
    </row>
    <row r="4" spans="2:6" ht="14.25" customHeight="1">
      <c r="B4" s="120" t="s">
        <v>172</v>
      </c>
      <c r="C4" s="120"/>
      <c r="D4" s="120"/>
      <c r="E4" s="119"/>
      <c r="F4" s="119"/>
    </row>
    <row r="5" spans="1:6" s="47" customFormat="1" ht="39.75" customHeight="1">
      <c r="A5" s="121"/>
      <c r="B5" s="122"/>
      <c r="C5" s="122"/>
      <c r="D5" s="122"/>
      <c r="E5" s="122"/>
      <c r="F5" s="122"/>
    </row>
    <row r="6" spans="1:6" s="47" customFormat="1" ht="33" customHeight="1">
      <c r="A6" s="123" t="s">
        <v>147</v>
      </c>
      <c r="B6" s="124"/>
      <c r="C6" s="124"/>
      <c r="D6" s="124"/>
      <c r="E6" s="124"/>
      <c r="F6" s="124"/>
    </row>
    <row r="7" spans="1:8" s="9" customFormat="1" ht="22.5" customHeight="1">
      <c r="A7" s="125" t="s">
        <v>1</v>
      </c>
      <c r="B7" s="125"/>
      <c r="C7" s="125"/>
      <c r="D7" s="125"/>
      <c r="E7" s="126"/>
      <c r="F7" s="126"/>
      <c r="H7" s="41"/>
    </row>
    <row r="8" spans="1:6" s="10" customFormat="1" ht="18.75" customHeight="1">
      <c r="A8" s="125" t="s">
        <v>145</v>
      </c>
      <c r="B8" s="125"/>
      <c r="C8" s="125"/>
      <c r="D8" s="125"/>
      <c r="E8" s="126"/>
      <c r="F8" s="126"/>
    </row>
    <row r="9" spans="1:6" s="11" customFormat="1" ht="17.25" customHeight="1">
      <c r="A9" s="127" t="s">
        <v>28</v>
      </c>
      <c r="B9" s="127"/>
      <c r="C9" s="127"/>
      <c r="D9" s="127"/>
      <c r="E9" s="128"/>
      <c r="F9" s="128"/>
    </row>
    <row r="10" spans="1:6" s="10" customFormat="1" ht="30" customHeight="1" thickBot="1">
      <c r="A10" s="129" t="s">
        <v>49</v>
      </c>
      <c r="B10" s="129"/>
      <c r="C10" s="129"/>
      <c r="D10" s="129"/>
      <c r="E10" s="130"/>
      <c r="F10" s="130"/>
    </row>
    <row r="11" spans="1:8" s="15" customFormat="1" ht="139.5" customHeight="1" thickBot="1">
      <c r="A11" s="12" t="s">
        <v>2</v>
      </c>
      <c r="B11" s="13" t="s">
        <v>3</v>
      </c>
      <c r="C11" s="14" t="s">
        <v>146</v>
      </c>
      <c r="D11" s="14" t="s">
        <v>30</v>
      </c>
      <c r="E11" s="14" t="s">
        <v>4</v>
      </c>
      <c r="F11" s="1" t="s">
        <v>5</v>
      </c>
      <c r="H11" s="42"/>
    </row>
    <row r="12" spans="1:8" s="21" customFormat="1" ht="12.75">
      <c r="A12" s="16">
        <v>1</v>
      </c>
      <c r="B12" s="17">
        <v>2</v>
      </c>
      <c r="C12" s="17">
        <v>3</v>
      </c>
      <c r="D12" s="18">
        <v>4</v>
      </c>
      <c r="E12" s="19">
        <v>5</v>
      </c>
      <c r="F12" s="20">
        <v>6</v>
      </c>
      <c r="H12" s="43"/>
    </row>
    <row r="13" spans="1:8" s="21" customFormat="1" ht="49.5" customHeight="1">
      <c r="A13" s="131" t="s">
        <v>6</v>
      </c>
      <c r="B13" s="132"/>
      <c r="C13" s="132"/>
      <c r="D13" s="132"/>
      <c r="E13" s="133"/>
      <c r="F13" s="134"/>
      <c r="H13" s="43"/>
    </row>
    <row r="14" spans="1:8" s="15" customFormat="1" ht="21" customHeight="1">
      <c r="A14" s="105" t="s">
        <v>65</v>
      </c>
      <c r="B14" s="61" t="s">
        <v>7</v>
      </c>
      <c r="C14" s="23" t="s">
        <v>149</v>
      </c>
      <c r="D14" s="82">
        <f>F14*12*G14</f>
        <v>266749.06</v>
      </c>
      <c r="E14" s="51">
        <f>F14*12</f>
        <v>40.32</v>
      </c>
      <c r="F14" s="52">
        <f>F24+F26</f>
        <v>3.36</v>
      </c>
      <c r="G14" s="15">
        <v>6615.8</v>
      </c>
      <c r="H14" s="42"/>
    </row>
    <row r="15" spans="1:8" s="15" customFormat="1" ht="30" customHeight="1">
      <c r="A15" s="106" t="s">
        <v>62</v>
      </c>
      <c r="B15" s="107" t="s">
        <v>52</v>
      </c>
      <c r="C15" s="62"/>
      <c r="D15" s="83"/>
      <c r="E15" s="63"/>
      <c r="F15" s="64"/>
      <c r="H15" s="42"/>
    </row>
    <row r="16" spans="1:8" s="15" customFormat="1" ht="18" customHeight="1">
      <c r="A16" s="106" t="s">
        <v>53</v>
      </c>
      <c r="B16" s="107" t="s">
        <v>52</v>
      </c>
      <c r="C16" s="62"/>
      <c r="D16" s="83"/>
      <c r="E16" s="63"/>
      <c r="F16" s="64"/>
      <c r="H16" s="42"/>
    </row>
    <row r="17" spans="1:8" s="15" customFormat="1" ht="104.25" customHeight="1">
      <c r="A17" s="106" t="s">
        <v>66</v>
      </c>
      <c r="B17" s="107" t="s">
        <v>19</v>
      </c>
      <c r="C17" s="62"/>
      <c r="D17" s="83"/>
      <c r="E17" s="63"/>
      <c r="F17" s="64"/>
      <c r="H17" s="42"/>
    </row>
    <row r="18" spans="1:8" s="15" customFormat="1" ht="18.75" customHeight="1">
      <c r="A18" s="106" t="s">
        <v>67</v>
      </c>
      <c r="B18" s="107" t="s">
        <v>52</v>
      </c>
      <c r="C18" s="62"/>
      <c r="D18" s="83"/>
      <c r="E18" s="63"/>
      <c r="F18" s="64"/>
      <c r="H18" s="42"/>
    </row>
    <row r="19" spans="1:8" s="15" customFormat="1" ht="18.75" customHeight="1">
      <c r="A19" s="106" t="s">
        <v>68</v>
      </c>
      <c r="B19" s="107" t="s">
        <v>52</v>
      </c>
      <c r="C19" s="62"/>
      <c r="D19" s="83"/>
      <c r="E19" s="63"/>
      <c r="F19" s="64"/>
      <c r="H19" s="42"/>
    </row>
    <row r="20" spans="1:8" s="15" customFormat="1" ht="24" customHeight="1">
      <c r="A20" s="106" t="s">
        <v>69</v>
      </c>
      <c r="B20" s="107" t="s">
        <v>10</v>
      </c>
      <c r="C20" s="62"/>
      <c r="D20" s="83"/>
      <c r="E20" s="63"/>
      <c r="F20" s="64"/>
      <c r="H20" s="42"/>
    </row>
    <row r="21" spans="1:8" s="15" customFormat="1" ht="18.75" customHeight="1">
      <c r="A21" s="106" t="s">
        <v>70</v>
      </c>
      <c r="B21" s="107" t="s">
        <v>12</v>
      </c>
      <c r="C21" s="62"/>
      <c r="D21" s="83"/>
      <c r="E21" s="63"/>
      <c r="F21" s="64"/>
      <c r="H21" s="42"/>
    </row>
    <row r="22" spans="1:8" s="15" customFormat="1" ht="18.75" customHeight="1">
      <c r="A22" s="106" t="s">
        <v>71</v>
      </c>
      <c r="B22" s="107" t="s">
        <v>52</v>
      </c>
      <c r="C22" s="62"/>
      <c r="D22" s="83"/>
      <c r="E22" s="63"/>
      <c r="F22" s="64"/>
      <c r="H22" s="42"/>
    </row>
    <row r="23" spans="1:8" s="15" customFormat="1" ht="18.75" customHeight="1">
      <c r="A23" s="106" t="s">
        <v>72</v>
      </c>
      <c r="B23" s="107" t="s">
        <v>14</v>
      </c>
      <c r="C23" s="62"/>
      <c r="D23" s="83"/>
      <c r="E23" s="63"/>
      <c r="F23" s="64"/>
      <c r="H23" s="42"/>
    </row>
    <row r="24" spans="1:8" s="15" customFormat="1" ht="18.75" customHeight="1">
      <c r="A24" s="65" t="s">
        <v>63</v>
      </c>
      <c r="B24" s="59"/>
      <c r="C24" s="63"/>
      <c r="D24" s="83"/>
      <c r="E24" s="63"/>
      <c r="F24" s="52">
        <v>3.24</v>
      </c>
      <c r="H24" s="42"/>
    </row>
    <row r="25" spans="1:8" s="15" customFormat="1" ht="18.75" customHeight="1">
      <c r="A25" s="108" t="s">
        <v>148</v>
      </c>
      <c r="B25" s="59" t="s">
        <v>52</v>
      </c>
      <c r="C25" s="63"/>
      <c r="D25" s="83"/>
      <c r="E25" s="63"/>
      <c r="F25" s="64">
        <v>0.12</v>
      </c>
      <c r="H25" s="42"/>
    </row>
    <row r="26" spans="1:8" s="15" customFormat="1" ht="18.75" customHeight="1">
      <c r="A26" s="65" t="s">
        <v>63</v>
      </c>
      <c r="B26" s="59"/>
      <c r="C26" s="63"/>
      <c r="D26" s="83"/>
      <c r="E26" s="63"/>
      <c r="F26" s="52">
        <f>F25</f>
        <v>0.12</v>
      </c>
      <c r="H26" s="42"/>
    </row>
    <row r="27" spans="1:8" s="15" customFormat="1" ht="30">
      <c r="A27" s="105" t="s">
        <v>8</v>
      </c>
      <c r="B27" s="109" t="s">
        <v>9</v>
      </c>
      <c r="C27" s="51" t="s">
        <v>150</v>
      </c>
      <c r="D27" s="82">
        <f>F27*12*G27</f>
        <v>94473.62</v>
      </c>
      <c r="E27" s="51">
        <f>F27*12</f>
        <v>14.28</v>
      </c>
      <c r="F27" s="52">
        <v>1.19</v>
      </c>
      <c r="G27" s="15">
        <v>6615.8</v>
      </c>
      <c r="H27" s="42"/>
    </row>
    <row r="28" spans="1:8" s="15" customFormat="1" ht="15">
      <c r="A28" s="106" t="s">
        <v>73</v>
      </c>
      <c r="B28" s="107" t="s">
        <v>9</v>
      </c>
      <c r="C28" s="51"/>
      <c r="D28" s="82"/>
      <c r="E28" s="51"/>
      <c r="F28" s="52"/>
      <c r="H28" s="42"/>
    </row>
    <row r="29" spans="1:8" s="15" customFormat="1" ht="15">
      <c r="A29" s="106" t="s">
        <v>74</v>
      </c>
      <c r="B29" s="107" t="s">
        <v>75</v>
      </c>
      <c r="C29" s="51"/>
      <c r="D29" s="82"/>
      <c r="E29" s="51"/>
      <c r="F29" s="52"/>
      <c r="H29" s="42"/>
    </row>
    <row r="30" spans="1:8" s="15" customFormat="1" ht="15">
      <c r="A30" s="106" t="s">
        <v>76</v>
      </c>
      <c r="B30" s="107" t="s">
        <v>77</v>
      </c>
      <c r="C30" s="51"/>
      <c r="D30" s="82"/>
      <c r="E30" s="51"/>
      <c r="F30" s="52"/>
      <c r="H30" s="42"/>
    </row>
    <row r="31" spans="1:8" s="15" customFormat="1" ht="15">
      <c r="A31" s="106" t="s">
        <v>54</v>
      </c>
      <c r="B31" s="107" t="s">
        <v>9</v>
      </c>
      <c r="C31" s="51"/>
      <c r="D31" s="82"/>
      <c r="E31" s="51"/>
      <c r="F31" s="52"/>
      <c r="H31" s="42"/>
    </row>
    <row r="32" spans="1:8" s="15" customFormat="1" ht="25.5">
      <c r="A32" s="106" t="s">
        <v>55</v>
      </c>
      <c r="B32" s="107" t="s">
        <v>10</v>
      </c>
      <c r="C32" s="51"/>
      <c r="D32" s="82"/>
      <c r="E32" s="51"/>
      <c r="F32" s="52"/>
      <c r="H32" s="42"/>
    </row>
    <row r="33" spans="1:8" s="15" customFormat="1" ht="15">
      <c r="A33" s="106" t="s">
        <v>78</v>
      </c>
      <c r="B33" s="107" t="s">
        <v>9</v>
      </c>
      <c r="C33" s="51"/>
      <c r="D33" s="82"/>
      <c r="E33" s="51"/>
      <c r="F33" s="52"/>
      <c r="H33" s="42"/>
    </row>
    <row r="34" spans="1:8" s="15" customFormat="1" ht="15">
      <c r="A34" s="106" t="s">
        <v>56</v>
      </c>
      <c r="B34" s="107" t="s">
        <v>9</v>
      </c>
      <c r="C34" s="51"/>
      <c r="D34" s="82"/>
      <c r="E34" s="51"/>
      <c r="F34" s="52"/>
      <c r="H34" s="42"/>
    </row>
    <row r="35" spans="1:8" s="15" customFormat="1" ht="25.5">
      <c r="A35" s="106" t="s">
        <v>79</v>
      </c>
      <c r="B35" s="107" t="s">
        <v>57</v>
      </c>
      <c r="C35" s="51"/>
      <c r="D35" s="82"/>
      <c r="E35" s="51"/>
      <c r="F35" s="52"/>
      <c r="H35" s="42"/>
    </row>
    <row r="36" spans="1:8" s="15" customFormat="1" ht="25.5">
      <c r="A36" s="106" t="s">
        <v>80</v>
      </c>
      <c r="B36" s="107" t="s">
        <v>10</v>
      </c>
      <c r="C36" s="51"/>
      <c r="D36" s="82"/>
      <c r="E36" s="51"/>
      <c r="F36" s="52"/>
      <c r="H36" s="42"/>
    </row>
    <row r="37" spans="1:8" s="15" customFormat="1" ht="25.5">
      <c r="A37" s="106" t="s">
        <v>81</v>
      </c>
      <c r="B37" s="107" t="s">
        <v>9</v>
      </c>
      <c r="C37" s="51"/>
      <c r="D37" s="82"/>
      <c r="E37" s="51"/>
      <c r="F37" s="52"/>
      <c r="H37" s="42"/>
    </row>
    <row r="38" spans="1:8" s="25" customFormat="1" ht="18" customHeight="1">
      <c r="A38" s="60" t="s">
        <v>11</v>
      </c>
      <c r="B38" s="61" t="s">
        <v>12</v>
      </c>
      <c r="C38" s="23" t="s">
        <v>149</v>
      </c>
      <c r="D38" s="82">
        <f>F38*12*G38</f>
        <v>65893.37</v>
      </c>
      <c r="E38" s="51">
        <f>F38*12</f>
        <v>9.96</v>
      </c>
      <c r="F38" s="52">
        <v>0.83</v>
      </c>
      <c r="G38" s="15">
        <v>6615.8</v>
      </c>
      <c r="H38" s="42"/>
    </row>
    <row r="39" spans="1:8" s="15" customFormat="1" ht="20.25" customHeight="1">
      <c r="A39" s="60" t="s">
        <v>82</v>
      </c>
      <c r="B39" s="61" t="s">
        <v>13</v>
      </c>
      <c r="C39" s="23" t="s">
        <v>149</v>
      </c>
      <c r="D39" s="82">
        <f>F39*12*G39</f>
        <v>214351.92</v>
      </c>
      <c r="E39" s="51">
        <f>F39*12</f>
        <v>32.4</v>
      </c>
      <c r="F39" s="52">
        <v>2.7</v>
      </c>
      <c r="G39" s="15">
        <v>6615.8</v>
      </c>
      <c r="H39" s="42"/>
    </row>
    <row r="40" spans="1:8" s="15" customFormat="1" ht="18" customHeight="1">
      <c r="A40" s="60" t="s">
        <v>83</v>
      </c>
      <c r="B40" s="61" t="s">
        <v>9</v>
      </c>
      <c r="C40" s="23" t="s">
        <v>151</v>
      </c>
      <c r="D40" s="82">
        <f>F40*12*G40</f>
        <v>111939.34</v>
      </c>
      <c r="E40" s="51">
        <f>F40*12</f>
        <v>16.92</v>
      </c>
      <c r="F40" s="52">
        <v>1.41</v>
      </c>
      <c r="G40" s="15">
        <v>6615.8</v>
      </c>
      <c r="H40" s="42"/>
    </row>
    <row r="41" spans="1:8" s="15" customFormat="1" ht="60">
      <c r="A41" s="60" t="s">
        <v>84</v>
      </c>
      <c r="B41" s="61" t="s">
        <v>23</v>
      </c>
      <c r="C41" s="23" t="s">
        <v>152</v>
      </c>
      <c r="D41" s="82">
        <f>3407.5*1.105*3*1.1*12</f>
        <v>149105.39</v>
      </c>
      <c r="E41" s="51">
        <f>D41/G41</f>
        <v>22.54</v>
      </c>
      <c r="F41" s="52">
        <f>D41/12/G41</f>
        <v>1.88</v>
      </c>
      <c r="G41" s="15">
        <v>6615.8</v>
      </c>
      <c r="H41" s="42"/>
    </row>
    <row r="42" spans="1:8" s="15" customFormat="1" ht="19.5" customHeight="1">
      <c r="A42" s="60" t="s">
        <v>85</v>
      </c>
      <c r="B42" s="61" t="s">
        <v>9</v>
      </c>
      <c r="C42" s="51"/>
      <c r="D42" s="82">
        <f>F42*12*G42</f>
        <v>144489.07</v>
      </c>
      <c r="E42" s="51">
        <f>F42*12</f>
        <v>21.84</v>
      </c>
      <c r="F42" s="52">
        <v>1.82</v>
      </c>
      <c r="G42" s="15">
        <v>6615.8</v>
      </c>
      <c r="H42" s="42"/>
    </row>
    <row r="43" spans="1:8" s="15" customFormat="1" ht="15">
      <c r="A43" s="106" t="s">
        <v>86</v>
      </c>
      <c r="B43" s="107" t="s">
        <v>19</v>
      </c>
      <c r="C43" s="51"/>
      <c r="D43" s="82"/>
      <c r="E43" s="51"/>
      <c r="F43" s="52"/>
      <c r="H43" s="42"/>
    </row>
    <row r="44" spans="1:8" s="15" customFormat="1" ht="15">
      <c r="A44" s="106" t="s">
        <v>87</v>
      </c>
      <c r="B44" s="107" t="s">
        <v>14</v>
      </c>
      <c r="C44" s="51"/>
      <c r="D44" s="82"/>
      <c r="E44" s="51"/>
      <c r="F44" s="52"/>
      <c r="H44" s="42"/>
    </row>
    <row r="45" spans="1:8" s="15" customFormat="1" ht="15">
      <c r="A45" s="106" t="s">
        <v>88</v>
      </c>
      <c r="B45" s="107" t="s">
        <v>89</v>
      </c>
      <c r="C45" s="51"/>
      <c r="D45" s="82"/>
      <c r="E45" s="51"/>
      <c r="F45" s="52"/>
      <c r="H45" s="42"/>
    </row>
    <row r="46" spans="1:8" s="15" customFormat="1" ht="15">
      <c r="A46" s="106" t="s">
        <v>90</v>
      </c>
      <c r="B46" s="107" t="s">
        <v>91</v>
      </c>
      <c r="C46" s="51"/>
      <c r="D46" s="82"/>
      <c r="E46" s="51"/>
      <c r="F46" s="52"/>
      <c r="H46" s="42"/>
    </row>
    <row r="47" spans="1:8" s="15" customFormat="1" ht="15">
      <c r="A47" s="106" t="s">
        <v>92</v>
      </c>
      <c r="B47" s="107" t="s">
        <v>89</v>
      </c>
      <c r="C47" s="51"/>
      <c r="D47" s="82"/>
      <c r="E47" s="51"/>
      <c r="F47" s="52"/>
      <c r="H47" s="42"/>
    </row>
    <row r="48" spans="1:8" s="15" customFormat="1" ht="28.5">
      <c r="A48" s="60" t="s">
        <v>93</v>
      </c>
      <c r="B48" s="70" t="s">
        <v>29</v>
      </c>
      <c r="C48" s="23" t="s">
        <v>153</v>
      </c>
      <c r="D48" s="82">
        <f>E48*G48</f>
        <v>311207.23</v>
      </c>
      <c r="E48" s="51">
        <f>F48*12</f>
        <v>47.04</v>
      </c>
      <c r="F48" s="52">
        <v>3.92</v>
      </c>
      <c r="G48" s="15">
        <v>6615.8</v>
      </c>
      <c r="H48" s="42"/>
    </row>
    <row r="49" spans="1:8" s="15" customFormat="1" ht="25.5">
      <c r="A49" s="71" t="s">
        <v>94</v>
      </c>
      <c r="B49" s="72" t="s">
        <v>29</v>
      </c>
      <c r="C49" s="23"/>
      <c r="D49" s="82"/>
      <c r="E49" s="51"/>
      <c r="F49" s="52"/>
      <c r="H49" s="42"/>
    </row>
    <row r="50" spans="1:8" s="15" customFormat="1" ht="15">
      <c r="A50" s="71" t="s">
        <v>95</v>
      </c>
      <c r="B50" s="72" t="s">
        <v>96</v>
      </c>
      <c r="C50" s="23"/>
      <c r="D50" s="82"/>
      <c r="E50" s="51"/>
      <c r="F50" s="52"/>
      <c r="H50" s="42"/>
    </row>
    <row r="51" spans="1:8" s="15" customFormat="1" ht="15">
      <c r="A51" s="71" t="s">
        <v>97</v>
      </c>
      <c r="B51" s="72" t="s">
        <v>52</v>
      </c>
      <c r="C51" s="23"/>
      <c r="D51" s="82"/>
      <c r="E51" s="51"/>
      <c r="F51" s="52"/>
      <c r="H51" s="42"/>
    </row>
    <row r="52" spans="1:8" s="15" customFormat="1" ht="25.5">
      <c r="A52" s="71" t="s">
        <v>98</v>
      </c>
      <c r="B52" s="72" t="s">
        <v>14</v>
      </c>
      <c r="C52" s="23"/>
      <c r="D52" s="82"/>
      <c r="E52" s="51"/>
      <c r="F52" s="52"/>
      <c r="H52" s="42"/>
    </row>
    <row r="53" spans="1:8" s="15" customFormat="1" ht="15">
      <c r="A53" s="60" t="s">
        <v>154</v>
      </c>
      <c r="B53" s="70" t="s">
        <v>14</v>
      </c>
      <c r="C53" s="23" t="s">
        <v>153</v>
      </c>
      <c r="D53" s="82">
        <f>1000*3</f>
        <v>3000</v>
      </c>
      <c r="E53" s="51">
        <f>D53/G53</f>
        <v>0.45</v>
      </c>
      <c r="F53" s="52">
        <f>E53/12</f>
        <v>0.04</v>
      </c>
      <c r="G53" s="15">
        <v>6615.8</v>
      </c>
      <c r="H53" s="42"/>
    </row>
    <row r="54" spans="1:8" s="15" customFormat="1" ht="15">
      <c r="A54" s="60" t="s">
        <v>99</v>
      </c>
      <c r="B54" s="72"/>
      <c r="C54" s="23"/>
      <c r="D54" s="82"/>
      <c r="E54" s="51"/>
      <c r="F54" s="52"/>
      <c r="H54" s="42"/>
    </row>
    <row r="55" spans="1:8" s="21" customFormat="1" ht="30">
      <c r="A55" s="60" t="s">
        <v>100</v>
      </c>
      <c r="B55" s="61" t="s">
        <v>7</v>
      </c>
      <c r="C55" s="26" t="s">
        <v>157</v>
      </c>
      <c r="D55" s="82">
        <v>2246.78</v>
      </c>
      <c r="E55" s="51">
        <f>D55/G55</f>
        <v>0.34</v>
      </c>
      <c r="F55" s="52">
        <f>D55/12/G55</f>
        <v>0.03</v>
      </c>
      <c r="G55" s="15">
        <v>6615.8</v>
      </c>
      <c r="H55" s="42"/>
    </row>
    <row r="56" spans="1:8" s="21" customFormat="1" ht="45">
      <c r="A56" s="60" t="s">
        <v>155</v>
      </c>
      <c r="B56" s="61" t="s">
        <v>7</v>
      </c>
      <c r="C56" s="50" t="s">
        <v>156</v>
      </c>
      <c r="D56" s="82">
        <v>18423.21</v>
      </c>
      <c r="E56" s="51">
        <f>D56/G56</f>
        <v>2.78</v>
      </c>
      <c r="F56" s="52">
        <f>D56/12/G56</f>
        <v>0.23</v>
      </c>
      <c r="G56" s="15">
        <v>6615.8</v>
      </c>
      <c r="H56" s="42"/>
    </row>
    <row r="57" spans="1:8" s="21" customFormat="1" ht="20.25" customHeight="1">
      <c r="A57" s="24" t="s">
        <v>158</v>
      </c>
      <c r="B57" s="22" t="s">
        <v>46</v>
      </c>
      <c r="C57" s="26" t="s">
        <v>157</v>
      </c>
      <c r="D57" s="82">
        <v>15193.15</v>
      </c>
      <c r="E57" s="51">
        <f>D57/G57</f>
        <v>2.3</v>
      </c>
      <c r="F57" s="52">
        <f>E57/12</f>
        <v>0.19</v>
      </c>
      <c r="G57" s="15">
        <v>6615.8</v>
      </c>
      <c r="H57" s="42"/>
    </row>
    <row r="58" spans="1:8" s="21" customFormat="1" ht="33" customHeight="1">
      <c r="A58" s="60" t="s">
        <v>20</v>
      </c>
      <c r="B58" s="61"/>
      <c r="C58" s="26"/>
      <c r="D58" s="82">
        <f>E58*G58</f>
        <v>15877.92</v>
      </c>
      <c r="E58" s="51">
        <f>F58*12</f>
        <v>2.4</v>
      </c>
      <c r="F58" s="52">
        <v>0.2</v>
      </c>
      <c r="G58" s="15">
        <v>6615.8</v>
      </c>
      <c r="H58" s="42"/>
    </row>
    <row r="59" spans="1:8" s="21" customFormat="1" ht="25.5">
      <c r="A59" s="71" t="s">
        <v>101</v>
      </c>
      <c r="B59" s="73" t="s">
        <v>61</v>
      </c>
      <c r="C59" s="26"/>
      <c r="D59" s="82"/>
      <c r="E59" s="51"/>
      <c r="F59" s="52"/>
      <c r="G59" s="15"/>
      <c r="H59" s="42"/>
    </row>
    <row r="60" spans="1:8" s="21" customFormat="1" ht="15">
      <c r="A60" s="71" t="s">
        <v>102</v>
      </c>
      <c r="B60" s="73" t="s">
        <v>61</v>
      </c>
      <c r="C60" s="26"/>
      <c r="D60" s="82"/>
      <c r="E60" s="51"/>
      <c r="F60" s="52"/>
      <c r="G60" s="15"/>
      <c r="H60" s="42"/>
    </row>
    <row r="61" spans="1:8" s="21" customFormat="1" ht="15">
      <c r="A61" s="71" t="s">
        <v>103</v>
      </c>
      <c r="B61" s="73" t="s">
        <v>52</v>
      </c>
      <c r="C61" s="26"/>
      <c r="D61" s="82"/>
      <c r="E61" s="51"/>
      <c r="F61" s="52"/>
      <c r="G61" s="15"/>
      <c r="H61" s="42"/>
    </row>
    <row r="62" spans="1:8" s="21" customFormat="1" ht="15">
      <c r="A62" s="71" t="s">
        <v>104</v>
      </c>
      <c r="B62" s="73" t="s">
        <v>61</v>
      </c>
      <c r="C62" s="26"/>
      <c r="D62" s="82"/>
      <c r="E62" s="51"/>
      <c r="F62" s="52"/>
      <c r="G62" s="15"/>
      <c r="H62" s="42"/>
    </row>
    <row r="63" spans="1:8" s="21" customFormat="1" ht="25.5">
      <c r="A63" s="71" t="s">
        <v>105</v>
      </c>
      <c r="B63" s="73" t="s">
        <v>61</v>
      </c>
      <c r="C63" s="26"/>
      <c r="D63" s="82"/>
      <c r="E63" s="51"/>
      <c r="F63" s="52"/>
      <c r="G63" s="15"/>
      <c r="H63" s="42"/>
    </row>
    <row r="64" spans="1:8" s="21" customFormat="1" ht="15">
      <c r="A64" s="71" t="s">
        <v>106</v>
      </c>
      <c r="B64" s="73" t="s">
        <v>61</v>
      </c>
      <c r="C64" s="26"/>
      <c r="D64" s="82"/>
      <c r="E64" s="51"/>
      <c r="F64" s="52"/>
      <c r="G64" s="15"/>
      <c r="H64" s="42"/>
    </row>
    <row r="65" spans="1:8" s="21" customFormat="1" ht="25.5">
      <c r="A65" s="71" t="s">
        <v>107</v>
      </c>
      <c r="B65" s="73" t="s">
        <v>61</v>
      </c>
      <c r="C65" s="26"/>
      <c r="D65" s="82"/>
      <c r="E65" s="51"/>
      <c r="F65" s="52"/>
      <c r="G65" s="15"/>
      <c r="H65" s="42"/>
    </row>
    <row r="66" spans="1:8" s="21" customFormat="1" ht="15">
      <c r="A66" s="71" t="s">
        <v>108</v>
      </c>
      <c r="B66" s="73" t="s">
        <v>61</v>
      </c>
      <c r="C66" s="26"/>
      <c r="D66" s="82"/>
      <c r="E66" s="51"/>
      <c r="F66" s="52"/>
      <c r="G66" s="15"/>
      <c r="H66" s="42"/>
    </row>
    <row r="67" spans="1:8" s="21" customFormat="1" ht="15">
      <c r="A67" s="71" t="s">
        <v>109</v>
      </c>
      <c r="B67" s="73" t="s">
        <v>61</v>
      </c>
      <c r="C67" s="26"/>
      <c r="D67" s="82"/>
      <c r="E67" s="51"/>
      <c r="F67" s="52"/>
      <c r="G67" s="15"/>
      <c r="H67" s="42"/>
    </row>
    <row r="68" spans="1:8" s="15" customFormat="1" ht="15">
      <c r="A68" s="24" t="s">
        <v>22</v>
      </c>
      <c r="B68" s="22" t="s">
        <v>23</v>
      </c>
      <c r="C68" s="26"/>
      <c r="D68" s="82">
        <f>F68*G68*12</f>
        <v>5557.27</v>
      </c>
      <c r="E68" s="51">
        <f>F68*12</f>
        <v>0.84</v>
      </c>
      <c r="F68" s="52">
        <v>0.07</v>
      </c>
      <c r="G68" s="15">
        <v>6615.8</v>
      </c>
      <c r="H68" s="42"/>
    </row>
    <row r="69" spans="1:8" s="15" customFormat="1" ht="15">
      <c r="A69" s="24" t="s">
        <v>24</v>
      </c>
      <c r="B69" s="22" t="s">
        <v>25</v>
      </c>
      <c r="C69" s="26"/>
      <c r="D69" s="84">
        <v>3493.14</v>
      </c>
      <c r="E69" s="53">
        <f>D69/G69</f>
        <v>0.53</v>
      </c>
      <c r="F69" s="110">
        <f>E69/12</f>
        <v>0.04</v>
      </c>
      <c r="G69" s="15">
        <v>6615.8</v>
      </c>
      <c r="H69" s="42"/>
    </row>
    <row r="70" spans="1:8" s="25" customFormat="1" ht="30">
      <c r="A70" s="60" t="s">
        <v>21</v>
      </c>
      <c r="B70" s="61"/>
      <c r="C70" s="26">
        <v>0</v>
      </c>
      <c r="D70" s="84">
        <v>0</v>
      </c>
      <c r="E70" s="53">
        <f>D70/G70</f>
        <v>0</v>
      </c>
      <c r="F70" s="110">
        <f>E70/12</f>
        <v>0</v>
      </c>
      <c r="G70" s="15">
        <v>6615.8</v>
      </c>
      <c r="H70" s="42"/>
    </row>
    <row r="71" spans="1:8" s="25" customFormat="1" ht="15">
      <c r="A71" s="60" t="s">
        <v>31</v>
      </c>
      <c r="B71" s="61"/>
      <c r="C71" s="26"/>
      <c r="D71" s="84">
        <f>SUM(D72:D84)</f>
        <v>26600.36</v>
      </c>
      <c r="E71" s="53">
        <f>D71/G71</f>
        <v>4.02</v>
      </c>
      <c r="F71" s="52">
        <f>D71/12/G71</f>
        <v>0.34</v>
      </c>
      <c r="G71" s="15">
        <v>6615.8</v>
      </c>
      <c r="H71" s="42"/>
    </row>
    <row r="72" spans="1:8" s="21" customFormat="1" ht="15">
      <c r="A72" s="49" t="s">
        <v>159</v>
      </c>
      <c r="B72" s="67" t="s">
        <v>14</v>
      </c>
      <c r="C72" s="54"/>
      <c r="D72" s="111">
        <v>238.84</v>
      </c>
      <c r="E72" s="54"/>
      <c r="F72" s="55"/>
      <c r="G72" s="15">
        <v>6615.8</v>
      </c>
      <c r="H72" s="42"/>
    </row>
    <row r="73" spans="1:8" s="21" customFormat="1" ht="15">
      <c r="A73" s="49" t="s">
        <v>15</v>
      </c>
      <c r="B73" s="67" t="s">
        <v>19</v>
      </c>
      <c r="C73" s="54"/>
      <c r="D73" s="112">
        <v>505.42</v>
      </c>
      <c r="E73" s="54"/>
      <c r="F73" s="55"/>
      <c r="G73" s="15">
        <v>6615.8</v>
      </c>
      <c r="H73" s="42"/>
    </row>
    <row r="74" spans="1:8" s="21" customFormat="1" ht="15">
      <c r="A74" s="49" t="s">
        <v>110</v>
      </c>
      <c r="B74" s="58" t="s">
        <v>14</v>
      </c>
      <c r="C74" s="54"/>
      <c r="D74" s="112">
        <v>900.62</v>
      </c>
      <c r="E74" s="54"/>
      <c r="F74" s="55"/>
      <c r="G74" s="15">
        <v>6615.8</v>
      </c>
      <c r="H74" s="42"/>
    </row>
    <row r="75" spans="1:8" s="21" customFormat="1" ht="15">
      <c r="A75" s="49" t="s">
        <v>41</v>
      </c>
      <c r="B75" s="67" t="s">
        <v>14</v>
      </c>
      <c r="C75" s="54"/>
      <c r="D75" s="112">
        <v>963.17</v>
      </c>
      <c r="E75" s="54"/>
      <c r="F75" s="55"/>
      <c r="G75" s="15">
        <v>6615.8</v>
      </c>
      <c r="H75" s="42"/>
    </row>
    <row r="76" spans="1:8" s="21" customFormat="1" ht="15">
      <c r="A76" s="49" t="s">
        <v>16</v>
      </c>
      <c r="B76" s="67" t="s">
        <v>14</v>
      </c>
      <c r="C76" s="54"/>
      <c r="D76" s="112">
        <v>4294.09</v>
      </c>
      <c r="E76" s="54"/>
      <c r="F76" s="55"/>
      <c r="G76" s="15">
        <v>6615.8</v>
      </c>
      <c r="H76" s="42"/>
    </row>
    <row r="77" spans="1:8" s="21" customFormat="1" ht="15">
      <c r="A77" s="49" t="s">
        <v>17</v>
      </c>
      <c r="B77" s="67" t="s">
        <v>14</v>
      </c>
      <c r="C77" s="54"/>
      <c r="D77" s="112">
        <v>1010.85</v>
      </c>
      <c r="E77" s="54"/>
      <c r="F77" s="55"/>
      <c r="G77" s="15">
        <v>6615.8</v>
      </c>
      <c r="H77" s="42"/>
    </row>
    <row r="78" spans="1:8" s="21" customFormat="1" ht="15">
      <c r="A78" s="49" t="s">
        <v>59</v>
      </c>
      <c r="B78" s="67" t="s">
        <v>14</v>
      </c>
      <c r="C78" s="54"/>
      <c r="D78" s="112">
        <v>481.57</v>
      </c>
      <c r="E78" s="54"/>
      <c r="F78" s="55"/>
      <c r="G78" s="15">
        <v>6615.8</v>
      </c>
      <c r="H78" s="42"/>
    </row>
    <row r="79" spans="1:8" s="21" customFormat="1" ht="15">
      <c r="A79" s="49" t="s">
        <v>40</v>
      </c>
      <c r="B79" s="67" t="s">
        <v>19</v>
      </c>
      <c r="C79" s="54"/>
      <c r="D79" s="112">
        <v>1926.35</v>
      </c>
      <c r="E79" s="54"/>
      <c r="F79" s="55"/>
      <c r="G79" s="15">
        <v>6615.8</v>
      </c>
      <c r="H79" s="42"/>
    </row>
    <row r="80" spans="1:8" s="21" customFormat="1" ht="25.5">
      <c r="A80" s="49" t="s">
        <v>18</v>
      </c>
      <c r="B80" s="67" t="s">
        <v>14</v>
      </c>
      <c r="C80" s="54"/>
      <c r="D80" s="112">
        <v>6599.84</v>
      </c>
      <c r="E80" s="54"/>
      <c r="F80" s="55"/>
      <c r="G80" s="15">
        <v>6615.8</v>
      </c>
      <c r="H80" s="42"/>
    </row>
    <row r="81" spans="1:8" s="21" customFormat="1" ht="26.25" customHeight="1">
      <c r="A81" s="49" t="s">
        <v>58</v>
      </c>
      <c r="B81" s="67" t="s">
        <v>14</v>
      </c>
      <c r="C81" s="54"/>
      <c r="D81" s="112">
        <v>3391.27</v>
      </c>
      <c r="E81" s="54"/>
      <c r="F81" s="55"/>
      <c r="G81" s="15">
        <v>6615.8</v>
      </c>
      <c r="H81" s="42"/>
    </row>
    <row r="82" spans="1:8" s="21" customFormat="1" ht="25.5">
      <c r="A82" s="49" t="s">
        <v>111</v>
      </c>
      <c r="B82" s="58" t="s">
        <v>46</v>
      </c>
      <c r="C82" s="54"/>
      <c r="D82" s="112">
        <v>542.03</v>
      </c>
      <c r="E82" s="54"/>
      <c r="F82" s="55"/>
      <c r="G82" s="15">
        <v>6615.8</v>
      </c>
      <c r="H82" s="42"/>
    </row>
    <row r="83" spans="1:8" s="21" customFormat="1" ht="15">
      <c r="A83" s="49" t="s">
        <v>132</v>
      </c>
      <c r="B83" s="58" t="s">
        <v>46</v>
      </c>
      <c r="C83" s="54"/>
      <c r="D83" s="112">
        <v>5746.31</v>
      </c>
      <c r="E83" s="54"/>
      <c r="F83" s="55"/>
      <c r="G83" s="15">
        <v>6615.8</v>
      </c>
      <c r="H83" s="42"/>
    </row>
    <row r="84" spans="1:8" s="21" customFormat="1" ht="15">
      <c r="A84" s="49" t="s">
        <v>112</v>
      </c>
      <c r="B84" s="73" t="s">
        <v>14</v>
      </c>
      <c r="C84" s="54"/>
      <c r="D84" s="112">
        <v>0</v>
      </c>
      <c r="E84" s="54"/>
      <c r="F84" s="55"/>
      <c r="G84" s="15">
        <v>6615.8</v>
      </c>
      <c r="H84" s="42"/>
    </row>
    <row r="85" spans="1:8" s="25" customFormat="1" ht="30">
      <c r="A85" s="60" t="s">
        <v>34</v>
      </c>
      <c r="B85" s="61"/>
      <c r="C85" s="51"/>
      <c r="D85" s="85">
        <f>D88+D86+D87+D89</f>
        <v>15193.49</v>
      </c>
      <c r="E85" s="51">
        <f>D85/G85</f>
        <v>2.3</v>
      </c>
      <c r="F85" s="52">
        <f>D85/12/G85</f>
        <v>0.19</v>
      </c>
      <c r="G85" s="15">
        <v>6615.8</v>
      </c>
      <c r="H85" s="42"/>
    </row>
    <row r="86" spans="1:8" s="21" customFormat="1" ht="25.5">
      <c r="A86" s="49" t="s">
        <v>43</v>
      </c>
      <c r="B86" s="67" t="s">
        <v>44</v>
      </c>
      <c r="C86" s="54"/>
      <c r="D86" s="112">
        <v>1926.35</v>
      </c>
      <c r="E86" s="54"/>
      <c r="F86" s="55"/>
      <c r="G86" s="15">
        <v>6615.8</v>
      </c>
      <c r="H86" s="42"/>
    </row>
    <row r="87" spans="1:8" s="21" customFormat="1" ht="25.5">
      <c r="A87" s="49" t="s">
        <v>111</v>
      </c>
      <c r="B87" s="58" t="s">
        <v>45</v>
      </c>
      <c r="C87" s="54"/>
      <c r="D87" s="112">
        <v>7520.83</v>
      </c>
      <c r="E87" s="54"/>
      <c r="F87" s="55"/>
      <c r="G87" s="15">
        <v>6615.8</v>
      </c>
      <c r="H87" s="42"/>
    </row>
    <row r="88" spans="1:8" s="21" customFormat="1" ht="15">
      <c r="A88" s="49" t="s">
        <v>133</v>
      </c>
      <c r="B88" s="67"/>
      <c r="C88" s="54"/>
      <c r="D88" s="112">
        <v>5746.31</v>
      </c>
      <c r="E88" s="54"/>
      <c r="F88" s="55"/>
      <c r="G88" s="15">
        <v>6615.8</v>
      </c>
      <c r="H88" s="42"/>
    </row>
    <row r="89" spans="1:8" s="21" customFormat="1" ht="15">
      <c r="A89" s="49" t="s">
        <v>113</v>
      </c>
      <c r="B89" s="58" t="s">
        <v>14</v>
      </c>
      <c r="C89" s="54"/>
      <c r="D89" s="107">
        <v>0</v>
      </c>
      <c r="E89" s="63"/>
      <c r="F89" s="64"/>
      <c r="G89" s="15">
        <v>6615.8</v>
      </c>
      <c r="H89" s="42"/>
    </row>
    <row r="90" spans="1:8" s="78" customFormat="1" ht="30">
      <c r="A90" s="60" t="s">
        <v>35</v>
      </c>
      <c r="B90" s="67"/>
      <c r="C90" s="74"/>
      <c r="D90" s="86">
        <f>D91+D92+D93+D94</f>
        <v>416.02</v>
      </c>
      <c r="E90" s="75">
        <f>D90/G90</f>
        <v>0.06</v>
      </c>
      <c r="F90" s="79">
        <f>E90/12</f>
        <v>0.01</v>
      </c>
      <c r="G90" s="15">
        <v>6615.8</v>
      </c>
      <c r="H90" s="77"/>
    </row>
    <row r="91" spans="1:8" s="78" customFormat="1" ht="15">
      <c r="A91" s="49" t="s">
        <v>114</v>
      </c>
      <c r="B91" s="67" t="s">
        <v>14</v>
      </c>
      <c r="C91" s="54"/>
      <c r="D91" s="107">
        <v>0</v>
      </c>
      <c r="E91" s="75"/>
      <c r="F91" s="79"/>
      <c r="G91" s="76"/>
      <c r="H91" s="77"/>
    </row>
    <row r="92" spans="1:8" s="78" customFormat="1" ht="15">
      <c r="A92" s="71" t="s">
        <v>115</v>
      </c>
      <c r="B92" s="58" t="s">
        <v>46</v>
      </c>
      <c r="C92" s="54"/>
      <c r="D92" s="107">
        <v>0</v>
      </c>
      <c r="E92" s="75"/>
      <c r="F92" s="79"/>
      <c r="G92" s="76"/>
      <c r="H92" s="77"/>
    </row>
    <row r="93" spans="1:8" s="78" customFormat="1" ht="15">
      <c r="A93" s="49" t="s">
        <v>116</v>
      </c>
      <c r="B93" s="58" t="s">
        <v>45</v>
      </c>
      <c r="C93" s="54"/>
      <c r="D93" s="107">
        <v>0</v>
      </c>
      <c r="E93" s="75"/>
      <c r="F93" s="79"/>
      <c r="G93" s="76"/>
      <c r="H93" s="77"/>
    </row>
    <row r="94" spans="1:8" s="78" customFormat="1" ht="25.5">
      <c r="A94" s="49" t="s">
        <v>117</v>
      </c>
      <c r="B94" s="58" t="s">
        <v>46</v>
      </c>
      <c r="C94" s="54"/>
      <c r="D94" s="107">
        <v>416.02</v>
      </c>
      <c r="E94" s="75"/>
      <c r="F94" s="79"/>
      <c r="G94" s="76"/>
      <c r="H94" s="77"/>
    </row>
    <row r="95" spans="1:8" s="21" customFormat="1" ht="15">
      <c r="A95" s="60" t="s">
        <v>118</v>
      </c>
      <c r="B95" s="67"/>
      <c r="C95" s="2"/>
      <c r="D95" s="85">
        <f>D96+D97+D98+D99+D100+D101</f>
        <v>40227.79</v>
      </c>
      <c r="E95" s="51">
        <f>D95/G95</f>
        <v>6.08</v>
      </c>
      <c r="F95" s="52">
        <f>D95/12/G95</f>
        <v>0.51</v>
      </c>
      <c r="G95" s="15">
        <v>6615.8</v>
      </c>
      <c r="H95" s="42"/>
    </row>
    <row r="96" spans="1:8" s="21" customFormat="1" ht="15">
      <c r="A96" s="49" t="s">
        <v>32</v>
      </c>
      <c r="B96" s="67" t="s">
        <v>7</v>
      </c>
      <c r="C96" s="2"/>
      <c r="D96" s="112">
        <f>E96*G96</f>
        <v>0</v>
      </c>
      <c r="E96" s="54"/>
      <c r="F96" s="55"/>
      <c r="G96" s="15">
        <v>6615.8</v>
      </c>
      <c r="H96" s="42"/>
    </row>
    <row r="97" spans="1:8" s="21" customFormat="1" ht="38.25">
      <c r="A97" s="49" t="s">
        <v>119</v>
      </c>
      <c r="B97" s="67" t="s">
        <v>14</v>
      </c>
      <c r="C97" s="2"/>
      <c r="D97" s="112">
        <v>15213.7</v>
      </c>
      <c r="E97" s="54"/>
      <c r="F97" s="55"/>
      <c r="G97" s="15">
        <v>6615.8</v>
      </c>
      <c r="H97" s="42"/>
    </row>
    <row r="98" spans="1:8" s="21" customFormat="1" ht="38.25">
      <c r="A98" s="49" t="s">
        <v>120</v>
      </c>
      <c r="B98" s="67" t="s">
        <v>14</v>
      </c>
      <c r="C98" s="2"/>
      <c r="D98" s="112">
        <v>1006.81</v>
      </c>
      <c r="E98" s="54"/>
      <c r="F98" s="55"/>
      <c r="G98" s="15">
        <v>6615.8</v>
      </c>
      <c r="H98" s="42"/>
    </row>
    <row r="99" spans="1:8" s="21" customFormat="1" ht="27.75" customHeight="1">
      <c r="A99" s="49" t="s">
        <v>47</v>
      </c>
      <c r="B99" s="67" t="s">
        <v>10</v>
      </c>
      <c r="C99" s="2"/>
      <c r="D99" s="112">
        <f>E99*G99</f>
        <v>0</v>
      </c>
      <c r="E99" s="54"/>
      <c r="F99" s="55"/>
      <c r="G99" s="15">
        <v>6615.8</v>
      </c>
      <c r="H99" s="42"/>
    </row>
    <row r="100" spans="1:8" s="21" customFormat="1" ht="15">
      <c r="A100" s="49" t="s">
        <v>37</v>
      </c>
      <c r="B100" s="58" t="s">
        <v>121</v>
      </c>
      <c r="C100" s="2"/>
      <c r="D100" s="112">
        <f>E100*G100</f>
        <v>0</v>
      </c>
      <c r="E100" s="54"/>
      <c r="F100" s="55"/>
      <c r="G100" s="15">
        <v>6615.8</v>
      </c>
      <c r="H100" s="42"/>
    </row>
    <row r="101" spans="1:8" s="21" customFormat="1" ht="51">
      <c r="A101" s="49" t="s">
        <v>122</v>
      </c>
      <c r="B101" s="58" t="s">
        <v>61</v>
      </c>
      <c r="C101" s="2"/>
      <c r="D101" s="112">
        <v>24007.28</v>
      </c>
      <c r="E101" s="54"/>
      <c r="F101" s="55"/>
      <c r="G101" s="15">
        <v>6615.8</v>
      </c>
      <c r="H101" s="42"/>
    </row>
    <row r="102" spans="1:8" s="21" customFormat="1" ht="15">
      <c r="A102" s="24" t="s">
        <v>36</v>
      </c>
      <c r="B102" s="28"/>
      <c r="C102" s="2"/>
      <c r="D102" s="85">
        <f>D103</f>
        <v>1208.01</v>
      </c>
      <c r="E102" s="51">
        <f>D102/G102</f>
        <v>0.18</v>
      </c>
      <c r="F102" s="52">
        <f>D102/12/G102</f>
        <v>0.02</v>
      </c>
      <c r="G102" s="15">
        <v>6615.8</v>
      </c>
      <c r="H102" s="42"/>
    </row>
    <row r="103" spans="1:8" s="21" customFormat="1" ht="15">
      <c r="A103" s="7" t="s">
        <v>33</v>
      </c>
      <c r="B103" s="28" t="s">
        <v>14</v>
      </c>
      <c r="C103" s="2"/>
      <c r="D103" s="112">
        <v>1208.01</v>
      </c>
      <c r="E103" s="54"/>
      <c r="F103" s="55"/>
      <c r="G103" s="15">
        <v>6615.8</v>
      </c>
      <c r="H103" s="42"/>
    </row>
    <row r="104" spans="1:8" s="15" customFormat="1" ht="15">
      <c r="A104" s="60" t="s">
        <v>39</v>
      </c>
      <c r="B104" s="61"/>
      <c r="C104" s="23"/>
      <c r="D104" s="85">
        <f>D105+D106</f>
        <v>47083.92</v>
      </c>
      <c r="E104" s="51">
        <f>D104/G104</f>
        <v>7.12</v>
      </c>
      <c r="F104" s="52">
        <f>E104/12</f>
        <v>0.59</v>
      </c>
      <c r="G104" s="15">
        <v>6615.8</v>
      </c>
      <c r="H104" s="42"/>
    </row>
    <row r="105" spans="1:8" s="21" customFormat="1" ht="38.25">
      <c r="A105" s="71" t="s">
        <v>123</v>
      </c>
      <c r="B105" s="58" t="s">
        <v>19</v>
      </c>
      <c r="C105" s="2"/>
      <c r="D105" s="112">
        <v>26614.9</v>
      </c>
      <c r="E105" s="54"/>
      <c r="F105" s="55"/>
      <c r="G105" s="15">
        <v>6615.8</v>
      </c>
      <c r="H105" s="42"/>
    </row>
    <row r="106" spans="1:8" s="21" customFormat="1" ht="25.5">
      <c r="A106" s="71" t="s">
        <v>162</v>
      </c>
      <c r="B106" s="58" t="s">
        <v>61</v>
      </c>
      <c r="C106" s="8"/>
      <c r="D106" s="113">
        <v>20469.02</v>
      </c>
      <c r="E106" s="56"/>
      <c r="F106" s="80"/>
      <c r="G106" s="15"/>
      <c r="H106" s="42"/>
    </row>
    <row r="107" spans="1:8" s="15" customFormat="1" ht="15">
      <c r="A107" s="24" t="s">
        <v>38</v>
      </c>
      <c r="B107" s="22"/>
      <c r="C107" s="23"/>
      <c r="D107" s="85">
        <f>D108+D109</f>
        <v>16276.91</v>
      </c>
      <c r="E107" s="51">
        <f>D107/G107</f>
        <v>2.46</v>
      </c>
      <c r="F107" s="52">
        <f>D107/12/G107</f>
        <v>0.21</v>
      </c>
      <c r="G107" s="15">
        <v>6615.8</v>
      </c>
      <c r="H107" s="42"/>
    </row>
    <row r="108" spans="1:8" s="21" customFormat="1" ht="15">
      <c r="A108" s="7" t="s">
        <v>64</v>
      </c>
      <c r="B108" s="28" t="s">
        <v>42</v>
      </c>
      <c r="C108" s="2"/>
      <c r="D108" s="112">
        <v>4027.14</v>
      </c>
      <c r="E108" s="54"/>
      <c r="F108" s="55"/>
      <c r="G108" s="15">
        <v>6615.8</v>
      </c>
      <c r="H108" s="42"/>
    </row>
    <row r="109" spans="1:8" s="21" customFormat="1" ht="15">
      <c r="A109" s="7" t="s">
        <v>48</v>
      </c>
      <c r="B109" s="28" t="s">
        <v>42</v>
      </c>
      <c r="C109" s="2"/>
      <c r="D109" s="112">
        <v>12249.77</v>
      </c>
      <c r="E109" s="54"/>
      <c r="F109" s="55"/>
      <c r="G109" s="15">
        <v>6615.8</v>
      </c>
      <c r="H109" s="42"/>
    </row>
    <row r="110" spans="1:8" s="15" customFormat="1" ht="99" customHeight="1">
      <c r="A110" s="60" t="s">
        <v>161</v>
      </c>
      <c r="B110" s="22" t="s">
        <v>10</v>
      </c>
      <c r="C110" s="27"/>
      <c r="D110" s="84">
        <v>50000</v>
      </c>
      <c r="E110" s="53">
        <f>D110/G110</f>
        <v>7.56</v>
      </c>
      <c r="F110" s="110">
        <f>E110/12</f>
        <v>0.63</v>
      </c>
      <c r="G110" s="15">
        <v>6615.8</v>
      </c>
      <c r="H110" s="42"/>
    </row>
    <row r="111" spans="1:8" s="15" customFormat="1" ht="22.5" customHeight="1" thickBot="1">
      <c r="A111" s="89" t="s">
        <v>60</v>
      </c>
      <c r="B111" s="90" t="s">
        <v>9</v>
      </c>
      <c r="C111" s="26"/>
      <c r="D111" s="91">
        <f>E111*G111</f>
        <v>150840.24</v>
      </c>
      <c r="E111" s="92">
        <f>12*F111</f>
        <v>22.8</v>
      </c>
      <c r="F111" s="93">
        <v>1.9</v>
      </c>
      <c r="G111" s="15">
        <v>6615.8</v>
      </c>
      <c r="H111" s="42"/>
    </row>
    <row r="112" spans="1:8" s="15" customFormat="1" ht="19.5" thickBot="1">
      <c r="A112" s="29" t="s">
        <v>50</v>
      </c>
      <c r="B112" s="14"/>
      <c r="C112" s="95"/>
      <c r="D112" s="94">
        <f>D111+D110+D107+D104+D102+D95+D85+D71+D70+D69+D68+D58+D56+D55+D48+D42+D41+D40+D39+D38+D27+D14+D90+D57+D53</f>
        <v>1769847.21</v>
      </c>
      <c r="E112" s="94">
        <f>E111+E110+E107+E104+E102+E95+E85+E71+E70+E69+E68+E58+E56+E55+E48+E42+E41+E40+E39+E38+E27+E14+E90+E57+E53</f>
        <v>267.52</v>
      </c>
      <c r="F112" s="94">
        <f>F111+F110+F107+F104+F102+F95+F85+F71+F70+F69+F68+F58+F56+F55+F48+F42+F41+F40+F39+F38+F27+F14+F90+F57+F53</f>
        <v>22.31</v>
      </c>
      <c r="G112" s="15">
        <v>6615.8</v>
      </c>
      <c r="H112" s="42"/>
    </row>
    <row r="113" spans="1:8" s="35" customFormat="1" ht="19.5" thickBot="1">
      <c r="A113" s="33"/>
      <c r="B113" s="34"/>
      <c r="C113" s="4"/>
      <c r="D113" s="87"/>
      <c r="E113" s="57"/>
      <c r="F113" s="57"/>
      <c r="G113" s="15">
        <v>6615.8</v>
      </c>
      <c r="H113" s="46"/>
    </row>
    <row r="114" spans="1:10" s="35" customFormat="1" ht="19.5" thickBot="1">
      <c r="A114" s="81" t="s">
        <v>124</v>
      </c>
      <c r="B114" s="14"/>
      <c r="C114" s="30"/>
      <c r="D114" s="88">
        <f>SUM(D115:D134)</f>
        <v>2623257.33</v>
      </c>
      <c r="E114" s="88">
        <f>SUM(E115:E134)</f>
        <v>396.48</v>
      </c>
      <c r="F114" s="88">
        <f>SUM(F115:F134)</f>
        <v>33.04</v>
      </c>
      <c r="G114" s="15">
        <v>6615.8</v>
      </c>
      <c r="H114" s="46"/>
      <c r="J114" s="46"/>
    </row>
    <row r="115" spans="1:8" s="69" customFormat="1" ht="15">
      <c r="A115" s="49" t="s">
        <v>125</v>
      </c>
      <c r="B115" s="67"/>
      <c r="C115" s="54"/>
      <c r="D115" s="112">
        <v>371302.77</v>
      </c>
      <c r="E115" s="54">
        <f>F115*12</f>
        <v>56.16</v>
      </c>
      <c r="F115" s="55">
        <f aca="true" t="shared" si="0" ref="F115:F134">D115/12/G115</f>
        <v>4.68</v>
      </c>
      <c r="G115" s="15">
        <v>6615.8</v>
      </c>
      <c r="H115" s="68"/>
    </row>
    <row r="116" spans="1:8" s="69" customFormat="1" ht="15">
      <c r="A116" s="49" t="s">
        <v>126</v>
      </c>
      <c r="B116" s="67"/>
      <c r="C116" s="54"/>
      <c r="D116" s="112">
        <v>1089362.68</v>
      </c>
      <c r="E116" s="54">
        <f aca="true" t="shared" si="1" ref="E116:E134">F116*12</f>
        <v>164.64</v>
      </c>
      <c r="F116" s="55">
        <f t="shared" si="0"/>
        <v>13.72</v>
      </c>
      <c r="G116" s="15">
        <v>6615.8</v>
      </c>
      <c r="H116" s="68"/>
    </row>
    <row r="117" spans="1:8" s="69" customFormat="1" ht="15">
      <c r="A117" s="49" t="s">
        <v>127</v>
      </c>
      <c r="B117" s="67"/>
      <c r="C117" s="54"/>
      <c r="D117" s="112">
        <v>171336.25</v>
      </c>
      <c r="E117" s="54">
        <f t="shared" si="1"/>
        <v>25.92</v>
      </c>
      <c r="F117" s="55">
        <f t="shared" si="0"/>
        <v>2.16</v>
      </c>
      <c r="G117" s="15">
        <v>6615.8</v>
      </c>
      <c r="H117" s="68"/>
    </row>
    <row r="118" spans="1:8" s="69" customFormat="1" ht="15">
      <c r="A118" s="49" t="s">
        <v>128</v>
      </c>
      <c r="B118" s="67"/>
      <c r="C118" s="54"/>
      <c r="D118" s="112">
        <v>72834.42</v>
      </c>
      <c r="E118" s="54">
        <f t="shared" si="1"/>
        <v>11.04</v>
      </c>
      <c r="F118" s="55">
        <f t="shared" si="0"/>
        <v>0.92</v>
      </c>
      <c r="G118" s="15">
        <v>6615.8</v>
      </c>
      <c r="H118" s="68"/>
    </row>
    <row r="119" spans="1:8" s="69" customFormat="1" ht="15">
      <c r="A119" s="49" t="s">
        <v>129</v>
      </c>
      <c r="B119" s="67"/>
      <c r="C119" s="54"/>
      <c r="D119" s="112">
        <v>6661.3</v>
      </c>
      <c r="E119" s="54">
        <f t="shared" si="1"/>
        <v>0.96</v>
      </c>
      <c r="F119" s="55">
        <f t="shared" si="0"/>
        <v>0.08</v>
      </c>
      <c r="G119" s="15">
        <v>6615.8</v>
      </c>
      <c r="H119" s="68"/>
    </row>
    <row r="120" spans="1:8" s="69" customFormat="1" ht="15">
      <c r="A120" s="49" t="s">
        <v>130</v>
      </c>
      <c r="B120" s="67"/>
      <c r="C120" s="54"/>
      <c r="D120" s="112">
        <v>7146.3</v>
      </c>
      <c r="E120" s="54">
        <f t="shared" si="1"/>
        <v>1.08</v>
      </c>
      <c r="F120" s="55">
        <f t="shared" si="0"/>
        <v>0.09</v>
      </c>
      <c r="G120" s="15">
        <v>6615.8</v>
      </c>
      <c r="H120" s="68"/>
    </row>
    <row r="121" spans="1:8" s="69" customFormat="1" ht="15">
      <c r="A121" s="49" t="s">
        <v>131</v>
      </c>
      <c r="B121" s="67"/>
      <c r="C121" s="54"/>
      <c r="D121" s="112">
        <v>1118.7</v>
      </c>
      <c r="E121" s="54">
        <f t="shared" si="1"/>
        <v>0.12</v>
      </c>
      <c r="F121" s="55">
        <f t="shared" si="0"/>
        <v>0.01</v>
      </c>
      <c r="G121" s="15">
        <v>6615.8</v>
      </c>
      <c r="H121" s="68"/>
    </row>
    <row r="122" spans="1:8" s="69" customFormat="1" ht="15" hidden="1">
      <c r="A122" s="49" t="s">
        <v>132</v>
      </c>
      <c r="B122" s="67"/>
      <c r="C122" s="54"/>
      <c r="D122" s="112">
        <v>0</v>
      </c>
      <c r="E122" s="54">
        <f t="shared" si="1"/>
        <v>0</v>
      </c>
      <c r="F122" s="55">
        <f t="shared" si="0"/>
        <v>0</v>
      </c>
      <c r="G122" s="15">
        <v>6615.8</v>
      </c>
      <c r="H122" s="68"/>
    </row>
    <row r="123" spans="1:8" s="69" customFormat="1" ht="15" hidden="1">
      <c r="A123" s="49" t="s">
        <v>133</v>
      </c>
      <c r="B123" s="67"/>
      <c r="C123" s="54"/>
      <c r="D123" s="112">
        <v>0</v>
      </c>
      <c r="E123" s="54">
        <f t="shared" si="1"/>
        <v>0</v>
      </c>
      <c r="F123" s="55">
        <f t="shared" si="0"/>
        <v>0</v>
      </c>
      <c r="G123" s="15">
        <v>6615.8</v>
      </c>
      <c r="H123" s="68"/>
    </row>
    <row r="124" spans="1:8" s="69" customFormat="1" ht="25.5">
      <c r="A124" s="49" t="s">
        <v>134</v>
      </c>
      <c r="B124" s="67"/>
      <c r="C124" s="54"/>
      <c r="D124" s="112">
        <v>2761.97</v>
      </c>
      <c r="E124" s="54">
        <f t="shared" si="1"/>
        <v>0.36</v>
      </c>
      <c r="F124" s="55">
        <f t="shared" si="0"/>
        <v>0.03</v>
      </c>
      <c r="G124" s="15">
        <v>6615.8</v>
      </c>
      <c r="H124" s="68"/>
    </row>
    <row r="125" spans="1:8" s="21" customFormat="1" ht="15">
      <c r="A125" s="7" t="s">
        <v>135</v>
      </c>
      <c r="B125" s="28"/>
      <c r="C125" s="2"/>
      <c r="D125" s="114">
        <v>3193.74</v>
      </c>
      <c r="E125" s="54">
        <f t="shared" si="1"/>
        <v>0.48</v>
      </c>
      <c r="F125" s="55">
        <f t="shared" si="0"/>
        <v>0.04</v>
      </c>
      <c r="G125" s="15">
        <v>6615.8</v>
      </c>
      <c r="H125" s="42"/>
    </row>
    <row r="126" spans="1:8" s="21" customFormat="1" ht="15">
      <c r="A126" s="7" t="s">
        <v>136</v>
      </c>
      <c r="B126" s="28"/>
      <c r="C126" s="2"/>
      <c r="D126" s="112">
        <v>8908.47</v>
      </c>
      <c r="E126" s="54">
        <f t="shared" si="1"/>
        <v>1.32</v>
      </c>
      <c r="F126" s="55">
        <f t="shared" si="0"/>
        <v>0.11</v>
      </c>
      <c r="G126" s="15">
        <v>6615.8</v>
      </c>
      <c r="H126" s="42"/>
    </row>
    <row r="127" spans="1:8" s="21" customFormat="1" ht="15">
      <c r="A127" s="7" t="s">
        <v>137</v>
      </c>
      <c r="B127" s="28"/>
      <c r="C127" s="2"/>
      <c r="D127" s="112">
        <v>11596.09</v>
      </c>
      <c r="E127" s="54">
        <f t="shared" si="1"/>
        <v>1.8</v>
      </c>
      <c r="F127" s="55">
        <f t="shared" si="0"/>
        <v>0.15</v>
      </c>
      <c r="G127" s="15">
        <v>6615.8</v>
      </c>
      <c r="H127" s="42"/>
    </row>
    <row r="128" spans="1:8" s="21" customFormat="1" ht="25.5">
      <c r="A128" s="7" t="s">
        <v>138</v>
      </c>
      <c r="B128" s="28"/>
      <c r="C128" s="2"/>
      <c r="D128" s="112">
        <v>17325.14</v>
      </c>
      <c r="E128" s="54">
        <f t="shared" si="1"/>
        <v>2.64</v>
      </c>
      <c r="F128" s="55">
        <f t="shared" si="0"/>
        <v>0.22</v>
      </c>
      <c r="G128" s="15">
        <v>6615.8</v>
      </c>
      <c r="H128" s="42"/>
    </row>
    <row r="129" spans="1:8" s="21" customFormat="1" ht="15">
      <c r="A129" s="7" t="s">
        <v>139</v>
      </c>
      <c r="B129" s="28"/>
      <c r="C129" s="2"/>
      <c r="D129" s="112">
        <v>12954.18</v>
      </c>
      <c r="E129" s="54">
        <f t="shared" si="1"/>
        <v>1.92</v>
      </c>
      <c r="F129" s="55">
        <f t="shared" si="0"/>
        <v>0.16</v>
      </c>
      <c r="G129" s="15">
        <v>6615.8</v>
      </c>
      <c r="H129" s="42"/>
    </row>
    <row r="130" spans="1:8" s="21" customFormat="1" ht="15">
      <c r="A130" s="7" t="s">
        <v>140</v>
      </c>
      <c r="B130" s="28"/>
      <c r="C130" s="2"/>
      <c r="D130" s="112">
        <v>12465.24</v>
      </c>
      <c r="E130" s="54">
        <f t="shared" si="1"/>
        <v>1.92</v>
      </c>
      <c r="F130" s="55">
        <f t="shared" si="0"/>
        <v>0.16</v>
      </c>
      <c r="G130" s="15">
        <v>6615.8</v>
      </c>
      <c r="H130" s="42"/>
    </row>
    <row r="131" spans="1:8" s="21" customFormat="1" ht="15">
      <c r="A131" s="7" t="s">
        <v>141</v>
      </c>
      <c r="B131" s="28"/>
      <c r="C131" s="2"/>
      <c r="D131" s="112">
        <v>42694.81</v>
      </c>
      <c r="E131" s="54">
        <f t="shared" si="1"/>
        <v>6.48</v>
      </c>
      <c r="F131" s="55">
        <f t="shared" si="0"/>
        <v>0.54</v>
      </c>
      <c r="G131" s="15">
        <v>6615.8</v>
      </c>
      <c r="H131" s="42"/>
    </row>
    <row r="132" spans="1:8" s="21" customFormat="1" ht="15">
      <c r="A132" s="7" t="s">
        <v>142</v>
      </c>
      <c r="B132" s="28"/>
      <c r="C132" s="2"/>
      <c r="D132" s="112">
        <v>13411.64</v>
      </c>
      <c r="E132" s="54">
        <f t="shared" si="1"/>
        <v>2.04</v>
      </c>
      <c r="F132" s="55">
        <f t="shared" si="0"/>
        <v>0.17</v>
      </c>
      <c r="G132" s="15">
        <v>6615.8</v>
      </c>
      <c r="H132" s="42"/>
    </row>
    <row r="133" spans="1:8" s="21" customFormat="1" ht="15">
      <c r="A133" s="99" t="s">
        <v>143</v>
      </c>
      <c r="B133" s="100"/>
      <c r="C133" s="101"/>
      <c r="D133" s="115">
        <v>92663.63</v>
      </c>
      <c r="E133" s="102">
        <f t="shared" si="1"/>
        <v>14.04</v>
      </c>
      <c r="F133" s="103">
        <f t="shared" si="0"/>
        <v>1.17</v>
      </c>
      <c r="G133" s="15">
        <v>6615.8</v>
      </c>
      <c r="H133" s="42"/>
    </row>
    <row r="134" spans="1:8" s="21" customFormat="1" ht="15">
      <c r="A134" s="104" t="s">
        <v>160</v>
      </c>
      <c r="B134" s="28"/>
      <c r="C134" s="2"/>
      <c r="D134" s="114">
        <v>685520</v>
      </c>
      <c r="E134" s="54">
        <f t="shared" si="1"/>
        <v>103.56</v>
      </c>
      <c r="F134" s="54">
        <f t="shared" si="0"/>
        <v>8.63</v>
      </c>
      <c r="G134" s="15">
        <v>6615.8</v>
      </c>
      <c r="H134" s="42"/>
    </row>
    <row r="135" spans="1:8" s="21" customFormat="1" ht="15">
      <c r="A135" s="33"/>
      <c r="B135" s="96"/>
      <c r="C135" s="97"/>
      <c r="D135" s="116"/>
      <c r="E135" s="98"/>
      <c r="F135" s="98"/>
      <c r="G135" s="15"/>
      <c r="H135" s="42"/>
    </row>
    <row r="136" spans="1:8" s="35" customFormat="1" ht="19.5" thickBot="1">
      <c r="A136" s="33"/>
      <c r="B136" s="34"/>
      <c r="C136" s="4"/>
      <c r="D136" s="4"/>
      <c r="E136" s="4"/>
      <c r="F136" s="4"/>
      <c r="H136" s="46"/>
    </row>
    <row r="137" spans="1:8" s="35" customFormat="1" ht="19.5" thickBot="1">
      <c r="A137" s="29" t="s">
        <v>51</v>
      </c>
      <c r="B137" s="38"/>
      <c r="C137" s="39"/>
      <c r="D137" s="88">
        <f>D112+D114</f>
        <v>4393104.54</v>
      </c>
      <c r="E137" s="66">
        <f>E112+E114</f>
        <v>664</v>
      </c>
      <c r="F137" s="66">
        <f>F112+F114</f>
        <v>55.35</v>
      </c>
      <c r="H137" s="46"/>
    </row>
    <row r="138" spans="1:8" s="35" customFormat="1" ht="18.75">
      <c r="A138" s="33"/>
      <c r="B138" s="34"/>
      <c r="C138" s="4"/>
      <c r="D138" s="4"/>
      <c r="E138" s="4"/>
      <c r="F138" s="4"/>
      <c r="H138" s="46"/>
    </row>
    <row r="139" spans="1:8" s="35" customFormat="1" ht="18.75">
      <c r="A139" s="33"/>
      <c r="B139" s="34"/>
      <c r="C139" s="4"/>
      <c r="D139" s="4"/>
      <c r="E139" s="4"/>
      <c r="F139" s="4"/>
      <c r="H139" s="46"/>
    </row>
    <row r="140" spans="1:8" s="35" customFormat="1" ht="18.75">
      <c r="A140" s="33"/>
      <c r="B140" s="34"/>
      <c r="C140" s="4"/>
      <c r="D140" s="4"/>
      <c r="E140" s="4"/>
      <c r="F140" s="4"/>
      <c r="H140" s="46"/>
    </row>
    <row r="141" spans="1:8" s="35" customFormat="1" ht="18.75">
      <c r="A141" s="33"/>
      <c r="B141" s="34"/>
      <c r="C141" s="4"/>
      <c r="D141" s="4"/>
      <c r="E141" s="4"/>
      <c r="F141" s="4"/>
      <c r="H141" s="46"/>
    </row>
    <row r="142" spans="1:8" s="35" customFormat="1" ht="18.75">
      <c r="A142" s="33"/>
      <c r="B142" s="34"/>
      <c r="C142" s="4"/>
      <c r="D142" s="4"/>
      <c r="E142" s="4"/>
      <c r="F142" s="4"/>
      <c r="H142" s="46"/>
    </row>
    <row r="143" spans="1:8" s="35" customFormat="1" ht="18.75">
      <c r="A143" s="33"/>
      <c r="B143" s="34"/>
      <c r="C143" s="4"/>
      <c r="D143" s="4"/>
      <c r="E143" s="4"/>
      <c r="F143" s="4"/>
      <c r="H143" s="46"/>
    </row>
    <row r="144" spans="1:8" s="31" customFormat="1" ht="19.5">
      <c r="A144" s="36"/>
      <c r="B144" s="37"/>
      <c r="C144" s="5"/>
      <c r="D144" s="5"/>
      <c r="E144" s="5"/>
      <c r="F144" s="5"/>
      <c r="H144" s="44"/>
    </row>
    <row r="145" spans="1:8" s="3" customFormat="1" ht="14.25">
      <c r="A145" s="135" t="s">
        <v>26</v>
      </c>
      <c r="B145" s="135"/>
      <c r="C145" s="135"/>
      <c r="D145" s="135"/>
      <c r="H145" s="45"/>
    </row>
    <row r="146" s="3" customFormat="1" ht="12.75">
      <c r="H146" s="45"/>
    </row>
    <row r="147" spans="1:8" s="3" customFormat="1" ht="12.75">
      <c r="A147" s="32" t="s">
        <v>27</v>
      </c>
      <c r="H147" s="45"/>
    </row>
    <row r="148" s="3" customFormat="1" ht="12.75">
      <c r="H148" s="45"/>
    </row>
    <row r="149" s="3" customFormat="1" ht="12.75">
      <c r="H149" s="45"/>
    </row>
    <row r="150" s="3" customFormat="1" ht="12.75">
      <c r="H150" s="45"/>
    </row>
    <row r="151" s="3" customFormat="1" ht="12.75">
      <c r="H151" s="45"/>
    </row>
    <row r="152" s="3" customFormat="1" ht="12.75">
      <c r="H152" s="45"/>
    </row>
    <row r="153" s="3" customFormat="1" ht="12.75">
      <c r="H153" s="45"/>
    </row>
    <row r="154" s="3" customFormat="1" ht="12.75">
      <c r="H154" s="45"/>
    </row>
    <row r="155" s="3" customFormat="1" ht="12.75">
      <c r="H155" s="45"/>
    </row>
    <row r="156" s="3" customFormat="1" ht="12.75">
      <c r="H156" s="45"/>
    </row>
    <row r="157" s="3" customFormat="1" ht="12.75">
      <c r="H157" s="45"/>
    </row>
    <row r="158" s="3" customFormat="1" ht="12.75">
      <c r="H158" s="45"/>
    </row>
    <row r="159" s="3" customFormat="1" ht="12.75">
      <c r="H159" s="45"/>
    </row>
    <row r="160" s="3" customFormat="1" ht="12.75">
      <c r="H160" s="45"/>
    </row>
    <row r="161" s="3" customFormat="1" ht="12.75">
      <c r="H161" s="45"/>
    </row>
    <row r="162" s="3" customFormat="1" ht="12.75">
      <c r="H162" s="45"/>
    </row>
    <row r="163" s="3" customFormat="1" ht="12.75">
      <c r="H163" s="45"/>
    </row>
    <row r="164" s="3" customFormat="1" ht="12.75">
      <c r="H164" s="45"/>
    </row>
    <row r="165" s="3" customFormat="1" ht="12.75">
      <c r="H165" s="45"/>
    </row>
  </sheetData>
  <sheetProtection/>
  <mergeCells count="12">
    <mergeCell ref="A7:F7"/>
    <mergeCell ref="A8:F8"/>
    <mergeCell ref="A9:F9"/>
    <mergeCell ref="A10:F10"/>
    <mergeCell ref="A13:F13"/>
    <mergeCell ref="A145:D145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0"/>
  <sheetViews>
    <sheetView zoomScale="90" zoomScaleNormal="90" zoomScalePageLayoutView="0" workbookViewId="0" topLeftCell="A99">
      <selection activeCell="F27" sqref="F27:F116"/>
    </sheetView>
  </sheetViews>
  <sheetFormatPr defaultColWidth="9.00390625" defaultRowHeight="12.75"/>
  <cols>
    <col min="1" max="1" width="72.75390625" style="6" customWidth="1"/>
    <col min="2" max="2" width="19.125" style="6" customWidth="1"/>
    <col min="3" max="3" width="13.875" style="6" customWidth="1"/>
    <col min="4" max="4" width="16.75390625" style="6" customWidth="1"/>
    <col min="5" max="5" width="13.875" style="6" customWidth="1"/>
    <col min="6" max="6" width="20.875" style="6" customWidth="1"/>
    <col min="7" max="7" width="15.375" style="6" customWidth="1"/>
    <col min="8" max="8" width="15.375" style="40" customWidth="1"/>
    <col min="9" max="12" width="15.375" style="6" customWidth="1"/>
    <col min="13" max="16384" width="9.125" style="6" customWidth="1"/>
  </cols>
  <sheetData>
    <row r="1" spans="1:6" ht="16.5" customHeight="1">
      <c r="A1" s="118" t="s">
        <v>171</v>
      </c>
      <c r="B1" s="119"/>
      <c r="C1" s="119"/>
      <c r="D1" s="119"/>
      <c r="E1" s="119"/>
      <c r="F1" s="119"/>
    </row>
    <row r="2" spans="2:6" ht="12.75" customHeight="1">
      <c r="B2" s="120"/>
      <c r="C2" s="120"/>
      <c r="D2" s="120"/>
      <c r="E2" s="119"/>
      <c r="F2" s="119"/>
    </row>
    <row r="3" spans="1:6" ht="22.5" customHeight="1">
      <c r="A3" s="48" t="s">
        <v>144</v>
      </c>
      <c r="B3" s="120" t="s">
        <v>0</v>
      </c>
      <c r="C3" s="120"/>
      <c r="D3" s="120"/>
      <c r="E3" s="119"/>
      <c r="F3" s="119"/>
    </row>
    <row r="4" spans="2:6" ht="14.25" customHeight="1">
      <c r="B4" s="120" t="s">
        <v>172</v>
      </c>
      <c r="C4" s="120"/>
      <c r="D4" s="120"/>
      <c r="E4" s="119"/>
      <c r="F4" s="119"/>
    </row>
    <row r="5" spans="1:6" s="47" customFormat="1" ht="39.75" customHeight="1">
      <c r="A5" s="121"/>
      <c r="B5" s="122"/>
      <c r="C5" s="122"/>
      <c r="D5" s="122"/>
      <c r="E5" s="122"/>
      <c r="F5" s="122"/>
    </row>
    <row r="6" spans="1:6" s="47" customFormat="1" ht="33" customHeight="1">
      <c r="A6" s="123" t="s">
        <v>147</v>
      </c>
      <c r="B6" s="124"/>
      <c r="C6" s="124"/>
      <c r="D6" s="124"/>
      <c r="E6" s="124"/>
      <c r="F6" s="124"/>
    </row>
    <row r="7" spans="1:8" s="9" customFormat="1" ht="22.5" customHeight="1">
      <c r="A7" s="125" t="s">
        <v>1</v>
      </c>
      <c r="B7" s="125"/>
      <c r="C7" s="125"/>
      <c r="D7" s="125"/>
      <c r="E7" s="126"/>
      <c r="F7" s="126"/>
      <c r="H7" s="41"/>
    </row>
    <row r="8" spans="1:6" s="10" customFormat="1" ht="18.75" customHeight="1">
      <c r="A8" s="125" t="s">
        <v>145</v>
      </c>
      <c r="B8" s="125"/>
      <c r="C8" s="125"/>
      <c r="D8" s="125"/>
      <c r="E8" s="126"/>
      <c r="F8" s="126"/>
    </row>
    <row r="9" spans="1:6" s="11" customFormat="1" ht="17.25" customHeight="1">
      <c r="A9" s="127" t="s">
        <v>28</v>
      </c>
      <c r="B9" s="127"/>
      <c r="C9" s="127"/>
      <c r="D9" s="127"/>
      <c r="E9" s="128"/>
      <c r="F9" s="128"/>
    </row>
    <row r="10" spans="1:6" s="10" customFormat="1" ht="30" customHeight="1" thickBot="1">
      <c r="A10" s="129" t="s">
        <v>49</v>
      </c>
      <c r="B10" s="129"/>
      <c r="C10" s="129"/>
      <c r="D10" s="129"/>
      <c r="E10" s="130"/>
      <c r="F10" s="130"/>
    </row>
    <row r="11" spans="1:8" s="15" customFormat="1" ht="139.5" customHeight="1" thickBot="1">
      <c r="A11" s="12" t="s">
        <v>2</v>
      </c>
      <c r="B11" s="13" t="s">
        <v>3</v>
      </c>
      <c r="C11" s="14" t="s">
        <v>146</v>
      </c>
      <c r="D11" s="14" t="s">
        <v>30</v>
      </c>
      <c r="E11" s="14" t="s">
        <v>4</v>
      </c>
      <c r="F11" s="1" t="s">
        <v>5</v>
      </c>
      <c r="H11" s="42"/>
    </row>
    <row r="12" spans="1:8" s="21" customFormat="1" ht="12.75">
      <c r="A12" s="16">
        <v>1</v>
      </c>
      <c r="B12" s="17">
        <v>2</v>
      </c>
      <c r="C12" s="17">
        <v>3</v>
      </c>
      <c r="D12" s="18">
        <v>4</v>
      </c>
      <c r="E12" s="19">
        <v>5</v>
      </c>
      <c r="F12" s="20">
        <v>6</v>
      </c>
      <c r="H12" s="43"/>
    </row>
    <row r="13" spans="1:8" s="21" customFormat="1" ht="49.5" customHeight="1">
      <c r="A13" s="131" t="s">
        <v>6</v>
      </c>
      <c r="B13" s="132"/>
      <c r="C13" s="132"/>
      <c r="D13" s="132"/>
      <c r="E13" s="133"/>
      <c r="F13" s="134"/>
      <c r="H13" s="43"/>
    </row>
    <row r="14" spans="1:8" s="15" customFormat="1" ht="21" customHeight="1">
      <c r="A14" s="105" t="s">
        <v>65</v>
      </c>
      <c r="B14" s="61" t="s">
        <v>7</v>
      </c>
      <c r="C14" s="23" t="s">
        <v>149</v>
      </c>
      <c r="D14" s="82">
        <f>F14*12*G14</f>
        <v>257222.3</v>
      </c>
      <c r="E14" s="51">
        <f>F14*12</f>
        <v>38.88</v>
      </c>
      <c r="F14" s="52">
        <f>F24+F26</f>
        <v>3.24</v>
      </c>
      <c r="G14" s="15">
        <v>6615.8</v>
      </c>
      <c r="H14" s="42"/>
    </row>
    <row r="15" spans="1:8" s="15" customFormat="1" ht="30" customHeight="1">
      <c r="A15" s="106" t="s">
        <v>62</v>
      </c>
      <c r="B15" s="107" t="s">
        <v>52</v>
      </c>
      <c r="C15" s="62"/>
      <c r="D15" s="83"/>
      <c r="E15" s="63"/>
      <c r="F15" s="64"/>
      <c r="H15" s="42"/>
    </row>
    <row r="16" spans="1:8" s="15" customFormat="1" ht="18" customHeight="1">
      <c r="A16" s="106" t="s">
        <v>53</v>
      </c>
      <c r="B16" s="107" t="s">
        <v>52</v>
      </c>
      <c r="C16" s="62"/>
      <c r="D16" s="83"/>
      <c r="E16" s="63"/>
      <c r="F16" s="64"/>
      <c r="H16" s="42"/>
    </row>
    <row r="17" spans="1:8" s="15" customFormat="1" ht="104.25" customHeight="1">
      <c r="A17" s="106" t="s">
        <v>66</v>
      </c>
      <c r="B17" s="107" t="s">
        <v>19</v>
      </c>
      <c r="C17" s="62"/>
      <c r="D17" s="83"/>
      <c r="E17" s="63"/>
      <c r="F17" s="64"/>
      <c r="H17" s="42"/>
    </row>
    <row r="18" spans="1:8" s="15" customFormat="1" ht="18.75" customHeight="1">
      <c r="A18" s="106" t="s">
        <v>67</v>
      </c>
      <c r="B18" s="107" t="s">
        <v>52</v>
      </c>
      <c r="C18" s="62"/>
      <c r="D18" s="83"/>
      <c r="E18" s="63"/>
      <c r="F18" s="64"/>
      <c r="H18" s="42"/>
    </row>
    <row r="19" spans="1:8" s="15" customFormat="1" ht="18.75" customHeight="1">
      <c r="A19" s="106" t="s">
        <v>68</v>
      </c>
      <c r="B19" s="107" t="s">
        <v>52</v>
      </c>
      <c r="C19" s="62"/>
      <c r="D19" s="83"/>
      <c r="E19" s="63"/>
      <c r="F19" s="64"/>
      <c r="H19" s="42"/>
    </row>
    <row r="20" spans="1:8" s="15" customFormat="1" ht="24" customHeight="1">
      <c r="A20" s="106" t="s">
        <v>69</v>
      </c>
      <c r="B20" s="107" t="s">
        <v>10</v>
      </c>
      <c r="C20" s="62"/>
      <c r="D20" s="83"/>
      <c r="E20" s="63"/>
      <c r="F20" s="64"/>
      <c r="H20" s="42"/>
    </row>
    <row r="21" spans="1:8" s="15" customFormat="1" ht="18.75" customHeight="1">
      <c r="A21" s="106" t="s">
        <v>70</v>
      </c>
      <c r="B21" s="107" t="s">
        <v>12</v>
      </c>
      <c r="C21" s="62"/>
      <c r="D21" s="83"/>
      <c r="E21" s="63"/>
      <c r="F21" s="64"/>
      <c r="H21" s="42"/>
    </row>
    <row r="22" spans="1:8" s="15" customFormat="1" ht="18.75" customHeight="1">
      <c r="A22" s="106" t="s">
        <v>71</v>
      </c>
      <c r="B22" s="107" t="s">
        <v>52</v>
      </c>
      <c r="C22" s="62"/>
      <c r="D22" s="83"/>
      <c r="E22" s="63"/>
      <c r="F22" s="64"/>
      <c r="H22" s="42"/>
    </row>
    <row r="23" spans="1:8" s="15" customFormat="1" ht="18.75" customHeight="1">
      <c r="A23" s="106" t="s">
        <v>72</v>
      </c>
      <c r="B23" s="107" t="s">
        <v>14</v>
      </c>
      <c r="C23" s="62"/>
      <c r="D23" s="83"/>
      <c r="E23" s="63"/>
      <c r="F23" s="64"/>
      <c r="H23" s="42"/>
    </row>
    <row r="24" spans="1:8" s="15" customFormat="1" ht="18.75" customHeight="1">
      <c r="A24" s="65" t="s">
        <v>63</v>
      </c>
      <c r="B24" s="59"/>
      <c r="C24" s="63"/>
      <c r="D24" s="83"/>
      <c r="E24" s="63"/>
      <c r="F24" s="52">
        <v>3.24</v>
      </c>
      <c r="H24" s="42"/>
    </row>
    <row r="25" spans="1:8" s="15" customFormat="1" ht="18.75" customHeight="1">
      <c r="A25" s="108" t="s">
        <v>148</v>
      </c>
      <c r="B25" s="59" t="s">
        <v>52</v>
      </c>
      <c r="C25" s="63"/>
      <c r="D25" s="83"/>
      <c r="E25" s="63"/>
      <c r="F25" s="64">
        <v>0</v>
      </c>
      <c r="H25" s="42"/>
    </row>
    <row r="26" spans="1:8" s="15" customFormat="1" ht="18.75" customHeight="1">
      <c r="A26" s="65" t="s">
        <v>63</v>
      </c>
      <c r="B26" s="59"/>
      <c r="C26" s="63"/>
      <c r="D26" s="83"/>
      <c r="E26" s="63"/>
      <c r="F26" s="52">
        <f>F25</f>
        <v>0</v>
      </c>
      <c r="H26" s="42"/>
    </row>
    <row r="27" spans="1:8" s="15" customFormat="1" ht="30">
      <c r="A27" s="105" t="s">
        <v>8</v>
      </c>
      <c r="B27" s="109" t="s">
        <v>9</v>
      </c>
      <c r="C27" s="51" t="s">
        <v>150</v>
      </c>
      <c r="D27" s="82">
        <f>F27*12*G27</f>
        <v>94473.62</v>
      </c>
      <c r="E27" s="51">
        <f>F27*12</f>
        <v>14.28</v>
      </c>
      <c r="F27" s="52">
        <v>1.19</v>
      </c>
      <c r="G27" s="15">
        <v>6615.8</v>
      </c>
      <c r="H27" s="42"/>
    </row>
    <row r="28" spans="1:8" s="15" customFormat="1" ht="15">
      <c r="A28" s="106" t="s">
        <v>73</v>
      </c>
      <c r="B28" s="107" t="s">
        <v>9</v>
      </c>
      <c r="C28" s="51"/>
      <c r="D28" s="82"/>
      <c r="E28" s="51"/>
      <c r="F28" s="52"/>
      <c r="H28" s="42"/>
    </row>
    <row r="29" spans="1:8" s="15" customFormat="1" ht="15">
      <c r="A29" s="106" t="s">
        <v>74</v>
      </c>
      <c r="B29" s="107" t="s">
        <v>75</v>
      </c>
      <c r="C29" s="51"/>
      <c r="D29" s="82"/>
      <c r="E29" s="51"/>
      <c r="F29" s="52"/>
      <c r="H29" s="42"/>
    </row>
    <row r="30" spans="1:8" s="15" customFormat="1" ht="15">
      <c r="A30" s="106" t="s">
        <v>76</v>
      </c>
      <c r="B30" s="107" t="s">
        <v>77</v>
      </c>
      <c r="C30" s="51"/>
      <c r="D30" s="82"/>
      <c r="E30" s="51"/>
      <c r="F30" s="52"/>
      <c r="H30" s="42"/>
    </row>
    <row r="31" spans="1:8" s="15" customFormat="1" ht="15">
      <c r="A31" s="106" t="s">
        <v>54</v>
      </c>
      <c r="B31" s="107" t="s">
        <v>9</v>
      </c>
      <c r="C31" s="51"/>
      <c r="D31" s="82"/>
      <c r="E31" s="51"/>
      <c r="F31" s="52"/>
      <c r="H31" s="42"/>
    </row>
    <row r="32" spans="1:8" s="15" customFormat="1" ht="25.5">
      <c r="A32" s="106" t="s">
        <v>55</v>
      </c>
      <c r="B32" s="107" t="s">
        <v>10</v>
      </c>
      <c r="C32" s="51"/>
      <c r="D32" s="82"/>
      <c r="E32" s="51"/>
      <c r="F32" s="52"/>
      <c r="H32" s="42"/>
    </row>
    <row r="33" spans="1:8" s="15" customFormat="1" ht="15">
      <c r="A33" s="106" t="s">
        <v>78</v>
      </c>
      <c r="B33" s="107" t="s">
        <v>9</v>
      </c>
      <c r="C33" s="51"/>
      <c r="D33" s="82"/>
      <c r="E33" s="51"/>
      <c r="F33" s="52"/>
      <c r="H33" s="42"/>
    </row>
    <row r="34" spans="1:8" s="15" customFormat="1" ht="15">
      <c r="A34" s="106" t="s">
        <v>56</v>
      </c>
      <c r="B34" s="107" t="s">
        <v>9</v>
      </c>
      <c r="C34" s="51"/>
      <c r="D34" s="82"/>
      <c r="E34" s="51"/>
      <c r="F34" s="52"/>
      <c r="H34" s="42"/>
    </row>
    <row r="35" spans="1:8" s="15" customFormat="1" ht="25.5">
      <c r="A35" s="106" t="s">
        <v>79</v>
      </c>
      <c r="B35" s="107" t="s">
        <v>57</v>
      </c>
      <c r="C35" s="51"/>
      <c r="D35" s="82"/>
      <c r="E35" s="51"/>
      <c r="F35" s="52"/>
      <c r="H35" s="42"/>
    </row>
    <row r="36" spans="1:8" s="15" customFormat="1" ht="25.5">
      <c r="A36" s="106" t="s">
        <v>80</v>
      </c>
      <c r="B36" s="107" t="s">
        <v>10</v>
      </c>
      <c r="C36" s="51"/>
      <c r="D36" s="82"/>
      <c r="E36" s="51"/>
      <c r="F36" s="52"/>
      <c r="H36" s="42"/>
    </row>
    <row r="37" spans="1:8" s="15" customFormat="1" ht="25.5">
      <c r="A37" s="106" t="s">
        <v>81</v>
      </c>
      <c r="B37" s="107" t="s">
        <v>9</v>
      </c>
      <c r="C37" s="51"/>
      <c r="D37" s="82"/>
      <c r="E37" s="51"/>
      <c r="F37" s="52"/>
      <c r="H37" s="42"/>
    </row>
    <row r="38" spans="1:8" s="25" customFormat="1" ht="18" customHeight="1">
      <c r="A38" s="60" t="s">
        <v>11</v>
      </c>
      <c r="B38" s="61" t="s">
        <v>12</v>
      </c>
      <c r="C38" s="23" t="s">
        <v>149</v>
      </c>
      <c r="D38" s="82">
        <f>F38*12*G38</f>
        <v>65893.37</v>
      </c>
      <c r="E38" s="51">
        <f>F38*12</f>
        <v>9.96</v>
      </c>
      <c r="F38" s="52">
        <v>0.83</v>
      </c>
      <c r="G38" s="15">
        <v>6615.8</v>
      </c>
      <c r="H38" s="42"/>
    </row>
    <row r="39" spans="1:8" s="15" customFormat="1" ht="20.25" customHeight="1">
      <c r="A39" s="60" t="s">
        <v>82</v>
      </c>
      <c r="B39" s="61" t="s">
        <v>13</v>
      </c>
      <c r="C39" s="23" t="s">
        <v>149</v>
      </c>
      <c r="D39" s="82">
        <f>F39*12*G39</f>
        <v>214351.92</v>
      </c>
      <c r="E39" s="51">
        <f>F39*12</f>
        <v>32.4</v>
      </c>
      <c r="F39" s="52">
        <v>2.7</v>
      </c>
      <c r="G39" s="15">
        <v>6615.8</v>
      </c>
      <c r="H39" s="42"/>
    </row>
    <row r="40" spans="1:8" s="15" customFormat="1" ht="18" customHeight="1">
      <c r="A40" s="60" t="s">
        <v>83</v>
      </c>
      <c r="B40" s="61" t="s">
        <v>9</v>
      </c>
      <c r="C40" s="23" t="s">
        <v>151</v>
      </c>
      <c r="D40" s="82">
        <f>F40*12*G40</f>
        <v>111939.34</v>
      </c>
      <c r="E40" s="51">
        <f>F40*12</f>
        <v>16.92</v>
      </c>
      <c r="F40" s="52">
        <v>1.41</v>
      </c>
      <c r="G40" s="15">
        <v>6615.8</v>
      </c>
      <c r="H40" s="42"/>
    </row>
    <row r="41" spans="1:8" s="15" customFormat="1" ht="60">
      <c r="A41" s="60" t="s">
        <v>84</v>
      </c>
      <c r="B41" s="61" t="s">
        <v>14</v>
      </c>
      <c r="C41" s="23" t="s">
        <v>152</v>
      </c>
      <c r="D41" s="82">
        <f>3407.5*1.105*3*1.1</f>
        <v>12425.45</v>
      </c>
      <c r="E41" s="51">
        <f>D41/G41</f>
        <v>1.88</v>
      </c>
      <c r="F41" s="52">
        <f>D41/12/G41</f>
        <v>0.16</v>
      </c>
      <c r="G41" s="15">
        <v>6615.8</v>
      </c>
      <c r="H41" s="42"/>
    </row>
    <row r="42" spans="1:8" s="15" customFormat="1" ht="19.5" customHeight="1">
      <c r="A42" s="60" t="s">
        <v>85</v>
      </c>
      <c r="B42" s="61" t="s">
        <v>9</v>
      </c>
      <c r="C42" s="51"/>
      <c r="D42" s="82">
        <f>F42*12*G42</f>
        <v>144489.07</v>
      </c>
      <c r="E42" s="51">
        <f>F42*12</f>
        <v>21.84</v>
      </c>
      <c r="F42" s="52">
        <v>1.82</v>
      </c>
      <c r="G42" s="15">
        <v>6615.8</v>
      </c>
      <c r="H42" s="42"/>
    </row>
    <row r="43" spans="1:8" s="15" customFormat="1" ht="15">
      <c r="A43" s="106" t="s">
        <v>86</v>
      </c>
      <c r="B43" s="107" t="s">
        <v>19</v>
      </c>
      <c r="C43" s="51"/>
      <c r="D43" s="82"/>
      <c r="E43" s="51"/>
      <c r="F43" s="52"/>
      <c r="H43" s="42"/>
    </row>
    <row r="44" spans="1:8" s="15" customFormat="1" ht="15">
      <c r="A44" s="106" t="s">
        <v>87</v>
      </c>
      <c r="B44" s="107" t="s">
        <v>14</v>
      </c>
      <c r="C44" s="51"/>
      <c r="D44" s="82"/>
      <c r="E44" s="51"/>
      <c r="F44" s="52"/>
      <c r="H44" s="42"/>
    </row>
    <row r="45" spans="1:8" s="15" customFormat="1" ht="15">
      <c r="A45" s="106" t="s">
        <v>88</v>
      </c>
      <c r="B45" s="107" t="s">
        <v>89</v>
      </c>
      <c r="C45" s="51"/>
      <c r="D45" s="82"/>
      <c r="E45" s="51"/>
      <c r="F45" s="52"/>
      <c r="H45" s="42"/>
    </row>
    <row r="46" spans="1:8" s="15" customFormat="1" ht="15">
      <c r="A46" s="106" t="s">
        <v>90</v>
      </c>
      <c r="B46" s="107" t="s">
        <v>91</v>
      </c>
      <c r="C46" s="51"/>
      <c r="D46" s="82"/>
      <c r="E46" s="51"/>
      <c r="F46" s="52"/>
      <c r="H46" s="42"/>
    </row>
    <row r="47" spans="1:8" s="15" customFormat="1" ht="15">
      <c r="A47" s="106" t="s">
        <v>92</v>
      </c>
      <c r="B47" s="107" t="s">
        <v>89</v>
      </c>
      <c r="C47" s="51"/>
      <c r="D47" s="82"/>
      <c r="E47" s="51"/>
      <c r="F47" s="52"/>
      <c r="H47" s="42"/>
    </row>
    <row r="48" spans="1:8" s="15" customFormat="1" ht="28.5">
      <c r="A48" s="60" t="s">
        <v>93</v>
      </c>
      <c r="B48" s="70" t="s">
        <v>29</v>
      </c>
      <c r="C48" s="23" t="s">
        <v>153</v>
      </c>
      <c r="D48" s="82">
        <f>E48*G48</f>
        <v>311207.23</v>
      </c>
      <c r="E48" s="51">
        <f>F48*12</f>
        <v>47.04</v>
      </c>
      <c r="F48" s="52">
        <v>3.92</v>
      </c>
      <c r="G48" s="15">
        <v>6615.8</v>
      </c>
      <c r="H48" s="42"/>
    </row>
    <row r="49" spans="1:8" s="15" customFormat="1" ht="25.5">
      <c r="A49" s="71" t="s">
        <v>94</v>
      </c>
      <c r="B49" s="72" t="s">
        <v>29</v>
      </c>
      <c r="C49" s="23"/>
      <c r="D49" s="82"/>
      <c r="E49" s="51"/>
      <c r="F49" s="52"/>
      <c r="H49" s="42"/>
    </row>
    <row r="50" spans="1:8" s="15" customFormat="1" ht="15">
      <c r="A50" s="71" t="s">
        <v>95</v>
      </c>
      <c r="B50" s="72" t="s">
        <v>96</v>
      </c>
      <c r="C50" s="23"/>
      <c r="D50" s="82"/>
      <c r="E50" s="51"/>
      <c r="F50" s="52"/>
      <c r="H50" s="42"/>
    </row>
    <row r="51" spans="1:8" s="15" customFormat="1" ht="15">
      <c r="A51" s="71" t="s">
        <v>97</v>
      </c>
      <c r="B51" s="72" t="s">
        <v>52</v>
      </c>
      <c r="C51" s="23"/>
      <c r="D51" s="82"/>
      <c r="E51" s="51"/>
      <c r="F51" s="52"/>
      <c r="H51" s="42"/>
    </row>
    <row r="52" spans="1:8" s="15" customFormat="1" ht="25.5">
      <c r="A52" s="71" t="s">
        <v>98</v>
      </c>
      <c r="B52" s="72" t="s">
        <v>14</v>
      </c>
      <c r="C52" s="23"/>
      <c r="D52" s="82"/>
      <c r="E52" s="51"/>
      <c r="F52" s="52"/>
      <c r="H52" s="42"/>
    </row>
    <row r="53" spans="1:8" s="15" customFormat="1" ht="15">
      <c r="A53" s="60" t="s">
        <v>154</v>
      </c>
      <c r="B53" s="70" t="s">
        <v>14</v>
      </c>
      <c r="C53" s="23" t="s">
        <v>153</v>
      </c>
      <c r="D53" s="82">
        <f>1000*3</f>
        <v>3000</v>
      </c>
      <c r="E53" s="51">
        <f>D53/G53</f>
        <v>0.45</v>
      </c>
      <c r="F53" s="52">
        <f>E53/12</f>
        <v>0.04</v>
      </c>
      <c r="G53" s="15">
        <v>6615.8</v>
      </c>
      <c r="H53" s="42"/>
    </row>
    <row r="54" spans="1:8" s="15" customFormat="1" ht="15">
      <c r="A54" s="60" t="s">
        <v>99</v>
      </c>
      <c r="B54" s="72"/>
      <c r="C54" s="23"/>
      <c r="D54" s="82"/>
      <c r="E54" s="51"/>
      <c r="F54" s="52"/>
      <c r="H54" s="42"/>
    </row>
    <row r="55" spans="1:8" s="21" customFormat="1" ht="30">
      <c r="A55" s="60" t="s">
        <v>100</v>
      </c>
      <c r="B55" s="61" t="s">
        <v>7</v>
      </c>
      <c r="C55" s="26" t="s">
        <v>157</v>
      </c>
      <c r="D55" s="82">
        <v>2246.78</v>
      </c>
      <c r="E55" s="51">
        <f>D55/G55</f>
        <v>0.34</v>
      </c>
      <c r="F55" s="52">
        <f>D55/12/G55</f>
        <v>0.03</v>
      </c>
      <c r="G55" s="15">
        <v>6615.8</v>
      </c>
      <c r="H55" s="42"/>
    </row>
    <row r="56" spans="1:8" s="21" customFormat="1" ht="45">
      <c r="A56" s="60" t="s">
        <v>155</v>
      </c>
      <c r="B56" s="61" t="s">
        <v>7</v>
      </c>
      <c r="C56" s="50" t="s">
        <v>156</v>
      </c>
      <c r="D56" s="82">
        <v>18423.21</v>
      </c>
      <c r="E56" s="51">
        <f>D56/G56</f>
        <v>2.78</v>
      </c>
      <c r="F56" s="52">
        <f>D56/12/G56</f>
        <v>0.23</v>
      </c>
      <c r="G56" s="15">
        <v>6615.8</v>
      </c>
      <c r="H56" s="42"/>
    </row>
    <row r="57" spans="1:8" s="21" customFormat="1" ht="20.25" customHeight="1">
      <c r="A57" s="24" t="s">
        <v>158</v>
      </c>
      <c r="B57" s="22" t="s">
        <v>46</v>
      </c>
      <c r="C57" s="26" t="s">
        <v>157</v>
      </c>
      <c r="D57" s="82">
        <v>15193.15</v>
      </c>
      <c r="E57" s="51">
        <f>D57/G57</f>
        <v>2.3</v>
      </c>
      <c r="F57" s="52">
        <f>E57/12</f>
        <v>0.19</v>
      </c>
      <c r="G57" s="15">
        <v>6615.8</v>
      </c>
      <c r="H57" s="42"/>
    </row>
    <row r="58" spans="1:8" s="21" customFormat="1" ht="33" customHeight="1">
      <c r="A58" s="60" t="s">
        <v>20</v>
      </c>
      <c r="B58" s="61"/>
      <c r="C58" s="26"/>
      <c r="D58" s="82">
        <f>E58*G58</f>
        <v>15877.92</v>
      </c>
      <c r="E58" s="51">
        <f>F58*12</f>
        <v>2.4</v>
      </c>
      <c r="F58" s="52">
        <v>0.2</v>
      </c>
      <c r="G58" s="15">
        <v>6615.8</v>
      </c>
      <c r="H58" s="42"/>
    </row>
    <row r="59" spans="1:8" s="21" customFormat="1" ht="25.5">
      <c r="A59" s="71" t="s">
        <v>101</v>
      </c>
      <c r="B59" s="73" t="s">
        <v>61</v>
      </c>
      <c r="C59" s="26"/>
      <c r="D59" s="82"/>
      <c r="E59" s="51"/>
      <c r="F59" s="52"/>
      <c r="G59" s="15"/>
      <c r="H59" s="42"/>
    </row>
    <row r="60" spans="1:8" s="21" customFormat="1" ht="15">
      <c r="A60" s="71" t="s">
        <v>102</v>
      </c>
      <c r="B60" s="73" t="s">
        <v>61</v>
      </c>
      <c r="C60" s="26"/>
      <c r="D60" s="82"/>
      <c r="E60" s="51"/>
      <c r="F60" s="52"/>
      <c r="G60" s="15"/>
      <c r="H60" s="42"/>
    </row>
    <row r="61" spans="1:8" s="21" customFormat="1" ht="15">
      <c r="A61" s="71" t="s">
        <v>103</v>
      </c>
      <c r="B61" s="73" t="s">
        <v>52</v>
      </c>
      <c r="C61" s="26"/>
      <c r="D61" s="82"/>
      <c r="E61" s="51"/>
      <c r="F61" s="52"/>
      <c r="G61" s="15"/>
      <c r="H61" s="42"/>
    </row>
    <row r="62" spans="1:8" s="21" customFormat="1" ht="15">
      <c r="A62" s="71" t="s">
        <v>104</v>
      </c>
      <c r="B62" s="73" t="s">
        <v>61</v>
      </c>
      <c r="C62" s="26"/>
      <c r="D62" s="82"/>
      <c r="E62" s="51"/>
      <c r="F62" s="52"/>
      <c r="G62" s="15"/>
      <c r="H62" s="42"/>
    </row>
    <row r="63" spans="1:8" s="21" customFormat="1" ht="25.5">
      <c r="A63" s="71" t="s">
        <v>105</v>
      </c>
      <c r="B63" s="73" t="s">
        <v>61</v>
      </c>
      <c r="C63" s="26"/>
      <c r="D63" s="82"/>
      <c r="E63" s="51"/>
      <c r="F63" s="52"/>
      <c r="G63" s="15"/>
      <c r="H63" s="42"/>
    </row>
    <row r="64" spans="1:8" s="21" customFormat="1" ht="15">
      <c r="A64" s="71" t="s">
        <v>106</v>
      </c>
      <c r="B64" s="73" t="s">
        <v>61</v>
      </c>
      <c r="C64" s="26"/>
      <c r="D64" s="82"/>
      <c r="E64" s="51"/>
      <c r="F64" s="52"/>
      <c r="G64" s="15"/>
      <c r="H64" s="42"/>
    </row>
    <row r="65" spans="1:8" s="21" customFormat="1" ht="25.5">
      <c r="A65" s="71" t="s">
        <v>107</v>
      </c>
      <c r="B65" s="73" t="s">
        <v>61</v>
      </c>
      <c r="C65" s="26"/>
      <c r="D65" s="82"/>
      <c r="E65" s="51"/>
      <c r="F65" s="52"/>
      <c r="G65" s="15"/>
      <c r="H65" s="42"/>
    </row>
    <row r="66" spans="1:8" s="21" customFormat="1" ht="15">
      <c r="A66" s="71" t="s">
        <v>108</v>
      </c>
      <c r="B66" s="73" t="s">
        <v>61</v>
      </c>
      <c r="C66" s="26"/>
      <c r="D66" s="82"/>
      <c r="E66" s="51"/>
      <c r="F66" s="52"/>
      <c r="G66" s="15"/>
      <c r="H66" s="42"/>
    </row>
    <row r="67" spans="1:8" s="21" customFormat="1" ht="15">
      <c r="A67" s="71" t="s">
        <v>109</v>
      </c>
      <c r="B67" s="73" t="s">
        <v>61</v>
      </c>
      <c r="C67" s="26"/>
      <c r="D67" s="82"/>
      <c r="E67" s="51"/>
      <c r="F67" s="52"/>
      <c r="G67" s="15"/>
      <c r="H67" s="42"/>
    </row>
    <row r="68" spans="1:8" s="15" customFormat="1" ht="15">
      <c r="A68" s="24" t="s">
        <v>22</v>
      </c>
      <c r="B68" s="22" t="s">
        <v>23</v>
      </c>
      <c r="C68" s="26"/>
      <c r="D68" s="82">
        <f>F68*G68*12</f>
        <v>5557.27</v>
      </c>
      <c r="E68" s="51">
        <f>F68*12</f>
        <v>0.84</v>
      </c>
      <c r="F68" s="52">
        <v>0.07</v>
      </c>
      <c r="G68" s="15">
        <v>6615.8</v>
      </c>
      <c r="H68" s="42"/>
    </row>
    <row r="69" spans="1:8" s="15" customFormat="1" ht="15">
      <c r="A69" s="24" t="s">
        <v>24</v>
      </c>
      <c r="B69" s="22" t="s">
        <v>25</v>
      </c>
      <c r="C69" s="26"/>
      <c r="D69" s="84">
        <v>3493.14</v>
      </c>
      <c r="E69" s="53">
        <f>D69/G69</f>
        <v>0.53</v>
      </c>
      <c r="F69" s="110">
        <f>E69/12</f>
        <v>0.04</v>
      </c>
      <c r="G69" s="15">
        <v>6615.8</v>
      </c>
      <c r="H69" s="42"/>
    </row>
    <row r="70" spans="1:8" s="25" customFormat="1" ht="30">
      <c r="A70" s="60" t="s">
        <v>21</v>
      </c>
      <c r="B70" s="61"/>
      <c r="C70" s="26">
        <v>0</v>
      </c>
      <c r="D70" s="84">
        <v>0</v>
      </c>
      <c r="E70" s="53">
        <f>D70/G70</f>
        <v>0</v>
      </c>
      <c r="F70" s="110">
        <f>E70/12</f>
        <v>0</v>
      </c>
      <c r="G70" s="15">
        <v>6615.8</v>
      </c>
      <c r="H70" s="42"/>
    </row>
    <row r="71" spans="1:8" s="25" customFormat="1" ht="15">
      <c r="A71" s="60" t="s">
        <v>31</v>
      </c>
      <c r="B71" s="61"/>
      <c r="C71" s="26"/>
      <c r="D71" s="84">
        <f>SUM(D72:D84)</f>
        <v>19348.85</v>
      </c>
      <c r="E71" s="53">
        <f>D71/G71</f>
        <v>2.92</v>
      </c>
      <c r="F71" s="52">
        <f>D71/12/G71</f>
        <v>0.24</v>
      </c>
      <c r="G71" s="15">
        <v>6615.8</v>
      </c>
      <c r="H71" s="42"/>
    </row>
    <row r="72" spans="1:8" s="21" customFormat="1" ht="15">
      <c r="A72" s="49" t="s">
        <v>159</v>
      </c>
      <c r="B72" s="67" t="s">
        <v>14</v>
      </c>
      <c r="C72" s="54"/>
      <c r="D72" s="111">
        <v>238.84</v>
      </c>
      <c r="E72" s="54"/>
      <c r="F72" s="55"/>
      <c r="G72" s="15">
        <v>6615.8</v>
      </c>
      <c r="H72" s="42"/>
    </row>
    <row r="73" spans="1:8" s="21" customFormat="1" ht="15">
      <c r="A73" s="49" t="s">
        <v>15</v>
      </c>
      <c r="B73" s="67" t="s">
        <v>19</v>
      </c>
      <c r="C73" s="54"/>
      <c r="D73" s="112">
        <v>505.42</v>
      </c>
      <c r="E73" s="54"/>
      <c r="F73" s="55"/>
      <c r="G73" s="15">
        <v>6615.8</v>
      </c>
      <c r="H73" s="42"/>
    </row>
    <row r="74" spans="1:8" s="21" customFormat="1" ht="15">
      <c r="A74" s="49" t="s">
        <v>110</v>
      </c>
      <c r="B74" s="58" t="s">
        <v>14</v>
      </c>
      <c r="C74" s="54"/>
      <c r="D74" s="112">
        <v>900.62</v>
      </c>
      <c r="E74" s="54"/>
      <c r="F74" s="55"/>
      <c r="G74" s="15">
        <v>6615.8</v>
      </c>
      <c r="H74" s="42"/>
    </row>
    <row r="75" spans="1:8" s="21" customFormat="1" ht="15">
      <c r="A75" s="49" t="s">
        <v>41</v>
      </c>
      <c r="B75" s="67" t="s">
        <v>14</v>
      </c>
      <c r="C75" s="54"/>
      <c r="D75" s="112">
        <v>963.17</v>
      </c>
      <c r="E75" s="54"/>
      <c r="F75" s="55"/>
      <c r="G75" s="15">
        <v>6615.8</v>
      </c>
      <c r="H75" s="42"/>
    </row>
    <row r="76" spans="1:8" s="21" customFormat="1" ht="15">
      <c r="A76" s="49" t="s">
        <v>16</v>
      </c>
      <c r="B76" s="67" t="s">
        <v>14</v>
      </c>
      <c r="C76" s="54"/>
      <c r="D76" s="112">
        <v>4294.09</v>
      </c>
      <c r="E76" s="54"/>
      <c r="F76" s="55"/>
      <c r="G76" s="15">
        <v>6615.8</v>
      </c>
      <c r="H76" s="42"/>
    </row>
    <row r="77" spans="1:8" s="21" customFormat="1" ht="15">
      <c r="A77" s="49" t="s">
        <v>17</v>
      </c>
      <c r="B77" s="67" t="s">
        <v>14</v>
      </c>
      <c r="C77" s="54"/>
      <c r="D77" s="112">
        <v>1010.85</v>
      </c>
      <c r="E77" s="54"/>
      <c r="F77" s="55"/>
      <c r="G77" s="15">
        <v>6615.8</v>
      </c>
      <c r="H77" s="42"/>
    </row>
    <row r="78" spans="1:8" s="21" customFormat="1" ht="15">
      <c r="A78" s="49" t="s">
        <v>59</v>
      </c>
      <c r="B78" s="67" t="s">
        <v>14</v>
      </c>
      <c r="C78" s="54"/>
      <c r="D78" s="112">
        <v>481.57</v>
      </c>
      <c r="E78" s="54"/>
      <c r="F78" s="55"/>
      <c r="G78" s="15">
        <v>6615.8</v>
      </c>
      <c r="H78" s="42"/>
    </row>
    <row r="79" spans="1:8" s="21" customFormat="1" ht="15">
      <c r="A79" s="49" t="s">
        <v>40</v>
      </c>
      <c r="B79" s="58" t="s">
        <v>14</v>
      </c>
      <c r="C79" s="54"/>
      <c r="D79" s="112">
        <f>1926.35/2</f>
        <v>963.18</v>
      </c>
      <c r="E79" s="54"/>
      <c r="F79" s="55"/>
      <c r="G79" s="15">
        <v>6615.8</v>
      </c>
      <c r="H79" s="42"/>
    </row>
    <row r="80" spans="1:8" s="21" customFormat="1" ht="25.5">
      <c r="A80" s="49" t="s">
        <v>18</v>
      </c>
      <c r="B80" s="67" t="s">
        <v>14</v>
      </c>
      <c r="C80" s="54"/>
      <c r="D80" s="112">
        <v>6599.84</v>
      </c>
      <c r="E80" s="54"/>
      <c r="F80" s="55"/>
      <c r="G80" s="15">
        <v>6615.8</v>
      </c>
      <c r="H80" s="42"/>
    </row>
    <row r="81" spans="1:8" s="21" customFormat="1" ht="26.25" customHeight="1">
      <c r="A81" s="49" t="s">
        <v>58</v>
      </c>
      <c r="B81" s="67" t="s">
        <v>14</v>
      </c>
      <c r="C81" s="54"/>
      <c r="D81" s="112">
        <v>3391.27</v>
      </c>
      <c r="E81" s="54"/>
      <c r="F81" s="55"/>
      <c r="G81" s="15">
        <v>6615.8</v>
      </c>
      <c r="H81" s="42"/>
    </row>
    <row r="82" spans="1:8" s="21" customFormat="1" ht="25.5">
      <c r="A82" s="49" t="s">
        <v>111</v>
      </c>
      <c r="B82" s="58" t="s">
        <v>46</v>
      </c>
      <c r="C82" s="54"/>
      <c r="D82" s="112">
        <v>0</v>
      </c>
      <c r="E82" s="54"/>
      <c r="F82" s="55"/>
      <c r="G82" s="15">
        <v>6615.8</v>
      </c>
      <c r="H82" s="42"/>
    </row>
    <row r="83" spans="1:8" s="21" customFormat="1" ht="15">
      <c r="A83" s="49" t="s">
        <v>132</v>
      </c>
      <c r="B83" s="58" t="s">
        <v>46</v>
      </c>
      <c r="C83" s="54"/>
      <c r="D83" s="112">
        <v>0</v>
      </c>
      <c r="E83" s="54"/>
      <c r="F83" s="55"/>
      <c r="G83" s="15">
        <v>6615.8</v>
      </c>
      <c r="H83" s="42"/>
    </row>
    <row r="84" spans="1:8" s="21" customFormat="1" ht="15">
      <c r="A84" s="49" t="s">
        <v>112</v>
      </c>
      <c r="B84" s="73" t="s">
        <v>14</v>
      </c>
      <c r="C84" s="54"/>
      <c r="D84" s="112">
        <v>0</v>
      </c>
      <c r="E84" s="54"/>
      <c r="F84" s="55"/>
      <c r="G84" s="15">
        <v>6615.8</v>
      </c>
      <c r="H84" s="42"/>
    </row>
    <row r="85" spans="1:8" s="25" customFormat="1" ht="30">
      <c r="A85" s="60" t="s">
        <v>34</v>
      </c>
      <c r="B85" s="61"/>
      <c r="C85" s="51"/>
      <c r="D85" s="85">
        <f>D88+D86+D87+D89</f>
        <v>1926.35</v>
      </c>
      <c r="E85" s="51">
        <f>D85/G85</f>
        <v>0.29</v>
      </c>
      <c r="F85" s="52">
        <f>D85/12/G85</f>
        <v>0.02</v>
      </c>
      <c r="G85" s="15">
        <v>6615.8</v>
      </c>
      <c r="H85" s="42"/>
    </row>
    <row r="86" spans="1:8" s="21" customFormat="1" ht="25.5">
      <c r="A86" s="49" t="s">
        <v>43</v>
      </c>
      <c r="B86" s="67" t="s">
        <v>44</v>
      </c>
      <c r="C86" s="54"/>
      <c r="D86" s="112">
        <v>1926.35</v>
      </c>
      <c r="E86" s="54"/>
      <c r="F86" s="55"/>
      <c r="G86" s="15">
        <v>6615.8</v>
      </c>
      <c r="H86" s="42"/>
    </row>
    <row r="87" spans="1:8" s="21" customFormat="1" ht="25.5">
      <c r="A87" s="49" t="s">
        <v>111</v>
      </c>
      <c r="B87" s="58" t="s">
        <v>45</v>
      </c>
      <c r="C87" s="54"/>
      <c r="D87" s="112">
        <v>0</v>
      </c>
      <c r="E87" s="54"/>
      <c r="F87" s="55"/>
      <c r="G87" s="15">
        <v>6615.8</v>
      </c>
      <c r="H87" s="42"/>
    </row>
    <row r="88" spans="1:8" s="21" customFormat="1" ht="15">
      <c r="A88" s="49" t="s">
        <v>165</v>
      </c>
      <c r="B88" s="58" t="s">
        <v>46</v>
      </c>
      <c r="C88" s="54"/>
      <c r="D88" s="112">
        <v>0</v>
      </c>
      <c r="E88" s="54"/>
      <c r="F88" s="55"/>
      <c r="G88" s="15">
        <v>6615.8</v>
      </c>
      <c r="H88" s="42"/>
    </row>
    <row r="89" spans="1:8" s="21" customFormat="1" ht="15">
      <c r="A89" s="49" t="s">
        <v>113</v>
      </c>
      <c r="B89" s="58" t="s">
        <v>14</v>
      </c>
      <c r="C89" s="54"/>
      <c r="D89" s="107">
        <v>0</v>
      </c>
      <c r="E89" s="63"/>
      <c r="F89" s="64"/>
      <c r="G89" s="15">
        <v>6615.8</v>
      </c>
      <c r="H89" s="42"/>
    </row>
    <row r="90" spans="1:8" s="78" customFormat="1" ht="30">
      <c r="A90" s="60" t="s">
        <v>35</v>
      </c>
      <c r="B90" s="67"/>
      <c r="C90" s="74"/>
      <c r="D90" s="86">
        <f>D91+D92+D93+D94</f>
        <v>0</v>
      </c>
      <c r="E90" s="75">
        <f>D90/G90</f>
        <v>0</v>
      </c>
      <c r="F90" s="79">
        <f>E90/12</f>
        <v>0</v>
      </c>
      <c r="G90" s="15">
        <v>6615.8</v>
      </c>
      <c r="H90" s="77"/>
    </row>
    <row r="91" spans="1:8" s="78" customFormat="1" ht="15">
      <c r="A91" s="49" t="s">
        <v>114</v>
      </c>
      <c r="B91" s="67" t="s">
        <v>14</v>
      </c>
      <c r="C91" s="54"/>
      <c r="D91" s="107">
        <v>0</v>
      </c>
      <c r="E91" s="75"/>
      <c r="F91" s="79"/>
      <c r="G91" s="76"/>
      <c r="H91" s="77"/>
    </row>
    <row r="92" spans="1:8" s="78" customFormat="1" ht="15">
      <c r="A92" s="71" t="s">
        <v>166</v>
      </c>
      <c r="B92" s="58" t="s">
        <v>46</v>
      </c>
      <c r="C92" s="54"/>
      <c r="D92" s="107">
        <v>0</v>
      </c>
      <c r="E92" s="75"/>
      <c r="F92" s="79"/>
      <c r="G92" s="76"/>
      <c r="H92" s="77"/>
    </row>
    <row r="93" spans="1:8" s="78" customFormat="1" ht="15">
      <c r="A93" s="49" t="s">
        <v>116</v>
      </c>
      <c r="B93" s="58" t="s">
        <v>45</v>
      </c>
      <c r="C93" s="54"/>
      <c r="D93" s="107">
        <v>0</v>
      </c>
      <c r="E93" s="75"/>
      <c r="F93" s="79"/>
      <c r="G93" s="76"/>
      <c r="H93" s="77"/>
    </row>
    <row r="94" spans="1:8" s="78" customFormat="1" ht="25.5">
      <c r="A94" s="49" t="s">
        <v>117</v>
      </c>
      <c r="B94" s="58" t="s">
        <v>46</v>
      </c>
      <c r="C94" s="54"/>
      <c r="D94" s="107">
        <v>0</v>
      </c>
      <c r="E94" s="75"/>
      <c r="F94" s="79"/>
      <c r="G94" s="76"/>
      <c r="H94" s="77"/>
    </row>
    <row r="95" spans="1:8" s="21" customFormat="1" ht="15">
      <c r="A95" s="60" t="s">
        <v>118</v>
      </c>
      <c r="B95" s="67"/>
      <c r="C95" s="2"/>
      <c r="D95" s="85">
        <f>D96+D97+D98+D99+D100+D101</f>
        <v>40227.79</v>
      </c>
      <c r="E95" s="51">
        <f>D95/G95</f>
        <v>6.08</v>
      </c>
      <c r="F95" s="52">
        <f>D95/12/G95</f>
        <v>0.51</v>
      </c>
      <c r="G95" s="15">
        <v>6615.8</v>
      </c>
      <c r="H95" s="42"/>
    </row>
    <row r="96" spans="1:8" s="21" customFormat="1" ht="15">
      <c r="A96" s="49" t="s">
        <v>32</v>
      </c>
      <c r="B96" s="67" t="s">
        <v>7</v>
      </c>
      <c r="C96" s="2"/>
      <c r="D96" s="112">
        <f>E96*G96</f>
        <v>0</v>
      </c>
      <c r="E96" s="54"/>
      <c r="F96" s="55"/>
      <c r="G96" s="15">
        <v>6615.8</v>
      </c>
      <c r="H96" s="42"/>
    </row>
    <row r="97" spans="1:8" s="21" customFormat="1" ht="38.25">
      <c r="A97" s="49" t="s">
        <v>119</v>
      </c>
      <c r="B97" s="67" t="s">
        <v>14</v>
      </c>
      <c r="C97" s="2"/>
      <c r="D97" s="112">
        <v>15213.7</v>
      </c>
      <c r="E97" s="54"/>
      <c r="F97" s="55"/>
      <c r="G97" s="15">
        <v>6615.8</v>
      </c>
      <c r="H97" s="42"/>
    </row>
    <row r="98" spans="1:8" s="21" customFormat="1" ht="38.25">
      <c r="A98" s="49" t="s">
        <v>120</v>
      </c>
      <c r="B98" s="67" t="s">
        <v>14</v>
      </c>
      <c r="C98" s="2"/>
      <c r="D98" s="112">
        <v>1006.81</v>
      </c>
      <c r="E98" s="54"/>
      <c r="F98" s="55"/>
      <c r="G98" s="15">
        <v>6615.8</v>
      </c>
      <c r="H98" s="42"/>
    </row>
    <row r="99" spans="1:8" s="21" customFormat="1" ht="27.75" customHeight="1">
      <c r="A99" s="49" t="s">
        <v>47</v>
      </c>
      <c r="B99" s="67" t="s">
        <v>10</v>
      </c>
      <c r="C99" s="2"/>
      <c r="D99" s="112">
        <f>E99*G99</f>
        <v>0</v>
      </c>
      <c r="E99" s="54"/>
      <c r="F99" s="55"/>
      <c r="G99" s="15">
        <v>6615.8</v>
      </c>
      <c r="H99" s="42"/>
    </row>
    <row r="100" spans="1:8" s="21" customFormat="1" ht="15">
      <c r="A100" s="49" t="s">
        <v>37</v>
      </c>
      <c r="B100" s="58" t="s">
        <v>121</v>
      </c>
      <c r="C100" s="2"/>
      <c r="D100" s="112">
        <f>E100*G100</f>
        <v>0</v>
      </c>
      <c r="E100" s="54"/>
      <c r="F100" s="55"/>
      <c r="G100" s="15">
        <v>6615.8</v>
      </c>
      <c r="H100" s="42"/>
    </row>
    <row r="101" spans="1:8" s="21" customFormat="1" ht="51">
      <c r="A101" s="49" t="s">
        <v>122</v>
      </c>
      <c r="B101" s="58" t="s">
        <v>61</v>
      </c>
      <c r="C101" s="2"/>
      <c r="D101" s="112">
        <v>24007.28</v>
      </c>
      <c r="E101" s="54"/>
      <c r="F101" s="55"/>
      <c r="G101" s="15">
        <v>6615.8</v>
      </c>
      <c r="H101" s="42"/>
    </row>
    <row r="102" spans="1:8" s="21" customFormat="1" ht="15">
      <c r="A102" s="24" t="s">
        <v>36</v>
      </c>
      <c r="B102" s="28"/>
      <c r="C102" s="2"/>
      <c r="D102" s="85">
        <f>D103</f>
        <v>0</v>
      </c>
      <c r="E102" s="51">
        <f>D102/G102</f>
        <v>0</v>
      </c>
      <c r="F102" s="52">
        <f>D102/12/G102</f>
        <v>0</v>
      </c>
      <c r="G102" s="15">
        <v>6615.8</v>
      </c>
      <c r="H102" s="42"/>
    </row>
    <row r="103" spans="1:8" s="21" customFormat="1" ht="15">
      <c r="A103" s="7" t="s">
        <v>33</v>
      </c>
      <c r="B103" s="28" t="s">
        <v>14</v>
      </c>
      <c r="C103" s="2"/>
      <c r="D103" s="112">
        <v>0</v>
      </c>
      <c r="E103" s="54"/>
      <c r="F103" s="55"/>
      <c r="G103" s="15">
        <v>6615.8</v>
      </c>
      <c r="H103" s="42"/>
    </row>
    <row r="104" spans="1:8" s="15" customFormat="1" ht="15">
      <c r="A104" s="60" t="s">
        <v>39</v>
      </c>
      <c r="B104" s="61"/>
      <c r="C104" s="23"/>
      <c r="D104" s="85">
        <f>D105+D106</f>
        <v>26614.9</v>
      </c>
      <c r="E104" s="51">
        <f>D104/G104</f>
        <v>4.02</v>
      </c>
      <c r="F104" s="52">
        <f>E104/12</f>
        <v>0.34</v>
      </c>
      <c r="G104" s="15">
        <v>6615.8</v>
      </c>
      <c r="H104" s="42"/>
    </row>
    <row r="105" spans="1:8" s="21" customFormat="1" ht="38.25">
      <c r="A105" s="71" t="s">
        <v>123</v>
      </c>
      <c r="B105" s="58" t="s">
        <v>19</v>
      </c>
      <c r="C105" s="2"/>
      <c r="D105" s="112">
        <v>26614.9</v>
      </c>
      <c r="E105" s="54"/>
      <c r="F105" s="55"/>
      <c r="G105" s="15">
        <v>6615.8</v>
      </c>
      <c r="H105" s="42"/>
    </row>
    <row r="106" spans="1:8" s="21" customFormat="1" ht="25.5">
      <c r="A106" s="71" t="s">
        <v>162</v>
      </c>
      <c r="B106" s="58" t="s">
        <v>61</v>
      </c>
      <c r="C106" s="8"/>
      <c r="D106" s="113">
        <v>0</v>
      </c>
      <c r="E106" s="56"/>
      <c r="F106" s="80"/>
      <c r="G106" s="15"/>
      <c r="H106" s="42"/>
    </row>
    <row r="107" spans="1:8" s="15" customFormat="1" ht="15">
      <c r="A107" s="24" t="s">
        <v>38</v>
      </c>
      <c r="B107" s="22"/>
      <c r="C107" s="23"/>
      <c r="D107" s="85">
        <f>D108+D109</f>
        <v>0</v>
      </c>
      <c r="E107" s="51">
        <f>D107/G107</f>
        <v>0</v>
      </c>
      <c r="F107" s="52">
        <f>D107/12/G107</f>
        <v>0</v>
      </c>
      <c r="G107" s="15">
        <v>6615.8</v>
      </c>
      <c r="H107" s="42"/>
    </row>
    <row r="108" spans="1:8" s="21" customFormat="1" ht="15">
      <c r="A108" s="7" t="s">
        <v>64</v>
      </c>
      <c r="B108" s="28" t="s">
        <v>42</v>
      </c>
      <c r="C108" s="2"/>
      <c r="D108" s="112">
        <v>0</v>
      </c>
      <c r="E108" s="54"/>
      <c r="F108" s="55"/>
      <c r="G108" s="15">
        <v>6615.8</v>
      </c>
      <c r="H108" s="42"/>
    </row>
    <row r="109" spans="1:8" s="21" customFormat="1" ht="15">
      <c r="A109" s="7" t="s">
        <v>48</v>
      </c>
      <c r="B109" s="28" t="s">
        <v>42</v>
      </c>
      <c r="C109" s="2"/>
      <c r="D109" s="112">
        <v>0</v>
      </c>
      <c r="E109" s="54"/>
      <c r="F109" s="55"/>
      <c r="G109" s="15">
        <v>6615.8</v>
      </c>
      <c r="H109" s="42"/>
    </row>
    <row r="110" spans="1:8" s="15" customFormat="1" ht="144" customHeight="1">
      <c r="A110" s="60" t="s">
        <v>170</v>
      </c>
      <c r="B110" s="22" t="s">
        <v>10</v>
      </c>
      <c r="C110" s="27"/>
      <c r="D110" s="84">
        <v>50000</v>
      </c>
      <c r="E110" s="53">
        <f>D110/G110</f>
        <v>7.56</v>
      </c>
      <c r="F110" s="110">
        <f>E110/12</f>
        <v>0.63</v>
      </c>
      <c r="G110" s="15">
        <v>6615.8</v>
      </c>
      <c r="H110" s="42"/>
    </row>
    <row r="111" spans="1:8" s="15" customFormat="1" ht="27.75" customHeight="1">
      <c r="A111" s="49" t="s">
        <v>163</v>
      </c>
      <c r="B111" s="58"/>
      <c r="C111" s="54"/>
      <c r="D111" s="112">
        <v>542.03</v>
      </c>
      <c r="E111" s="53"/>
      <c r="F111" s="53"/>
      <c r="H111" s="42"/>
    </row>
    <row r="112" spans="1:8" s="15" customFormat="1" ht="18" customHeight="1">
      <c r="A112" s="49" t="s">
        <v>167</v>
      </c>
      <c r="B112" s="58"/>
      <c r="C112" s="54"/>
      <c r="D112" s="112">
        <v>5746.31</v>
      </c>
      <c r="E112" s="53"/>
      <c r="F112" s="53"/>
      <c r="H112" s="42"/>
    </row>
    <row r="113" spans="1:8" s="15" customFormat="1" ht="26.25" customHeight="1">
      <c r="A113" s="49" t="s">
        <v>164</v>
      </c>
      <c r="B113" s="58"/>
      <c r="C113" s="54"/>
      <c r="D113" s="112">
        <v>7520.83</v>
      </c>
      <c r="E113" s="53"/>
      <c r="F113" s="53"/>
      <c r="H113" s="42"/>
    </row>
    <row r="114" spans="1:8" s="15" customFormat="1" ht="17.25" customHeight="1">
      <c r="A114" s="49" t="s">
        <v>168</v>
      </c>
      <c r="B114" s="58"/>
      <c r="C114" s="54"/>
      <c r="D114" s="112">
        <v>5746.31</v>
      </c>
      <c r="E114" s="53"/>
      <c r="F114" s="53"/>
      <c r="H114" s="42"/>
    </row>
    <row r="115" spans="1:8" s="15" customFormat="1" ht="25.5" customHeight="1">
      <c r="A115" s="49" t="s">
        <v>169</v>
      </c>
      <c r="B115" s="58"/>
      <c r="C115" s="54"/>
      <c r="D115" s="107">
        <v>416.02</v>
      </c>
      <c r="E115" s="53"/>
      <c r="F115" s="53"/>
      <c r="H115" s="42"/>
    </row>
    <row r="116" spans="1:8" s="15" customFormat="1" ht="22.5" customHeight="1" thickBot="1">
      <c r="A116" s="89" t="s">
        <v>60</v>
      </c>
      <c r="B116" s="90" t="s">
        <v>9</v>
      </c>
      <c r="C116" s="26"/>
      <c r="D116" s="84">
        <f>E116*G116</f>
        <v>150840.24</v>
      </c>
      <c r="E116" s="92">
        <f>12*F116</f>
        <v>22.8</v>
      </c>
      <c r="F116" s="93">
        <v>1.9</v>
      </c>
      <c r="G116" s="15">
        <v>6615.8</v>
      </c>
      <c r="H116" s="42"/>
    </row>
    <row r="117" spans="1:8" s="15" customFormat="1" ht="19.5" thickBot="1">
      <c r="A117" s="29" t="s">
        <v>50</v>
      </c>
      <c r="B117" s="14"/>
      <c r="C117" s="95"/>
      <c r="D117" s="117">
        <f>D116+D110+D107+D104+D102+D95+D85+D71+D70+D69+D68+D58+D56+D55+D48+D42+D41+D40+D39+D38+D27+D14+D90+D57+D53</f>
        <v>1564751.9</v>
      </c>
      <c r="E117" s="94">
        <f>E116+E110+E107+E104+E102+E95+E85+E71+E70+E69+E68+E58+E56+E55+E48+E42+E41+E40+E39+E38+E27+E14+E90+E57+E53</f>
        <v>236.51</v>
      </c>
      <c r="F117" s="94">
        <f>F116+F110+F107+F104+F102+F95+F85+F71+F70+F69+F68+F58+F56+F55+F48+F42+F41+F40+F39+F38+F27+F14+F90+F57+F53</f>
        <v>19.71</v>
      </c>
      <c r="G117" s="15">
        <v>6615.8</v>
      </c>
      <c r="H117" s="42"/>
    </row>
    <row r="118" spans="1:8" s="35" customFormat="1" ht="19.5" thickBot="1">
      <c r="A118" s="33"/>
      <c r="B118" s="34"/>
      <c r="C118" s="4"/>
      <c r="D118" s="87"/>
      <c r="E118" s="57"/>
      <c r="F118" s="57"/>
      <c r="G118" s="15">
        <v>6615.8</v>
      </c>
      <c r="H118" s="46"/>
    </row>
    <row r="119" spans="1:10" s="35" customFormat="1" ht="19.5" thickBot="1">
      <c r="A119" s="81" t="s">
        <v>124</v>
      </c>
      <c r="B119" s="14"/>
      <c r="C119" s="30"/>
      <c r="D119" s="88">
        <v>0</v>
      </c>
      <c r="E119" s="88">
        <v>0</v>
      </c>
      <c r="F119" s="88">
        <v>0</v>
      </c>
      <c r="G119" s="15">
        <v>6615.8</v>
      </c>
      <c r="H119" s="46"/>
      <c r="J119" s="46"/>
    </row>
    <row r="120" spans="1:8" s="21" customFormat="1" ht="15">
      <c r="A120" s="33"/>
      <c r="B120" s="96"/>
      <c r="C120" s="97"/>
      <c r="D120" s="116"/>
      <c r="E120" s="98"/>
      <c r="F120" s="98"/>
      <c r="G120" s="15"/>
      <c r="H120" s="42"/>
    </row>
    <row r="121" spans="1:8" s="35" customFormat="1" ht="19.5" thickBot="1">
      <c r="A121" s="33"/>
      <c r="B121" s="34"/>
      <c r="C121" s="4"/>
      <c r="D121" s="4"/>
      <c r="E121" s="4"/>
      <c r="F121" s="4"/>
      <c r="H121" s="46"/>
    </row>
    <row r="122" spans="1:8" s="35" customFormat="1" ht="19.5" thickBot="1">
      <c r="A122" s="29" t="s">
        <v>51</v>
      </c>
      <c r="B122" s="38"/>
      <c r="C122" s="39"/>
      <c r="D122" s="88">
        <f>D117+D119</f>
        <v>1564751.9</v>
      </c>
      <c r="E122" s="66">
        <f>E117+E119</f>
        <v>236.51</v>
      </c>
      <c r="F122" s="66">
        <f>F117+F119</f>
        <v>19.71</v>
      </c>
      <c r="H122" s="46"/>
    </row>
    <row r="123" spans="1:8" s="35" customFormat="1" ht="18.75">
      <c r="A123" s="33"/>
      <c r="B123" s="34"/>
      <c r="C123" s="4"/>
      <c r="D123" s="4"/>
      <c r="E123" s="4"/>
      <c r="F123" s="4"/>
      <c r="H123" s="46"/>
    </row>
    <row r="124" spans="1:8" s="35" customFormat="1" ht="18.75">
      <c r="A124" s="33"/>
      <c r="B124" s="34"/>
      <c r="C124" s="4"/>
      <c r="D124" s="4"/>
      <c r="E124" s="4"/>
      <c r="F124" s="4"/>
      <c r="H124" s="46"/>
    </row>
    <row r="125" spans="1:8" s="35" customFormat="1" ht="18.75">
      <c r="A125" s="33"/>
      <c r="B125" s="34"/>
      <c r="C125" s="4"/>
      <c r="D125" s="4"/>
      <c r="E125" s="4"/>
      <c r="F125" s="4"/>
      <c r="H125" s="46"/>
    </row>
    <row r="126" spans="1:8" s="35" customFormat="1" ht="18.75">
      <c r="A126" s="33"/>
      <c r="B126" s="34"/>
      <c r="C126" s="4"/>
      <c r="D126" s="4"/>
      <c r="E126" s="4"/>
      <c r="F126" s="4"/>
      <c r="H126" s="46"/>
    </row>
    <row r="127" spans="1:8" s="35" customFormat="1" ht="18.75">
      <c r="A127" s="33"/>
      <c r="B127" s="34"/>
      <c r="C127" s="4"/>
      <c r="D127" s="4"/>
      <c r="E127" s="4"/>
      <c r="F127" s="4"/>
      <c r="H127" s="46"/>
    </row>
    <row r="128" spans="1:8" s="35" customFormat="1" ht="18.75">
      <c r="A128" s="33"/>
      <c r="B128" s="34"/>
      <c r="C128" s="4"/>
      <c r="D128" s="4"/>
      <c r="E128" s="4"/>
      <c r="F128" s="4"/>
      <c r="H128" s="46"/>
    </row>
    <row r="129" spans="1:8" s="31" customFormat="1" ht="19.5">
      <c r="A129" s="36"/>
      <c r="B129" s="37"/>
      <c r="C129" s="5"/>
      <c r="D129" s="5"/>
      <c r="E129" s="5"/>
      <c r="F129" s="5"/>
      <c r="H129" s="44"/>
    </row>
    <row r="130" spans="1:8" s="3" customFormat="1" ht="14.25">
      <c r="A130" s="135" t="s">
        <v>26</v>
      </c>
      <c r="B130" s="135"/>
      <c r="C130" s="135"/>
      <c r="D130" s="135"/>
      <c r="H130" s="45"/>
    </row>
    <row r="131" s="3" customFormat="1" ht="12.75">
      <c r="H131" s="45"/>
    </row>
    <row r="132" spans="1:8" s="3" customFormat="1" ht="12.75">
      <c r="A132" s="32" t="s">
        <v>27</v>
      </c>
      <c r="H132" s="45"/>
    </row>
    <row r="133" s="3" customFormat="1" ht="12.75">
      <c r="H133" s="45"/>
    </row>
    <row r="134" s="3" customFormat="1" ht="12.75">
      <c r="H134" s="45"/>
    </row>
    <row r="135" s="3" customFormat="1" ht="12.75">
      <c r="H135" s="45"/>
    </row>
    <row r="136" s="3" customFormat="1" ht="12.75">
      <c r="H136" s="45"/>
    </row>
    <row r="137" s="3" customFormat="1" ht="12.75">
      <c r="H137" s="45"/>
    </row>
    <row r="138" s="3" customFormat="1" ht="12.75">
      <c r="H138" s="45"/>
    </row>
    <row r="139" s="3" customFormat="1" ht="12.75">
      <c r="H139" s="45"/>
    </row>
    <row r="140" s="3" customFormat="1" ht="12.75">
      <c r="H140" s="45"/>
    </row>
    <row r="141" s="3" customFormat="1" ht="12.75">
      <c r="H141" s="45"/>
    </row>
    <row r="142" s="3" customFormat="1" ht="12.75">
      <c r="H142" s="45"/>
    </row>
    <row r="143" s="3" customFormat="1" ht="12.75">
      <c r="H143" s="45"/>
    </row>
    <row r="144" s="3" customFormat="1" ht="12.75">
      <c r="H144" s="45"/>
    </row>
    <row r="145" s="3" customFormat="1" ht="12.75">
      <c r="H145" s="45"/>
    </row>
    <row r="146" s="3" customFormat="1" ht="12.75">
      <c r="H146" s="45"/>
    </row>
    <row r="147" s="3" customFormat="1" ht="12.75">
      <c r="H147" s="45"/>
    </row>
    <row r="148" s="3" customFormat="1" ht="12.75">
      <c r="H148" s="45"/>
    </row>
    <row r="149" s="3" customFormat="1" ht="12.75">
      <c r="H149" s="45"/>
    </row>
    <row r="150" s="3" customFormat="1" ht="12.75">
      <c r="H150" s="45"/>
    </row>
  </sheetData>
  <sheetProtection/>
  <mergeCells count="12">
    <mergeCell ref="A7:F7"/>
    <mergeCell ref="A8:F8"/>
    <mergeCell ref="A9:F9"/>
    <mergeCell ref="A10:F10"/>
    <mergeCell ref="A13:F13"/>
    <mergeCell ref="A130:D130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0"/>
  <sheetViews>
    <sheetView tabSelected="1" zoomScale="90" zoomScaleNormal="90" zoomScalePageLayoutView="0" workbookViewId="0" topLeftCell="A82">
      <selection activeCell="C90" sqref="C90:C102"/>
    </sheetView>
  </sheetViews>
  <sheetFormatPr defaultColWidth="9.00390625" defaultRowHeight="12.75"/>
  <cols>
    <col min="1" max="1" width="72.75390625" style="6" customWidth="1"/>
    <col min="2" max="2" width="19.125" style="6" customWidth="1"/>
    <col min="3" max="3" width="13.875" style="6" customWidth="1"/>
    <col min="4" max="4" width="16.75390625" style="6" customWidth="1"/>
    <col min="5" max="5" width="13.875" style="6" customWidth="1"/>
    <col min="6" max="6" width="20.875" style="6" customWidth="1"/>
    <col min="7" max="7" width="15.375" style="6" customWidth="1"/>
    <col min="8" max="8" width="15.375" style="40" customWidth="1"/>
    <col min="9" max="12" width="15.375" style="6" customWidth="1"/>
    <col min="13" max="16384" width="9.125" style="6" customWidth="1"/>
  </cols>
  <sheetData>
    <row r="1" spans="1:6" ht="16.5" customHeight="1">
      <c r="A1" s="118" t="s">
        <v>171</v>
      </c>
      <c r="B1" s="119"/>
      <c r="C1" s="119"/>
      <c r="D1" s="119"/>
      <c r="E1" s="119"/>
      <c r="F1" s="119"/>
    </row>
    <row r="2" spans="2:6" ht="12.75" customHeight="1">
      <c r="B2" s="120"/>
      <c r="C2" s="120"/>
      <c r="D2" s="120"/>
      <c r="E2" s="119"/>
      <c r="F2" s="119"/>
    </row>
    <row r="3" spans="1:6" ht="22.5" customHeight="1">
      <c r="A3" s="48" t="s">
        <v>144</v>
      </c>
      <c r="B3" s="120" t="s">
        <v>0</v>
      </c>
      <c r="C3" s="120"/>
      <c r="D3" s="120"/>
      <c r="E3" s="119"/>
      <c r="F3" s="119"/>
    </row>
    <row r="4" spans="2:6" ht="14.25" customHeight="1">
      <c r="B4" s="120" t="s">
        <v>172</v>
      </c>
      <c r="C4" s="120"/>
      <c r="D4" s="120"/>
      <c r="E4" s="119"/>
      <c r="F4" s="119"/>
    </row>
    <row r="5" spans="1:6" s="47" customFormat="1" ht="39.75" customHeight="1">
      <c r="A5" s="121"/>
      <c r="B5" s="122"/>
      <c r="C5" s="122"/>
      <c r="D5" s="122"/>
      <c r="E5" s="122"/>
      <c r="F5" s="122"/>
    </row>
    <row r="6" spans="1:6" s="47" customFormat="1" ht="33" customHeight="1">
      <c r="A6" s="123" t="s">
        <v>147</v>
      </c>
      <c r="B6" s="124"/>
      <c r="C6" s="124"/>
      <c r="D6" s="124"/>
      <c r="E6" s="124"/>
      <c r="F6" s="124"/>
    </row>
    <row r="7" spans="1:8" s="9" customFormat="1" ht="22.5" customHeight="1">
      <c r="A7" s="125" t="s">
        <v>1</v>
      </c>
      <c r="B7" s="125"/>
      <c r="C7" s="125"/>
      <c r="D7" s="125"/>
      <c r="E7" s="126"/>
      <c r="F7" s="126"/>
      <c r="H7" s="41"/>
    </row>
    <row r="8" spans="1:6" s="10" customFormat="1" ht="18.75" customHeight="1">
      <c r="A8" s="125" t="s">
        <v>145</v>
      </c>
      <c r="B8" s="125"/>
      <c r="C8" s="125"/>
      <c r="D8" s="125"/>
      <c r="E8" s="126"/>
      <c r="F8" s="126"/>
    </row>
    <row r="9" spans="1:6" s="11" customFormat="1" ht="17.25" customHeight="1">
      <c r="A9" s="127" t="s">
        <v>28</v>
      </c>
      <c r="B9" s="127"/>
      <c r="C9" s="127"/>
      <c r="D9" s="127"/>
      <c r="E9" s="128"/>
      <c r="F9" s="128"/>
    </row>
    <row r="10" spans="1:6" s="10" customFormat="1" ht="30" customHeight="1" thickBot="1">
      <c r="A10" s="129" t="s">
        <v>49</v>
      </c>
      <c r="B10" s="129"/>
      <c r="C10" s="129"/>
      <c r="D10" s="129"/>
      <c r="E10" s="130"/>
      <c r="F10" s="130"/>
    </row>
    <row r="11" spans="1:8" s="15" customFormat="1" ht="139.5" customHeight="1" thickBot="1">
      <c r="A11" s="12" t="s">
        <v>2</v>
      </c>
      <c r="B11" s="13" t="s">
        <v>3</v>
      </c>
      <c r="C11" s="14" t="s">
        <v>146</v>
      </c>
      <c r="D11" s="14" t="s">
        <v>30</v>
      </c>
      <c r="E11" s="14" t="s">
        <v>4</v>
      </c>
      <c r="F11" s="1" t="s">
        <v>5</v>
      </c>
      <c r="H11" s="42"/>
    </row>
    <row r="12" spans="1:8" s="21" customFormat="1" ht="12.75">
      <c r="A12" s="16">
        <v>1</v>
      </c>
      <c r="B12" s="17">
        <v>2</v>
      </c>
      <c r="C12" s="17">
        <v>3</v>
      </c>
      <c r="D12" s="18">
        <v>4</v>
      </c>
      <c r="E12" s="19">
        <v>5</v>
      </c>
      <c r="F12" s="20">
        <v>6</v>
      </c>
      <c r="H12" s="43"/>
    </row>
    <row r="13" spans="1:8" s="21" customFormat="1" ht="49.5" customHeight="1">
      <c r="A13" s="131" t="s">
        <v>6</v>
      </c>
      <c r="B13" s="132"/>
      <c r="C13" s="132"/>
      <c r="D13" s="132"/>
      <c r="E13" s="133"/>
      <c r="F13" s="134"/>
      <c r="H13" s="43"/>
    </row>
    <row r="14" spans="1:8" s="15" customFormat="1" ht="21" customHeight="1">
      <c r="A14" s="105" t="s">
        <v>65</v>
      </c>
      <c r="B14" s="61" t="s">
        <v>7</v>
      </c>
      <c r="C14" s="23" t="s">
        <v>149</v>
      </c>
      <c r="D14" s="82">
        <f>F14*12*G14</f>
        <v>257222.3</v>
      </c>
      <c r="E14" s="51">
        <f>F14*12</f>
        <v>38.88</v>
      </c>
      <c r="F14" s="52">
        <f>F24+F26</f>
        <v>3.24</v>
      </c>
      <c r="G14" s="15">
        <v>6615.8</v>
      </c>
      <c r="H14" s="42"/>
    </row>
    <row r="15" spans="1:8" s="15" customFormat="1" ht="30" customHeight="1">
      <c r="A15" s="106" t="s">
        <v>62</v>
      </c>
      <c r="B15" s="107" t="s">
        <v>52</v>
      </c>
      <c r="C15" s="62"/>
      <c r="D15" s="83"/>
      <c r="E15" s="63"/>
      <c r="F15" s="64"/>
      <c r="H15" s="42"/>
    </row>
    <row r="16" spans="1:8" s="15" customFormat="1" ht="18" customHeight="1">
      <c r="A16" s="106" t="s">
        <v>53</v>
      </c>
      <c r="B16" s="107" t="s">
        <v>52</v>
      </c>
      <c r="C16" s="62"/>
      <c r="D16" s="83"/>
      <c r="E16" s="63"/>
      <c r="F16" s="64"/>
      <c r="H16" s="42"/>
    </row>
    <row r="17" spans="1:8" s="15" customFormat="1" ht="104.25" customHeight="1">
      <c r="A17" s="106" t="s">
        <v>66</v>
      </c>
      <c r="B17" s="107" t="s">
        <v>19</v>
      </c>
      <c r="C17" s="62"/>
      <c r="D17" s="83"/>
      <c r="E17" s="63"/>
      <c r="F17" s="64"/>
      <c r="H17" s="42"/>
    </row>
    <row r="18" spans="1:8" s="15" customFormat="1" ht="18.75" customHeight="1">
      <c r="A18" s="106" t="s">
        <v>67</v>
      </c>
      <c r="B18" s="107" t="s">
        <v>52</v>
      </c>
      <c r="C18" s="62"/>
      <c r="D18" s="83"/>
      <c r="E18" s="63"/>
      <c r="F18" s="64"/>
      <c r="H18" s="42"/>
    </row>
    <row r="19" spans="1:8" s="15" customFormat="1" ht="18.75" customHeight="1">
      <c r="A19" s="106" t="s">
        <v>68</v>
      </c>
      <c r="B19" s="107" t="s">
        <v>52</v>
      </c>
      <c r="C19" s="62"/>
      <c r="D19" s="83"/>
      <c r="E19" s="63"/>
      <c r="F19" s="64"/>
      <c r="H19" s="42"/>
    </row>
    <row r="20" spans="1:8" s="15" customFormat="1" ht="24" customHeight="1">
      <c r="A20" s="106" t="s">
        <v>69</v>
      </c>
      <c r="B20" s="107" t="s">
        <v>10</v>
      </c>
      <c r="C20" s="62"/>
      <c r="D20" s="83"/>
      <c r="E20" s="63"/>
      <c r="F20" s="64"/>
      <c r="H20" s="42"/>
    </row>
    <row r="21" spans="1:8" s="15" customFormat="1" ht="18.75" customHeight="1">
      <c r="A21" s="106" t="s">
        <v>70</v>
      </c>
      <c r="B21" s="107" t="s">
        <v>12</v>
      </c>
      <c r="C21" s="62"/>
      <c r="D21" s="83"/>
      <c r="E21" s="63"/>
      <c r="F21" s="64"/>
      <c r="H21" s="42"/>
    </row>
    <row r="22" spans="1:8" s="15" customFormat="1" ht="18.75" customHeight="1">
      <c r="A22" s="106" t="s">
        <v>71</v>
      </c>
      <c r="B22" s="107" t="s">
        <v>52</v>
      </c>
      <c r="C22" s="62"/>
      <c r="D22" s="83"/>
      <c r="E22" s="63"/>
      <c r="F22" s="64"/>
      <c r="H22" s="42"/>
    </row>
    <row r="23" spans="1:8" s="15" customFormat="1" ht="18.75" customHeight="1">
      <c r="A23" s="106" t="s">
        <v>72</v>
      </c>
      <c r="B23" s="107" t="s">
        <v>14</v>
      </c>
      <c r="C23" s="62"/>
      <c r="D23" s="83"/>
      <c r="E23" s="63"/>
      <c r="F23" s="64"/>
      <c r="H23" s="42"/>
    </row>
    <row r="24" spans="1:8" s="15" customFormat="1" ht="18.75" customHeight="1">
      <c r="A24" s="65" t="s">
        <v>63</v>
      </c>
      <c r="B24" s="59"/>
      <c r="C24" s="63"/>
      <c r="D24" s="83"/>
      <c r="E24" s="63"/>
      <c r="F24" s="52">
        <v>3.24</v>
      </c>
      <c r="H24" s="42"/>
    </row>
    <row r="25" spans="1:8" s="15" customFormat="1" ht="18.75" customHeight="1">
      <c r="A25" s="108" t="s">
        <v>148</v>
      </c>
      <c r="B25" s="59" t="s">
        <v>52</v>
      </c>
      <c r="C25" s="63"/>
      <c r="D25" s="83"/>
      <c r="E25" s="63"/>
      <c r="F25" s="64">
        <v>0</v>
      </c>
      <c r="H25" s="42"/>
    </row>
    <row r="26" spans="1:8" s="15" customFormat="1" ht="18.75" customHeight="1">
      <c r="A26" s="65" t="s">
        <v>63</v>
      </c>
      <c r="B26" s="59"/>
      <c r="C26" s="63"/>
      <c r="D26" s="83"/>
      <c r="E26" s="63"/>
      <c r="F26" s="52">
        <f>F25</f>
        <v>0</v>
      </c>
      <c r="H26" s="42"/>
    </row>
    <row r="27" spans="1:8" s="15" customFormat="1" ht="30">
      <c r="A27" s="105" t="s">
        <v>8</v>
      </c>
      <c r="B27" s="109" t="s">
        <v>9</v>
      </c>
      <c r="C27" s="51" t="s">
        <v>150</v>
      </c>
      <c r="D27" s="82">
        <f>F27*12*G27</f>
        <v>94473.62</v>
      </c>
      <c r="E27" s="51">
        <f>F27*12</f>
        <v>14.28</v>
      </c>
      <c r="F27" s="52">
        <v>1.19</v>
      </c>
      <c r="G27" s="15">
        <v>6615.8</v>
      </c>
      <c r="H27" s="42"/>
    </row>
    <row r="28" spans="1:8" s="15" customFormat="1" ht="15">
      <c r="A28" s="106" t="s">
        <v>73</v>
      </c>
      <c r="B28" s="107" t="s">
        <v>9</v>
      </c>
      <c r="C28" s="51"/>
      <c r="D28" s="82"/>
      <c r="E28" s="51"/>
      <c r="F28" s="52"/>
      <c r="H28" s="42"/>
    </row>
    <row r="29" spans="1:8" s="15" customFormat="1" ht="15">
      <c r="A29" s="106" t="s">
        <v>74</v>
      </c>
      <c r="B29" s="107" t="s">
        <v>75</v>
      </c>
      <c r="C29" s="51"/>
      <c r="D29" s="82"/>
      <c r="E29" s="51"/>
      <c r="F29" s="52"/>
      <c r="H29" s="42"/>
    </row>
    <row r="30" spans="1:8" s="15" customFormat="1" ht="15">
      <c r="A30" s="106" t="s">
        <v>76</v>
      </c>
      <c r="B30" s="107" t="s">
        <v>77</v>
      </c>
      <c r="C30" s="51"/>
      <c r="D30" s="82"/>
      <c r="E30" s="51"/>
      <c r="F30" s="52"/>
      <c r="H30" s="42"/>
    </row>
    <row r="31" spans="1:8" s="15" customFormat="1" ht="15">
      <c r="A31" s="106" t="s">
        <v>54</v>
      </c>
      <c r="B31" s="107" t="s">
        <v>9</v>
      </c>
      <c r="C31" s="51"/>
      <c r="D31" s="82"/>
      <c r="E31" s="51"/>
      <c r="F31" s="52"/>
      <c r="H31" s="42"/>
    </row>
    <row r="32" spans="1:8" s="15" customFormat="1" ht="25.5">
      <c r="A32" s="106" t="s">
        <v>55</v>
      </c>
      <c r="B32" s="107" t="s">
        <v>10</v>
      </c>
      <c r="C32" s="51"/>
      <c r="D32" s="82"/>
      <c r="E32" s="51"/>
      <c r="F32" s="52"/>
      <c r="H32" s="42"/>
    </row>
    <row r="33" spans="1:8" s="15" customFormat="1" ht="15">
      <c r="A33" s="106" t="s">
        <v>78</v>
      </c>
      <c r="B33" s="107" t="s">
        <v>9</v>
      </c>
      <c r="C33" s="51"/>
      <c r="D33" s="82"/>
      <c r="E33" s="51"/>
      <c r="F33" s="52"/>
      <c r="H33" s="42"/>
    </row>
    <row r="34" spans="1:8" s="15" customFormat="1" ht="15">
      <c r="A34" s="106" t="s">
        <v>56</v>
      </c>
      <c r="B34" s="107" t="s">
        <v>9</v>
      </c>
      <c r="C34" s="51"/>
      <c r="D34" s="82"/>
      <c r="E34" s="51"/>
      <c r="F34" s="52"/>
      <c r="H34" s="42"/>
    </row>
    <row r="35" spans="1:8" s="15" customFormat="1" ht="25.5">
      <c r="A35" s="106" t="s">
        <v>79</v>
      </c>
      <c r="B35" s="107" t="s">
        <v>57</v>
      </c>
      <c r="C35" s="51"/>
      <c r="D35" s="82"/>
      <c r="E35" s="51"/>
      <c r="F35" s="52"/>
      <c r="H35" s="42"/>
    </row>
    <row r="36" spans="1:8" s="15" customFormat="1" ht="25.5">
      <c r="A36" s="106" t="s">
        <v>80</v>
      </c>
      <c r="B36" s="107" t="s">
        <v>10</v>
      </c>
      <c r="C36" s="51"/>
      <c r="D36" s="82"/>
      <c r="E36" s="51"/>
      <c r="F36" s="52"/>
      <c r="H36" s="42"/>
    </row>
    <row r="37" spans="1:8" s="15" customFormat="1" ht="25.5">
      <c r="A37" s="106" t="s">
        <v>81</v>
      </c>
      <c r="B37" s="107" t="s">
        <v>9</v>
      </c>
      <c r="C37" s="51"/>
      <c r="D37" s="82"/>
      <c r="E37" s="51"/>
      <c r="F37" s="52"/>
      <c r="H37" s="42"/>
    </row>
    <row r="38" spans="1:8" s="25" customFormat="1" ht="18" customHeight="1">
      <c r="A38" s="60" t="s">
        <v>11</v>
      </c>
      <c r="B38" s="61" t="s">
        <v>12</v>
      </c>
      <c r="C38" s="23" t="s">
        <v>149</v>
      </c>
      <c r="D38" s="82">
        <f>F38*12*G38</f>
        <v>65893.37</v>
      </c>
      <c r="E38" s="51">
        <f>F38*12</f>
        <v>9.96</v>
      </c>
      <c r="F38" s="52">
        <v>0.83</v>
      </c>
      <c r="G38" s="15">
        <v>6615.8</v>
      </c>
      <c r="H38" s="42"/>
    </row>
    <row r="39" spans="1:8" s="15" customFormat="1" ht="20.25" customHeight="1">
      <c r="A39" s="60" t="s">
        <v>82</v>
      </c>
      <c r="B39" s="61" t="s">
        <v>13</v>
      </c>
      <c r="C39" s="23" t="s">
        <v>149</v>
      </c>
      <c r="D39" s="82">
        <f>F39*12*G39</f>
        <v>214351.92</v>
      </c>
      <c r="E39" s="51">
        <f>F39*12</f>
        <v>32.4</v>
      </c>
      <c r="F39" s="52">
        <v>2.7</v>
      </c>
      <c r="G39" s="15">
        <v>6615.8</v>
      </c>
      <c r="H39" s="42"/>
    </row>
    <row r="40" spans="1:8" s="15" customFormat="1" ht="18" customHeight="1">
      <c r="A40" s="60" t="s">
        <v>83</v>
      </c>
      <c r="B40" s="61" t="s">
        <v>9</v>
      </c>
      <c r="C40" s="23" t="s">
        <v>151</v>
      </c>
      <c r="D40" s="82">
        <f>F40*12*G40</f>
        <v>111939.34</v>
      </c>
      <c r="E40" s="51">
        <f>F40*12</f>
        <v>16.92</v>
      </c>
      <c r="F40" s="52">
        <v>1.41</v>
      </c>
      <c r="G40" s="15">
        <v>6615.8</v>
      </c>
      <c r="H40" s="42"/>
    </row>
    <row r="41" spans="1:8" s="15" customFormat="1" ht="60">
      <c r="A41" s="60" t="s">
        <v>84</v>
      </c>
      <c r="B41" s="61" t="s">
        <v>14</v>
      </c>
      <c r="C41" s="23" t="s">
        <v>152</v>
      </c>
      <c r="D41" s="82">
        <f>3407.5*1.105*3*1.1</f>
        <v>12425.45</v>
      </c>
      <c r="E41" s="51">
        <f>D41/G41</f>
        <v>1.88</v>
      </c>
      <c r="F41" s="52">
        <f>D41/12/G41</f>
        <v>0.16</v>
      </c>
      <c r="G41" s="15">
        <v>6615.8</v>
      </c>
      <c r="H41" s="42"/>
    </row>
    <row r="42" spans="1:8" s="15" customFormat="1" ht="19.5" customHeight="1">
      <c r="A42" s="60" t="s">
        <v>85</v>
      </c>
      <c r="B42" s="61" t="s">
        <v>9</v>
      </c>
      <c r="C42" s="51" t="s">
        <v>173</v>
      </c>
      <c r="D42" s="82">
        <f>F42*12*G42</f>
        <v>144489.07</v>
      </c>
      <c r="E42" s="51">
        <f>F42*12</f>
        <v>21.84</v>
      </c>
      <c r="F42" s="52">
        <v>1.82</v>
      </c>
      <c r="G42" s="15">
        <v>6615.8</v>
      </c>
      <c r="H42" s="42"/>
    </row>
    <row r="43" spans="1:8" s="15" customFormat="1" ht="15">
      <c r="A43" s="106" t="s">
        <v>86</v>
      </c>
      <c r="B43" s="107" t="s">
        <v>19</v>
      </c>
      <c r="C43" s="51"/>
      <c r="D43" s="82"/>
      <c r="E43" s="51"/>
      <c r="F43" s="52"/>
      <c r="H43" s="42"/>
    </row>
    <row r="44" spans="1:8" s="15" customFormat="1" ht="15">
      <c r="A44" s="106" t="s">
        <v>87</v>
      </c>
      <c r="B44" s="107" t="s">
        <v>14</v>
      </c>
      <c r="C44" s="51"/>
      <c r="D44" s="82"/>
      <c r="E44" s="51"/>
      <c r="F44" s="52"/>
      <c r="H44" s="42"/>
    </row>
    <row r="45" spans="1:8" s="15" customFormat="1" ht="15">
      <c r="A45" s="106" t="s">
        <v>88</v>
      </c>
      <c r="B45" s="107" t="s">
        <v>89</v>
      </c>
      <c r="C45" s="51"/>
      <c r="D45" s="82"/>
      <c r="E45" s="51"/>
      <c r="F45" s="52"/>
      <c r="H45" s="42"/>
    </row>
    <row r="46" spans="1:8" s="15" customFormat="1" ht="15">
      <c r="A46" s="106" t="s">
        <v>90</v>
      </c>
      <c r="B46" s="107" t="s">
        <v>91</v>
      </c>
      <c r="C46" s="51"/>
      <c r="D46" s="82"/>
      <c r="E46" s="51"/>
      <c r="F46" s="52"/>
      <c r="H46" s="42"/>
    </row>
    <row r="47" spans="1:8" s="15" customFormat="1" ht="15">
      <c r="A47" s="106" t="s">
        <v>92</v>
      </c>
      <c r="B47" s="107" t="s">
        <v>89</v>
      </c>
      <c r="C47" s="51"/>
      <c r="D47" s="82"/>
      <c r="E47" s="51"/>
      <c r="F47" s="52"/>
      <c r="H47" s="42"/>
    </row>
    <row r="48" spans="1:8" s="15" customFormat="1" ht="28.5">
      <c r="A48" s="60" t="s">
        <v>93</v>
      </c>
      <c r="B48" s="70" t="s">
        <v>29</v>
      </c>
      <c r="C48" s="23" t="s">
        <v>153</v>
      </c>
      <c r="D48" s="82">
        <f>E48*G48</f>
        <v>311207.23</v>
      </c>
      <c r="E48" s="51">
        <f>F48*12</f>
        <v>47.04</v>
      </c>
      <c r="F48" s="52">
        <v>3.92</v>
      </c>
      <c r="G48" s="15">
        <v>6615.8</v>
      </c>
      <c r="H48" s="42"/>
    </row>
    <row r="49" spans="1:8" s="15" customFormat="1" ht="25.5">
      <c r="A49" s="71" t="s">
        <v>94</v>
      </c>
      <c r="B49" s="72" t="s">
        <v>29</v>
      </c>
      <c r="C49" s="23"/>
      <c r="D49" s="82"/>
      <c r="E49" s="51"/>
      <c r="F49" s="52"/>
      <c r="H49" s="42"/>
    </row>
    <row r="50" spans="1:8" s="15" customFormat="1" ht="15">
      <c r="A50" s="71" t="s">
        <v>95</v>
      </c>
      <c r="B50" s="72" t="s">
        <v>96</v>
      </c>
      <c r="C50" s="23"/>
      <c r="D50" s="82"/>
      <c r="E50" s="51"/>
      <c r="F50" s="52"/>
      <c r="H50" s="42"/>
    </row>
    <row r="51" spans="1:8" s="15" customFormat="1" ht="15">
      <c r="A51" s="71" t="s">
        <v>97</v>
      </c>
      <c r="B51" s="72" t="s">
        <v>52</v>
      </c>
      <c r="C51" s="23"/>
      <c r="D51" s="82"/>
      <c r="E51" s="51"/>
      <c r="F51" s="52"/>
      <c r="H51" s="42"/>
    </row>
    <row r="52" spans="1:8" s="15" customFormat="1" ht="25.5">
      <c r="A52" s="71" t="s">
        <v>98</v>
      </c>
      <c r="B52" s="72" t="s">
        <v>14</v>
      </c>
      <c r="C52" s="23"/>
      <c r="D52" s="82"/>
      <c r="E52" s="51"/>
      <c r="F52" s="52"/>
      <c r="H52" s="42"/>
    </row>
    <row r="53" spans="1:8" s="15" customFormat="1" ht="15">
      <c r="A53" s="60" t="s">
        <v>154</v>
      </c>
      <c r="B53" s="70" t="s">
        <v>14</v>
      </c>
      <c r="C53" s="23" t="s">
        <v>153</v>
      </c>
      <c r="D53" s="82">
        <f>1000*3</f>
        <v>3000</v>
      </c>
      <c r="E53" s="51">
        <f>D53/G53</f>
        <v>0.45</v>
      </c>
      <c r="F53" s="52">
        <f>E53/12</f>
        <v>0.04</v>
      </c>
      <c r="G53" s="15">
        <v>6615.8</v>
      </c>
      <c r="H53" s="42"/>
    </row>
    <row r="54" spans="1:8" s="15" customFormat="1" ht="15">
      <c r="A54" s="60" t="s">
        <v>99</v>
      </c>
      <c r="B54" s="72"/>
      <c r="C54" s="23"/>
      <c r="D54" s="82"/>
      <c r="E54" s="51"/>
      <c r="F54" s="52"/>
      <c r="H54" s="42"/>
    </row>
    <row r="55" spans="1:8" s="21" customFormat="1" ht="30">
      <c r="A55" s="60" t="s">
        <v>100</v>
      </c>
      <c r="B55" s="61" t="s">
        <v>7</v>
      </c>
      <c r="C55" s="26" t="s">
        <v>157</v>
      </c>
      <c r="D55" s="82">
        <v>2246.78</v>
      </c>
      <c r="E55" s="51">
        <f>D55/G55</f>
        <v>0.34</v>
      </c>
      <c r="F55" s="52">
        <f>D55/12/G55</f>
        <v>0.03</v>
      </c>
      <c r="G55" s="15">
        <v>6615.8</v>
      </c>
      <c r="H55" s="42"/>
    </row>
    <row r="56" spans="1:8" s="21" customFormat="1" ht="45">
      <c r="A56" s="60" t="s">
        <v>155</v>
      </c>
      <c r="B56" s="61" t="s">
        <v>7</v>
      </c>
      <c r="C56" s="50" t="s">
        <v>156</v>
      </c>
      <c r="D56" s="82">
        <v>18423.21</v>
      </c>
      <c r="E56" s="51">
        <f>D56/G56</f>
        <v>2.78</v>
      </c>
      <c r="F56" s="52">
        <f>D56/12/G56</f>
        <v>0.23</v>
      </c>
      <c r="G56" s="15">
        <v>6615.8</v>
      </c>
      <c r="H56" s="42"/>
    </row>
    <row r="57" spans="1:8" s="21" customFormat="1" ht="20.25" customHeight="1">
      <c r="A57" s="24" t="s">
        <v>158</v>
      </c>
      <c r="B57" s="22" t="s">
        <v>46</v>
      </c>
      <c r="C57" s="26" t="s">
        <v>157</v>
      </c>
      <c r="D57" s="82">
        <v>15193.15</v>
      </c>
      <c r="E57" s="51">
        <f>D57/G57</f>
        <v>2.3</v>
      </c>
      <c r="F57" s="52">
        <f>E57/12</f>
        <v>0.19</v>
      </c>
      <c r="G57" s="15">
        <v>6615.8</v>
      </c>
      <c r="H57" s="42"/>
    </row>
    <row r="58" spans="1:8" s="21" customFormat="1" ht="33" customHeight="1">
      <c r="A58" s="60" t="s">
        <v>20</v>
      </c>
      <c r="B58" s="61"/>
      <c r="C58" s="26"/>
      <c r="D58" s="82">
        <f>E58*G58</f>
        <v>15877.92</v>
      </c>
      <c r="E58" s="51">
        <f>F58*12</f>
        <v>2.4</v>
      </c>
      <c r="F58" s="52">
        <v>0.2</v>
      </c>
      <c r="G58" s="15">
        <v>6615.8</v>
      </c>
      <c r="H58" s="42"/>
    </row>
    <row r="59" spans="1:8" s="21" customFormat="1" ht="25.5">
      <c r="A59" s="71" t="s">
        <v>101</v>
      </c>
      <c r="B59" s="73" t="s">
        <v>61</v>
      </c>
      <c r="C59" s="26"/>
      <c r="D59" s="82"/>
      <c r="E59" s="51"/>
      <c r="F59" s="52"/>
      <c r="G59" s="15"/>
      <c r="H59" s="42"/>
    </row>
    <row r="60" spans="1:8" s="21" customFormat="1" ht="15">
      <c r="A60" s="71" t="s">
        <v>102</v>
      </c>
      <c r="B60" s="73" t="s">
        <v>61</v>
      </c>
      <c r="C60" s="26"/>
      <c r="D60" s="82"/>
      <c r="E60" s="51"/>
      <c r="F60" s="52"/>
      <c r="G60" s="15"/>
      <c r="H60" s="42"/>
    </row>
    <row r="61" spans="1:8" s="21" customFormat="1" ht="15">
      <c r="A61" s="71" t="s">
        <v>103</v>
      </c>
      <c r="B61" s="73" t="s">
        <v>52</v>
      </c>
      <c r="C61" s="26"/>
      <c r="D61" s="82"/>
      <c r="E61" s="51"/>
      <c r="F61" s="52"/>
      <c r="G61" s="15"/>
      <c r="H61" s="42"/>
    </row>
    <row r="62" spans="1:8" s="21" customFormat="1" ht="15">
      <c r="A62" s="71" t="s">
        <v>104</v>
      </c>
      <c r="B62" s="73" t="s">
        <v>61</v>
      </c>
      <c r="C62" s="26"/>
      <c r="D62" s="82"/>
      <c r="E62" s="51"/>
      <c r="F62" s="52"/>
      <c r="G62" s="15"/>
      <c r="H62" s="42"/>
    </row>
    <row r="63" spans="1:8" s="21" customFormat="1" ht="25.5">
      <c r="A63" s="71" t="s">
        <v>105</v>
      </c>
      <c r="B63" s="73" t="s">
        <v>61</v>
      </c>
      <c r="C63" s="26"/>
      <c r="D63" s="82"/>
      <c r="E63" s="51"/>
      <c r="F63" s="52"/>
      <c r="G63" s="15"/>
      <c r="H63" s="42"/>
    </row>
    <row r="64" spans="1:8" s="21" customFormat="1" ht="15">
      <c r="A64" s="71" t="s">
        <v>106</v>
      </c>
      <c r="B64" s="73" t="s">
        <v>61</v>
      </c>
      <c r="C64" s="26"/>
      <c r="D64" s="82"/>
      <c r="E64" s="51"/>
      <c r="F64" s="52"/>
      <c r="G64" s="15"/>
      <c r="H64" s="42"/>
    </row>
    <row r="65" spans="1:8" s="21" customFormat="1" ht="25.5">
      <c r="A65" s="71" t="s">
        <v>107</v>
      </c>
      <c r="B65" s="73" t="s">
        <v>61</v>
      </c>
      <c r="C65" s="26"/>
      <c r="D65" s="82"/>
      <c r="E65" s="51"/>
      <c r="F65" s="52"/>
      <c r="G65" s="15"/>
      <c r="H65" s="42"/>
    </row>
    <row r="66" spans="1:8" s="21" customFormat="1" ht="15">
      <c r="A66" s="71" t="s">
        <v>108</v>
      </c>
      <c r="B66" s="73" t="s">
        <v>61</v>
      </c>
      <c r="C66" s="26"/>
      <c r="D66" s="82"/>
      <c r="E66" s="51"/>
      <c r="F66" s="52"/>
      <c r="G66" s="15"/>
      <c r="H66" s="42"/>
    </row>
    <row r="67" spans="1:8" s="21" customFormat="1" ht="15">
      <c r="A67" s="71" t="s">
        <v>109</v>
      </c>
      <c r="B67" s="73" t="s">
        <v>61</v>
      </c>
      <c r="C67" s="26"/>
      <c r="D67" s="82"/>
      <c r="E67" s="51"/>
      <c r="F67" s="52"/>
      <c r="G67" s="15"/>
      <c r="H67" s="42"/>
    </row>
    <row r="68" spans="1:8" s="15" customFormat="1" ht="15">
      <c r="A68" s="24" t="s">
        <v>22</v>
      </c>
      <c r="B68" s="22" t="s">
        <v>23</v>
      </c>
      <c r="C68" s="26" t="s">
        <v>174</v>
      </c>
      <c r="D68" s="82">
        <f>F68*G68*12</f>
        <v>5557.27</v>
      </c>
      <c r="E68" s="51">
        <f>F68*12</f>
        <v>0.84</v>
      </c>
      <c r="F68" s="52">
        <v>0.07</v>
      </c>
      <c r="G68" s="15">
        <v>6615.8</v>
      </c>
      <c r="H68" s="42"/>
    </row>
    <row r="69" spans="1:8" s="15" customFormat="1" ht="15">
      <c r="A69" s="24" t="s">
        <v>24</v>
      </c>
      <c r="B69" s="22" t="s">
        <v>25</v>
      </c>
      <c r="C69" s="26" t="s">
        <v>174</v>
      </c>
      <c r="D69" s="84">
        <v>3493.14</v>
      </c>
      <c r="E69" s="53">
        <f>D69/G69</f>
        <v>0.53</v>
      </c>
      <c r="F69" s="110">
        <f>E69/12</f>
        <v>0.04</v>
      </c>
      <c r="G69" s="15">
        <v>6615.8</v>
      </c>
      <c r="H69" s="42"/>
    </row>
    <row r="70" spans="1:8" s="25" customFormat="1" ht="30">
      <c r="A70" s="60" t="s">
        <v>21</v>
      </c>
      <c r="B70" s="61"/>
      <c r="C70" s="26">
        <v>0</v>
      </c>
      <c r="D70" s="84">
        <v>0</v>
      </c>
      <c r="E70" s="53">
        <f>D70/G70</f>
        <v>0</v>
      </c>
      <c r="F70" s="110">
        <f>E70/12</f>
        <v>0</v>
      </c>
      <c r="G70" s="15">
        <v>6615.8</v>
      </c>
      <c r="H70" s="42"/>
    </row>
    <row r="71" spans="1:8" s="25" customFormat="1" ht="15">
      <c r="A71" s="60" t="s">
        <v>31</v>
      </c>
      <c r="B71" s="61"/>
      <c r="C71" s="26" t="s">
        <v>175</v>
      </c>
      <c r="D71" s="84">
        <f>SUM(D72:D84)</f>
        <v>19348.85</v>
      </c>
      <c r="E71" s="53">
        <f>D71/G71</f>
        <v>2.92</v>
      </c>
      <c r="F71" s="52">
        <f>D71/12/G71</f>
        <v>0.24</v>
      </c>
      <c r="G71" s="15">
        <v>6615.8</v>
      </c>
      <c r="H71" s="42"/>
    </row>
    <row r="72" spans="1:8" s="21" customFormat="1" ht="15">
      <c r="A72" s="49" t="s">
        <v>159</v>
      </c>
      <c r="B72" s="67" t="s">
        <v>14</v>
      </c>
      <c r="C72" s="54"/>
      <c r="D72" s="111">
        <v>238.84</v>
      </c>
      <c r="E72" s="54"/>
      <c r="F72" s="55"/>
      <c r="G72" s="15">
        <v>6615.8</v>
      </c>
      <c r="H72" s="42"/>
    </row>
    <row r="73" spans="1:8" s="21" customFormat="1" ht="15">
      <c r="A73" s="49" t="s">
        <v>15</v>
      </c>
      <c r="B73" s="67" t="s">
        <v>19</v>
      </c>
      <c r="C73" s="54"/>
      <c r="D73" s="112">
        <v>505.42</v>
      </c>
      <c r="E73" s="54"/>
      <c r="F73" s="55"/>
      <c r="G73" s="15">
        <v>6615.8</v>
      </c>
      <c r="H73" s="42"/>
    </row>
    <row r="74" spans="1:8" s="21" customFormat="1" ht="15">
      <c r="A74" s="49" t="s">
        <v>110</v>
      </c>
      <c r="B74" s="58" t="s">
        <v>14</v>
      </c>
      <c r="C74" s="54"/>
      <c r="D74" s="112">
        <v>900.62</v>
      </c>
      <c r="E74" s="54"/>
      <c r="F74" s="55"/>
      <c r="G74" s="15">
        <v>6615.8</v>
      </c>
      <c r="H74" s="42"/>
    </row>
    <row r="75" spans="1:8" s="21" customFormat="1" ht="15">
      <c r="A75" s="49" t="s">
        <v>41</v>
      </c>
      <c r="B75" s="67" t="s">
        <v>14</v>
      </c>
      <c r="C75" s="54"/>
      <c r="D75" s="112">
        <v>963.17</v>
      </c>
      <c r="E75" s="54"/>
      <c r="F75" s="55"/>
      <c r="G75" s="15">
        <v>6615.8</v>
      </c>
      <c r="H75" s="42"/>
    </row>
    <row r="76" spans="1:8" s="21" customFormat="1" ht="15">
      <c r="A76" s="49" t="s">
        <v>16</v>
      </c>
      <c r="B76" s="67" t="s">
        <v>14</v>
      </c>
      <c r="C76" s="54"/>
      <c r="D76" s="112">
        <v>4294.09</v>
      </c>
      <c r="E76" s="54"/>
      <c r="F76" s="55"/>
      <c r="G76" s="15">
        <v>6615.8</v>
      </c>
      <c r="H76" s="42"/>
    </row>
    <row r="77" spans="1:8" s="21" customFormat="1" ht="15">
      <c r="A77" s="49" t="s">
        <v>17</v>
      </c>
      <c r="B77" s="67" t="s">
        <v>14</v>
      </c>
      <c r="C77" s="54"/>
      <c r="D77" s="112">
        <v>1010.85</v>
      </c>
      <c r="E77" s="54"/>
      <c r="F77" s="55"/>
      <c r="G77" s="15">
        <v>6615.8</v>
      </c>
      <c r="H77" s="42"/>
    </row>
    <row r="78" spans="1:8" s="21" customFormat="1" ht="15">
      <c r="A78" s="49" t="s">
        <v>59</v>
      </c>
      <c r="B78" s="67" t="s">
        <v>14</v>
      </c>
      <c r="C78" s="54"/>
      <c r="D78" s="112">
        <v>481.57</v>
      </c>
      <c r="E78" s="54"/>
      <c r="F78" s="55"/>
      <c r="G78" s="15">
        <v>6615.8</v>
      </c>
      <c r="H78" s="42"/>
    </row>
    <row r="79" spans="1:8" s="21" customFormat="1" ht="15">
      <c r="A79" s="49" t="s">
        <v>40</v>
      </c>
      <c r="B79" s="58" t="s">
        <v>14</v>
      </c>
      <c r="C79" s="54"/>
      <c r="D79" s="112">
        <f>1926.35/2</f>
        <v>963.18</v>
      </c>
      <c r="E79" s="54"/>
      <c r="F79" s="55"/>
      <c r="G79" s="15">
        <v>6615.8</v>
      </c>
      <c r="H79" s="42"/>
    </row>
    <row r="80" spans="1:8" s="21" customFormat="1" ht="25.5">
      <c r="A80" s="49" t="s">
        <v>18</v>
      </c>
      <c r="B80" s="67" t="s">
        <v>14</v>
      </c>
      <c r="C80" s="54"/>
      <c r="D80" s="112">
        <v>6599.84</v>
      </c>
      <c r="E80" s="54"/>
      <c r="F80" s="55"/>
      <c r="G80" s="15">
        <v>6615.8</v>
      </c>
      <c r="H80" s="42"/>
    </row>
    <row r="81" spans="1:8" s="21" customFormat="1" ht="26.25" customHeight="1">
      <c r="A81" s="49" t="s">
        <v>58</v>
      </c>
      <c r="B81" s="67" t="s">
        <v>14</v>
      </c>
      <c r="C81" s="54"/>
      <c r="D81" s="112">
        <v>3391.27</v>
      </c>
      <c r="E81" s="54"/>
      <c r="F81" s="55"/>
      <c r="G81" s="15">
        <v>6615.8</v>
      </c>
      <c r="H81" s="42"/>
    </row>
    <row r="82" spans="1:8" s="21" customFormat="1" ht="25.5">
      <c r="A82" s="49" t="s">
        <v>111</v>
      </c>
      <c r="B82" s="58" t="s">
        <v>46</v>
      </c>
      <c r="C82" s="54"/>
      <c r="D82" s="112">
        <v>0</v>
      </c>
      <c r="E82" s="54"/>
      <c r="F82" s="55"/>
      <c r="G82" s="15">
        <v>6615.8</v>
      </c>
      <c r="H82" s="42"/>
    </row>
    <row r="83" spans="1:8" s="21" customFormat="1" ht="15">
      <c r="A83" s="49" t="s">
        <v>132</v>
      </c>
      <c r="B83" s="58" t="s">
        <v>46</v>
      </c>
      <c r="C83" s="54"/>
      <c r="D83" s="112">
        <v>0</v>
      </c>
      <c r="E83" s="54"/>
      <c r="F83" s="55"/>
      <c r="G83" s="15">
        <v>6615.8</v>
      </c>
      <c r="H83" s="42"/>
    </row>
    <row r="84" spans="1:8" s="21" customFormat="1" ht="15">
      <c r="A84" s="49" t="s">
        <v>112</v>
      </c>
      <c r="B84" s="73" t="s">
        <v>14</v>
      </c>
      <c r="C84" s="54"/>
      <c r="D84" s="112">
        <v>0</v>
      </c>
      <c r="E84" s="54"/>
      <c r="F84" s="55"/>
      <c r="G84" s="15">
        <v>6615.8</v>
      </c>
      <c r="H84" s="42"/>
    </row>
    <row r="85" spans="1:8" s="25" customFormat="1" ht="30">
      <c r="A85" s="60" t="s">
        <v>34</v>
      </c>
      <c r="B85" s="61"/>
      <c r="C85" s="51" t="s">
        <v>176</v>
      </c>
      <c r="D85" s="85">
        <f>D88+D86+D87+D89</f>
        <v>1926.35</v>
      </c>
      <c r="E85" s="51">
        <f>D85/G85</f>
        <v>0.29</v>
      </c>
      <c r="F85" s="52">
        <f>D85/12/G85</f>
        <v>0.02</v>
      </c>
      <c r="G85" s="15">
        <v>6615.8</v>
      </c>
      <c r="H85" s="42"/>
    </row>
    <row r="86" spans="1:8" s="21" customFormat="1" ht="25.5">
      <c r="A86" s="49" t="s">
        <v>43</v>
      </c>
      <c r="B86" s="67" t="s">
        <v>44</v>
      </c>
      <c r="C86" s="54"/>
      <c r="D86" s="112">
        <v>1926.35</v>
      </c>
      <c r="E86" s="54"/>
      <c r="F86" s="55"/>
      <c r="G86" s="15">
        <v>6615.8</v>
      </c>
      <c r="H86" s="42"/>
    </row>
    <row r="87" spans="1:8" s="21" customFormat="1" ht="25.5">
      <c r="A87" s="49" t="s">
        <v>111</v>
      </c>
      <c r="B87" s="58" t="s">
        <v>45</v>
      </c>
      <c r="C87" s="54"/>
      <c r="D87" s="112">
        <v>0</v>
      </c>
      <c r="E87" s="54"/>
      <c r="F87" s="55"/>
      <c r="G87" s="15">
        <v>6615.8</v>
      </c>
      <c r="H87" s="42"/>
    </row>
    <row r="88" spans="1:8" s="21" customFormat="1" ht="15">
      <c r="A88" s="49" t="s">
        <v>165</v>
      </c>
      <c r="B88" s="58" t="s">
        <v>46</v>
      </c>
      <c r="C88" s="54"/>
      <c r="D88" s="112">
        <v>0</v>
      </c>
      <c r="E88" s="54"/>
      <c r="F88" s="55"/>
      <c r="G88" s="15">
        <v>6615.8</v>
      </c>
      <c r="H88" s="42"/>
    </row>
    <row r="89" spans="1:8" s="21" customFormat="1" ht="15">
      <c r="A89" s="49" t="s">
        <v>113</v>
      </c>
      <c r="B89" s="58" t="s">
        <v>14</v>
      </c>
      <c r="C89" s="54"/>
      <c r="D89" s="107">
        <v>0</v>
      </c>
      <c r="E89" s="63"/>
      <c r="F89" s="64"/>
      <c r="G89" s="15">
        <v>6615.8</v>
      </c>
      <c r="H89" s="42"/>
    </row>
    <row r="90" spans="1:8" s="78" customFormat="1" ht="30">
      <c r="A90" s="60" t="s">
        <v>35</v>
      </c>
      <c r="B90" s="67"/>
      <c r="C90" s="136" t="s">
        <v>177</v>
      </c>
      <c r="D90" s="86">
        <f>D91+D92+D93+D94</f>
        <v>0</v>
      </c>
      <c r="E90" s="75">
        <f>D90/G90</f>
        <v>0</v>
      </c>
      <c r="F90" s="79">
        <f>E90/12</f>
        <v>0</v>
      </c>
      <c r="G90" s="15">
        <v>6615.8</v>
      </c>
      <c r="H90" s="77"/>
    </row>
    <row r="91" spans="1:8" s="78" customFormat="1" ht="15">
      <c r="A91" s="49" t="s">
        <v>114</v>
      </c>
      <c r="B91" s="67" t="s">
        <v>14</v>
      </c>
      <c r="C91" s="53"/>
      <c r="D91" s="107">
        <v>0</v>
      </c>
      <c r="E91" s="75"/>
      <c r="F91" s="79"/>
      <c r="G91" s="76"/>
      <c r="H91" s="77"/>
    </row>
    <row r="92" spans="1:8" s="78" customFormat="1" ht="15">
      <c r="A92" s="71" t="s">
        <v>166</v>
      </c>
      <c r="B92" s="58" t="s">
        <v>46</v>
      </c>
      <c r="C92" s="53"/>
      <c r="D92" s="107">
        <v>0</v>
      </c>
      <c r="E92" s="75"/>
      <c r="F92" s="79"/>
      <c r="G92" s="76"/>
      <c r="H92" s="77"/>
    </row>
    <row r="93" spans="1:8" s="78" customFormat="1" ht="15">
      <c r="A93" s="49" t="s">
        <v>116</v>
      </c>
      <c r="B93" s="58" t="s">
        <v>45</v>
      </c>
      <c r="C93" s="53"/>
      <c r="D93" s="107">
        <v>0</v>
      </c>
      <c r="E93" s="75"/>
      <c r="F93" s="79"/>
      <c r="G93" s="76"/>
      <c r="H93" s="77"/>
    </row>
    <row r="94" spans="1:8" s="78" customFormat="1" ht="25.5">
      <c r="A94" s="49" t="s">
        <v>117</v>
      </c>
      <c r="B94" s="58" t="s">
        <v>46</v>
      </c>
      <c r="C94" s="53"/>
      <c r="D94" s="107">
        <v>0</v>
      </c>
      <c r="E94" s="75"/>
      <c r="F94" s="79"/>
      <c r="G94" s="76"/>
      <c r="H94" s="77"/>
    </row>
    <row r="95" spans="1:8" s="21" customFormat="1" ht="15">
      <c r="A95" s="60" t="s">
        <v>118</v>
      </c>
      <c r="B95" s="67"/>
      <c r="C95" s="26" t="s">
        <v>175</v>
      </c>
      <c r="D95" s="85">
        <f>D96+D97+D98+D99+D100+D101</f>
        <v>40227.79</v>
      </c>
      <c r="E95" s="51">
        <f>D95/G95</f>
        <v>6.08</v>
      </c>
      <c r="F95" s="52">
        <f>D95/12/G95</f>
        <v>0.51</v>
      </c>
      <c r="G95" s="15">
        <v>6615.8</v>
      </c>
      <c r="H95" s="42"/>
    </row>
    <row r="96" spans="1:8" s="21" customFormat="1" ht="15">
      <c r="A96" s="49" t="s">
        <v>32</v>
      </c>
      <c r="B96" s="67" t="s">
        <v>7</v>
      </c>
      <c r="C96" s="26"/>
      <c r="D96" s="112">
        <f>E96*G96</f>
        <v>0</v>
      </c>
      <c r="E96" s="54"/>
      <c r="F96" s="55"/>
      <c r="G96" s="15">
        <v>6615.8</v>
      </c>
      <c r="H96" s="42"/>
    </row>
    <row r="97" spans="1:8" s="21" customFormat="1" ht="38.25">
      <c r="A97" s="49" t="s">
        <v>119</v>
      </c>
      <c r="B97" s="67" t="s">
        <v>14</v>
      </c>
      <c r="C97" s="26"/>
      <c r="D97" s="112">
        <v>15213.7</v>
      </c>
      <c r="E97" s="54"/>
      <c r="F97" s="55"/>
      <c r="G97" s="15">
        <v>6615.8</v>
      </c>
      <c r="H97" s="42"/>
    </row>
    <row r="98" spans="1:8" s="21" customFormat="1" ht="38.25">
      <c r="A98" s="49" t="s">
        <v>120</v>
      </c>
      <c r="B98" s="67" t="s">
        <v>14</v>
      </c>
      <c r="C98" s="26"/>
      <c r="D98" s="112">
        <v>1006.81</v>
      </c>
      <c r="E98" s="54"/>
      <c r="F98" s="55"/>
      <c r="G98" s="15">
        <v>6615.8</v>
      </c>
      <c r="H98" s="42"/>
    </row>
    <row r="99" spans="1:8" s="21" customFormat="1" ht="27.75" customHeight="1">
      <c r="A99" s="49" t="s">
        <v>47</v>
      </c>
      <c r="B99" s="67" t="s">
        <v>10</v>
      </c>
      <c r="C99" s="26"/>
      <c r="D99" s="112">
        <f>E99*G99</f>
        <v>0</v>
      </c>
      <c r="E99" s="54"/>
      <c r="F99" s="55"/>
      <c r="G99" s="15">
        <v>6615.8</v>
      </c>
      <c r="H99" s="42"/>
    </row>
    <row r="100" spans="1:8" s="21" customFormat="1" ht="15">
      <c r="A100" s="49" t="s">
        <v>37</v>
      </c>
      <c r="B100" s="58" t="s">
        <v>121</v>
      </c>
      <c r="C100" s="26"/>
      <c r="D100" s="112">
        <f>E100*G100</f>
        <v>0</v>
      </c>
      <c r="E100" s="54"/>
      <c r="F100" s="55"/>
      <c r="G100" s="15">
        <v>6615.8</v>
      </c>
      <c r="H100" s="42"/>
    </row>
    <row r="101" spans="1:8" s="21" customFormat="1" ht="51">
      <c r="A101" s="49" t="s">
        <v>122</v>
      </c>
      <c r="B101" s="58" t="s">
        <v>61</v>
      </c>
      <c r="C101" s="26"/>
      <c r="D101" s="112">
        <v>24007.28</v>
      </c>
      <c r="E101" s="54"/>
      <c r="F101" s="55"/>
      <c r="G101" s="15">
        <v>6615.8</v>
      </c>
      <c r="H101" s="42"/>
    </row>
    <row r="102" spans="1:8" s="21" customFormat="1" ht="15">
      <c r="A102" s="24" t="s">
        <v>36</v>
      </c>
      <c r="B102" s="28"/>
      <c r="C102" s="26" t="s">
        <v>178</v>
      </c>
      <c r="D102" s="85">
        <f>D103</f>
        <v>0</v>
      </c>
      <c r="E102" s="51">
        <f>D102/G102</f>
        <v>0</v>
      </c>
      <c r="F102" s="52">
        <f>D102/12/G102</f>
        <v>0</v>
      </c>
      <c r="G102" s="15">
        <v>6615.8</v>
      </c>
      <c r="H102" s="42"/>
    </row>
    <row r="103" spans="1:8" s="21" customFormat="1" ht="15">
      <c r="A103" s="7" t="s">
        <v>33</v>
      </c>
      <c r="B103" s="28" t="s">
        <v>14</v>
      </c>
      <c r="C103" s="2"/>
      <c r="D103" s="112">
        <v>0</v>
      </c>
      <c r="E103" s="54"/>
      <c r="F103" s="55"/>
      <c r="G103" s="15">
        <v>6615.8</v>
      </c>
      <c r="H103" s="42"/>
    </row>
    <row r="104" spans="1:8" s="15" customFormat="1" ht="15">
      <c r="A104" s="60" t="s">
        <v>39</v>
      </c>
      <c r="B104" s="61"/>
      <c r="C104" s="23" t="s">
        <v>179</v>
      </c>
      <c r="D104" s="85">
        <f>D105+D106</f>
        <v>26614.9</v>
      </c>
      <c r="E104" s="51">
        <f>D104/G104</f>
        <v>4.02</v>
      </c>
      <c r="F104" s="52">
        <f>E104/12</f>
        <v>0.34</v>
      </c>
      <c r="G104" s="15">
        <v>6615.8</v>
      </c>
      <c r="H104" s="42"/>
    </row>
    <row r="105" spans="1:8" s="21" customFormat="1" ht="38.25">
      <c r="A105" s="71" t="s">
        <v>123</v>
      </c>
      <c r="B105" s="58" t="s">
        <v>19</v>
      </c>
      <c r="C105" s="2"/>
      <c r="D105" s="112">
        <v>26614.9</v>
      </c>
      <c r="E105" s="54"/>
      <c r="F105" s="55"/>
      <c r="G105" s="15">
        <v>6615.8</v>
      </c>
      <c r="H105" s="42"/>
    </row>
    <row r="106" spans="1:8" s="21" customFormat="1" ht="25.5">
      <c r="A106" s="71" t="s">
        <v>162</v>
      </c>
      <c r="B106" s="58" t="s">
        <v>61</v>
      </c>
      <c r="C106" s="8"/>
      <c r="D106" s="113">
        <v>0</v>
      </c>
      <c r="E106" s="56"/>
      <c r="F106" s="80"/>
      <c r="G106" s="15"/>
      <c r="H106" s="42"/>
    </row>
    <row r="107" spans="1:8" s="15" customFormat="1" ht="15">
      <c r="A107" s="24" t="s">
        <v>38</v>
      </c>
      <c r="B107" s="22"/>
      <c r="C107" s="23" t="s">
        <v>174</v>
      </c>
      <c r="D107" s="85">
        <f>D108+D109</f>
        <v>0</v>
      </c>
      <c r="E107" s="51">
        <f>D107/G107</f>
        <v>0</v>
      </c>
      <c r="F107" s="52">
        <f>D107/12/G107</f>
        <v>0</v>
      </c>
      <c r="G107" s="15">
        <v>6615.8</v>
      </c>
      <c r="H107" s="42"/>
    </row>
    <row r="108" spans="1:8" s="21" customFormat="1" ht="15">
      <c r="A108" s="7" t="s">
        <v>64</v>
      </c>
      <c r="B108" s="28" t="s">
        <v>42</v>
      </c>
      <c r="C108" s="2"/>
      <c r="D108" s="112">
        <v>0</v>
      </c>
      <c r="E108" s="54"/>
      <c r="F108" s="55"/>
      <c r="G108" s="15">
        <v>6615.8</v>
      </c>
      <c r="H108" s="42"/>
    </row>
    <row r="109" spans="1:8" s="21" customFormat="1" ht="15">
      <c r="A109" s="7" t="s">
        <v>48</v>
      </c>
      <c r="B109" s="28" t="s">
        <v>42</v>
      </c>
      <c r="C109" s="2"/>
      <c r="D109" s="112">
        <v>0</v>
      </c>
      <c r="E109" s="54"/>
      <c r="F109" s="55"/>
      <c r="G109" s="15">
        <v>6615.8</v>
      </c>
      <c r="H109" s="42"/>
    </row>
    <row r="110" spans="1:8" s="15" customFormat="1" ht="144" customHeight="1">
      <c r="A110" s="60" t="s">
        <v>170</v>
      </c>
      <c r="B110" s="22" t="s">
        <v>10</v>
      </c>
      <c r="C110" s="27"/>
      <c r="D110" s="84">
        <v>50000</v>
      </c>
      <c r="E110" s="53">
        <f>D110/G110</f>
        <v>7.56</v>
      </c>
      <c r="F110" s="110">
        <f>E110/12</f>
        <v>0.63</v>
      </c>
      <c r="G110" s="15">
        <v>6615.8</v>
      </c>
      <c r="H110" s="42"/>
    </row>
    <row r="111" spans="1:8" s="15" customFormat="1" ht="27.75" customHeight="1">
      <c r="A111" s="49" t="s">
        <v>163</v>
      </c>
      <c r="B111" s="58"/>
      <c r="C111" s="54"/>
      <c r="D111" s="112">
        <v>542.03</v>
      </c>
      <c r="E111" s="53"/>
      <c r="F111" s="53"/>
      <c r="H111" s="42"/>
    </row>
    <row r="112" spans="1:8" s="15" customFormat="1" ht="18" customHeight="1">
      <c r="A112" s="49" t="s">
        <v>167</v>
      </c>
      <c r="B112" s="58"/>
      <c r="C112" s="54"/>
      <c r="D112" s="112">
        <v>5746.31</v>
      </c>
      <c r="E112" s="53"/>
      <c r="F112" s="53"/>
      <c r="H112" s="42"/>
    </row>
    <row r="113" spans="1:8" s="15" customFormat="1" ht="26.25" customHeight="1">
      <c r="A113" s="49" t="s">
        <v>164</v>
      </c>
      <c r="B113" s="58"/>
      <c r="C113" s="54"/>
      <c r="D113" s="112">
        <v>7520.83</v>
      </c>
      <c r="E113" s="53"/>
      <c r="F113" s="53"/>
      <c r="H113" s="42"/>
    </row>
    <row r="114" spans="1:8" s="15" customFormat="1" ht="17.25" customHeight="1">
      <c r="A114" s="49" t="s">
        <v>168</v>
      </c>
      <c r="B114" s="58"/>
      <c r="C114" s="54"/>
      <c r="D114" s="112">
        <v>5746.31</v>
      </c>
      <c r="E114" s="53"/>
      <c r="F114" s="53"/>
      <c r="H114" s="42"/>
    </row>
    <row r="115" spans="1:8" s="15" customFormat="1" ht="25.5" customHeight="1">
      <c r="A115" s="49" t="s">
        <v>169</v>
      </c>
      <c r="B115" s="58"/>
      <c r="C115" s="54"/>
      <c r="D115" s="107">
        <v>416.02</v>
      </c>
      <c r="E115" s="53"/>
      <c r="F115" s="53"/>
      <c r="H115" s="42"/>
    </row>
    <row r="116" spans="1:8" s="15" customFormat="1" ht="22.5" customHeight="1" thickBot="1">
      <c r="A116" s="89" t="s">
        <v>60</v>
      </c>
      <c r="B116" s="90" t="s">
        <v>9</v>
      </c>
      <c r="C116" s="26"/>
      <c r="D116" s="84">
        <f>E116*G116</f>
        <v>150840.24</v>
      </c>
      <c r="E116" s="92">
        <f>12*F116</f>
        <v>22.8</v>
      </c>
      <c r="F116" s="93">
        <v>1.9</v>
      </c>
      <c r="G116" s="15">
        <v>6615.8</v>
      </c>
      <c r="H116" s="42"/>
    </row>
    <row r="117" spans="1:8" s="15" customFormat="1" ht="19.5" thickBot="1">
      <c r="A117" s="29" t="s">
        <v>50</v>
      </c>
      <c r="B117" s="14"/>
      <c r="C117" s="95"/>
      <c r="D117" s="117">
        <f>D116+D110+D107+D104+D102+D95+D85+D71+D70+D69+D68+D58+D56+D55+D48+D42+D41+D40+D39+D38+D27+D14+D90+D57+D53</f>
        <v>1564751.9</v>
      </c>
      <c r="E117" s="94">
        <f>E116+E110+E107+E104+E102+E95+E85+E71+E70+E69+E68+E58+E56+E55+E48+E42+E41+E40+E39+E38+E27+E14+E90+E57+E53</f>
        <v>236.51</v>
      </c>
      <c r="F117" s="94">
        <f>F116+F110+F107+F104+F102+F95+F85+F71+F70+F69+F68+F58+F56+F55+F48+F42+F41+F40+F39+F38+F27+F14+F90+F57+F53</f>
        <v>19.71</v>
      </c>
      <c r="G117" s="15">
        <v>6615.8</v>
      </c>
      <c r="H117" s="42"/>
    </row>
    <row r="118" spans="1:8" s="35" customFormat="1" ht="19.5" thickBot="1">
      <c r="A118" s="33"/>
      <c r="B118" s="34"/>
      <c r="C118" s="4"/>
      <c r="D118" s="87"/>
      <c r="E118" s="57"/>
      <c r="F118" s="57"/>
      <c r="G118" s="15">
        <v>6615.8</v>
      </c>
      <c r="H118" s="46"/>
    </row>
    <row r="119" spans="1:10" s="35" customFormat="1" ht="19.5" thickBot="1">
      <c r="A119" s="81" t="s">
        <v>124</v>
      </c>
      <c r="B119" s="14"/>
      <c r="C119" s="30"/>
      <c r="D119" s="88">
        <v>0</v>
      </c>
      <c r="E119" s="88">
        <v>0</v>
      </c>
      <c r="F119" s="88">
        <v>0</v>
      </c>
      <c r="G119" s="15">
        <v>6615.8</v>
      </c>
      <c r="H119" s="46"/>
      <c r="J119" s="46"/>
    </row>
    <row r="120" spans="1:8" s="21" customFormat="1" ht="15">
      <c r="A120" s="33"/>
      <c r="B120" s="96"/>
      <c r="C120" s="97"/>
      <c r="D120" s="116"/>
      <c r="E120" s="98"/>
      <c r="F120" s="98"/>
      <c r="G120" s="15"/>
      <c r="H120" s="42"/>
    </row>
    <row r="121" spans="1:8" s="35" customFormat="1" ht="19.5" thickBot="1">
      <c r="A121" s="33"/>
      <c r="B121" s="34"/>
      <c r="C121" s="4"/>
      <c r="D121" s="4"/>
      <c r="E121" s="4"/>
      <c r="F121" s="4"/>
      <c r="H121" s="46"/>
    </row>
    <row r="122" spans="1:8" s="35" customFormat="1" ht="19.5" thickBot="1">
      <c r="A122" s="29" t="s">
        <v>51</v>
      </c>
      <c r="B122" s="38"/>
      <c r="C122" s="39"/>
      <c r="D122" s="88">
        <f>D117+D119</f>
        <v>1564751.9</v>
      </c>
      <c r="E122" s="66">
        <f>E117+E119</f>
        <v>236.51</v>
      </c>
      <c r="F122" s="66">
        <f>F117+F119</f>
        <v>19.71</v>
      </c>
      <c r="H122" s="46"/>
    </row>
    <row r="123" spans="1:8" s="35" customFormat="1" ht="18.75">
      <c r="A123" s="33"/>
      <c r="B123" s="34"/>
      <c r="C123" s="4"/>
      <c r="D123" s="4"/>
      <c r="E123" s="4"/>
      <c r="F123" s="4"/>
      <c r="H123" s="46"/>
    </row>
    <row r="124" spans="1:8" s="35" customFormat="1" ht="18.75">
      <c r="A124" s="33"/>
      <c r="B124" s="34"/>
      <c r="C124" s="4"/>
      <c r="D124" s="4"/>
      <c r="E124" s="4"/>
      <c r="F124" s="4"/>
      <c r="H124" s="46"/>
    </row>
    <row r="125" spans="1:8" s="35" customFormat="1" ht="18.75">
      <c r="A125" s="33"/>
      <c r="B125" s="34"/>
      <c r="C125" s="4"/>
      <c r="D125" s="4"/>
      <c r="E125" s="4"/>
      <c r="F125" s="4"/>
      <c r="H125" s="46"/>
    </row>
    <row r="126" spans="1:8" s="35" customFormat="1" ht="18.75">
      <c r="A126" s="33"/>
      <c r="B126" s="34"/>
      <c r="C126" s="4"/>
      <c r="D126" s="4"/>
      <c r="E126" s="4"/>
      <c r="F126" s="4"/>
      <c r="H126" s="46"/>
    </row>
    <row r="127" spans="1:8" s="35" customFormat="1" ht="18.75">
      <c r="A127" s="33"/>
      <c r="B127" s="34"/>
      <c r="C127" s="4"/>
      <c r="D127" s="4"/>
      <c r="E127" s="4"/>
      <c r="F127" s="4"/>
      <c r="H127" s="46"/>
    </row>
    <row r="128" spans="1:8" s="35" customFormat="1" ht="18.75">
      <c r="A128" s="33"/>
      <c r="B128" s="34"/>
      <c r="C128" s="4"/>
      <c r="D128" s="4"/>
      <c r="E128" s="4"/>
      <c r="F128" s="4"/>
      <c r="H128" s="46"/>
    </row>
    <row r="129" spans="1:8" s="31" customFormat="1" ht="19.5">
      <c r="A129" s="36"/>
      <c r="B129" s="37"/>
      <c r="C129" s="5"/>
      <c r="D129" s="5"/>
      <c r="E129" s="5"/>
      <c r="F129" s="5"/>
      <c r="H129" s="44"/>
    </row>
    <row r="130" spans="1:8" s="3" customFormat="1" ht="14.25">
      <c r="A130" s="135" t="s">
        <v>26</v>
      </c>
      <c r="B130" s="135"/>
      <c r="C130" s="135"/>
      <c r="D130" s="135"/>
      <c r="H130" s="45"/>
    </row>
    <row r="131" s="3" customFormat="1" ht="12.75">
      <c r="H131" s="45"/>
    </row>
    <row r="132" spans="1:8" s="3" customFormat="1" ht="12.75">
      <c r="A132" s="32" t="s">
        <v>27</v>
      </c>
      <c r="H132" s="45"/>
    </row>
    <row r="133" s="3" customFormat="1" ht="12.75">
      <c r="H133" s="45"/>
    </row>
    <row r="134" s="3" customFormat="1" ht="12.75">
      <c r="H134" s="45"/>
    </row>
    <row r="135" s="3" customFormat="1" ht="12.75">
      <c r="H135" s="45"/>
    </row>
    <row r="136" s="3" customFormat="1" ht="12.75">
      <c r="H136" s="45"/>
    </row>
    <row r="137" s="3" customFormat="1" ht="12.75">
      <c r="H137" s="45"/>
    </row>
    <row r="138" s="3" customFormat="1" ht="12.75">
      <c r="H138" s="45"/>
    </row>
    <row r="139" s="3" customFormat="1" ht="12.75">
      <c r="H139" s="45"/>
    </row>
    <row r="140" s="3" customFormat="1" ht="12.75">
      <c r="H140" s="45"/>
    </row>
    <row r="141" s="3" customFormat="1" ht="12.75">
      <c r="H141" s="45"/>
    </row>
    <row r="142" s="3" customFormat="1" ht="12.75">
      <c r="H142" s="45"/>
    </row>
    <row r="143" s="3" customFormat="1" ht="12.75">
      <c r="H143" s="45"/>
    </row>
    <row r="144" s="3" customFormat="1" ht="12.75">
      <c r="H144" s="45"/>
    </row>
    <row r="145" s="3" customFormat="1" ht="12.75">
      <c r="H145" s="45"/>
    </row>
    <row r="146" s="3" customFormat="1" ht="12.75">
      <c r="H146" s="45"/>
    </row>
    <row r="147" s="3" customFormat="1" ht="12.75">
      <c r="H147" s="45"/>
    </row>
    <row r="148" s="3" customFormat="1" ht="12.75">
      <c r="H148" s="45"/>
    </row>
    <row r="149" s="3" customFormat="1" ht="12.75">
      <c r="H149" s="45"/>
    </row>
    <row r="150" s="3" customFormat="1" ht="12.75">
      <c r="H150" s="45"/>
    </row>
  </sheetData>
  <sheetProtection/>
  <mergeCells count="12">
    <mergeCell ref="A7:F7"/>
    <mergeCell ref="A8:F8"/>
    <mergeCell ref="A9:F9"/>
    <mergeCell ref="A10:F10"/>
    <mergeCell ref="A13:F13"/>
    <mergeCell ref="A130:D130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2016-05-24T11:39:09Z</cp:lastPrinted>
  <dcterms:created xsi:type="dcterms:W3CDTF">2010-04-02T14:46:04Z</dcterms:created>
  <dcterms:modified xsi:type="dcterms:W3CDTF">2016-05-25T06:53:38Z</dcterms:modified>
  <cp:category/>
  <cp:version/>
  <cp:contentType/>
  <cp:contentStatus/>
</cp:coreProperties>
</file>