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95" windowWidth="14955" windowHeight="802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голосованию'!$A$1:$F$141</definedName>
    <definedName name="_xlnm.Print_Area" localSheetId="1">'по заявлению'!$A$1:$F$141</definedName>
    <definedName name="_xlnm.Print_Area" localSheetId="0">'проект 290'!$A$1:$F$155</definedName>
  </definedNames>
  <calcPr fullCalcOnLoad="1" fullPrecision="0"/>
</workbook>
</file>

<file path=xl/sharedStrings.xml><?xml version="1.0" encoding="utf-8"?>
<sst xmlns="http://schemas.openxmlformats.org/spreadsheetml/2006/main" count="746" uniqueCount="185">
  <si>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</si>
  <si>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</si>
  <si>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</si>
  <si>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</si>
  <si>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</si>
  <si>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</si>
  <si>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</si>
  <si>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</si>
  <si>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</si>
  <si>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</si>
  <si>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</si>
  <si>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</si>
  <si>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</si>
  <si>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</si>
  <si>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</si>
  <si>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</si>
  <si>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</si>
  <si>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</si>
  <si>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</si>
  <si>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</si>
  <si>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</si>
  <si>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</si>
  <si>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</si>
  <si>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</si>
  <si>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</si>
  <si>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</si>
  <si>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</si>
  <si>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</si>
  <si>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</si>
  <si>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</si>
  <si>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</si>
  <si>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</si>
  <si>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</si>
  <si>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</si>
  <si>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</si>
  <si>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</si>
  <si>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</si>
  <si>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</si>
  <si>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</si>
  <si>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</si>
  <si>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</si>
  <si>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</si>
  <si>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</si>
  <si>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</si>
  <si>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</si>
  <si>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</si>
  <si>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</si>
  <si>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</si>
  <si>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</si>
  <si>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</si>
  <si>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</si>
  <si>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</si>
  <si>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</si>
  <si>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</si>
  <si>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</si>
  <si>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</si>
  <si>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ВСЕГО:</t>
  </si>
  <si>
    <t>постоянно</t>
  </si>
  <si>
    <t>ведение технической документации</t>
  </si>
  <si>
    <t>очистка урн от мусора</t>
  </si>
  <si>
    <t>Проект</t>
  </si>
  <si>
    <t>1 раз в 3 года</t>
  </si>
  <si>
    <t>Сбор, вывоз и утилизация ТБО, руб/м2</t>
  </si>
  <si>
    <t>учет работ по капремонту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</si>
  <si>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</si>
  <si>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</si>
  <si>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</si>
  <si>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по адресу: ул.Ленинского Комсомола, д.59 (S жилые + нежилые = 6435,9 м2;  Sзем.уч.=2840,59 м2)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</si>
  <si>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</si>
  <si>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</si>
  <si>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</si>
  <si>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</si>
  <si>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</si>
  <si>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</si>
  <si>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</si>
  <si>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</si>
  <si>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</si>
  <si>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</si>
  <si>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</si>
  <si>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</si>
  <si>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</si>
  <si>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</si>
  <si>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</si>
  <si>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</si>
  <si>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</si>
  <si>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</si>
  <si>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</si>
  <si>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</si>
  <si>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</si>
  <si>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</si>
  <si>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</si>
  <si>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</si>
  <si>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</si>
  <si>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</si>
  <si>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</si>
  <si>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</si>
  <si>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</si>
  <si>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</si>
  <si>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</si>
  <si>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</si>
  <si>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</si>
  <si>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обязательное страхование лифтов ФЗ № 225 от 27.07.2010 г.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</si>
  <si>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</si>
  <si>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</si>
  <si>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</si>
  <si>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</si>
  <si>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</si>
  <si>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</si>
  <si>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</si>
  <si>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</si>
  <si>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</si>
  <si>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</si>
  <si>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подключение системы отопления с регулировкой и переводом системы ГВС на зимнюю схему</t>
  </si>
  <si>
    <t>замена неисправных контрольно-измерительных прибоов (манометров, термометров и т.д)</t>
  </si>
  <si>
    <t>ревизия задвижек СТС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</si>
  <si>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</si>
  <si>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</si>
  <si>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</si>
  <si>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</si>
  <si>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</si>
  <si>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</si>
  <si>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</si>
  <si>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</si>
  <si>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</si>
  <si>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</si>
  <si>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мягкой кровли в 1 слой - 866 м2</t>
  </si>
  <si>
    <t>Ремонт межпанельных швов - 100 п.м.</t>
  </si>
  <si>
    <t>Смена задвижек на ГВС (обратка) диам. 50мм - 1шт.</t>
  </si>
  <si>
    <t>Закрытие приямка металлическим листом - 3 м2</t>
  </si>
  <si>
    <t>Установка обратного клапана  на ХВС (ввод) диам. 50мм - 1 шт.</t>
  </si>
  <si>
    <t>Изоляция трубопроводов составом "Корунд": ХВС диам. 25 мм - 8 мп</t>
  </si>
  <si>
    <t>Изоляция трубопроводов составом "Корунд" СТС диам. 57 мм - 5 мп.; диам. 76 мм - 10 мп.</t>
  </si>
  <si>
    <t>Перенос ТСП на границу балансовой принадлежности</t>
  </si>
  <si>
    <t>объем работ</t>
  </si>
  <si>
    <t>Погодное регулирование системы отопления (ориентировочная стоимость)</t>
  </si>
  <si>
    <t>Замена станции управления лифтами (УПЛ) (Обоснование:ГОСТ 55964-2014)</t>
  </si>
  <si>
    <t>3 лифта</t>
  </si>
  <si>
    <t>3 ствола</t>
  </si>
  <si>
    <t>Проверка исправности, работоспособности, регулировка и техническое обслуживание  теплосчетчика для ГВС и теплоснабжения (многоканальный)</t>
  </si>
  <si>
    <t>1 шт</t>
  </si>
  <si>
    <t xml:space="preserve">отключение системы отопления </t>
  </si>
  <si>
    <t>Погашение задолженности прошлых периодов</t>
  </si>
  <si>
    <t>6435,9 м2</t>
  </si>
  <si>
    <t>Приложение № 3</t>
  </si>
  <si>
    <t xml:space="preserve">от _____________ 2016 г </t>
  </si>
  <si>
    <t>645,5 м2</t>
  </si>
  <si>
    <t>621 м</t>
  </si>
  <si>
    <t>970,3 м2</t>
  </si>
  <si>
    <t>840 м</t>
  </si>
  <si>
    <t>780 м</t>
  </si>
  <si>
    <t>485 м</t>
  </si>
  <si>
    <t>515 м</t>
  </si>
  <si>
    <t>76 каналов</t>
  </si>
  <si>
    <t>2017 -2018 гг.</t>
  </si>
  <si>
    <t>Предлагаемый перечень работ по текущему ремонту                                       (на выбор собственников)</t>
  </si>
  <si>
    <t>Устройство водосточных желобов над подъездами - 3 шт.</t>
  </si>
  <si>
    <t>Ремонт подвальных продух - 16 шт.</t>
  </si>
  <si>
    <t>Ремонт приямков - 7 шт.</t>
  </si>
  <si>
    <t>Ремонт пандусов мусорокамер - 3 шт.</t>
  </si>
  <si>
    <t>Смена задвижек в ТУ на СТС диам .80 мм - 2 шт.</t>
  </si>
  <si>
    <t>Смена задвижек в элев. узле на СТС диам. 80 мм - 1 шт.</t>
  </si>
  <si>
    <t>Изоляция трубопроводов ГВС в тех подвале и ТУ под 1 подъездом (стеклотканью) - 13 п.м.</t>
  </si>
  <si>
    <t>Установка ДД (датчиков движения) в тамбурах - 3 шт.</t>
  </si>
  <si>
    <t>Установка ДД (датчиков движения) площадок этажных - 27 шт.</t>
  </si>
  <si>
    <t>Ремонт освещения подвала</t>
  </si>
  <si>
    <t>Ремонт освещения чердака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</si>
  <si>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</si>
  <si>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</si>
  <si>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</si>
  <si>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</si>
  <si>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>1 лифт</t>
  </si>
  <si>
    <t>970,3 м3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</si>
  <si>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</si>
  <si>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</si>
  <si>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>по состоянию на 01.05.17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</si>
  <si>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</si>
  <si>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</si>
  <si>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</si>
  <si>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</si>
  <si>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ревизия задвижек СТС  диам .80 мм - 3 шт.</t>
  </si>
  <si>
    <t>ревизия задвижек ГВС  диам. 50мм - 1шт.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</si>
  <si>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прочистка канализационных выпусков до стены здания, дезинфекция вентканалов, очистка водосточных воронок)</t>
    </r>
  </si>
  <si>
    <t>Ремонт мягкой кровли в 1 слой - 25 м2 (по протечке)</t>
  </si>
  <si>
    <t>Ремонт межпанельных швов - 50 п.м.</t>
  </si>
  <si>
    <t>Замена окон на пластиковые - 3 шт.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</si>
</sst>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5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24" borderId="0" xfId="0" applyFont="1" applyFill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8" fillId="0" borderId="13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0" fillId="25" borderId="0" xfId="0" applyFont="1" applyFill="1" applyAlignment="1">
      <alignment horizontal="center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11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0" fillId="26" borderId="16" xfId="0" applyNumberFormat="1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2" fontId="25" fillId="26" borderId="10" xfId="0" applyNumberFormat="1" applyFont="1" applyFill="1" applyBorder="1" applyAlignment="1">
      <alignment horizontal="center" vertical="center" wrapText="1"/>
    </xf>
    <xf numFmtId="2" fontId="25" fillId="26" borderId="11" xfId="0" applyNumberFormat="1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0" fontId="25" fillId="26" borderId="12" xfId="0" applyFont="1" applyFill="1" applyBorder="1" applyAlignment="1">
      <alignment horizontal="left" vertical="center" wrapText="1"/>
    </xf>
    <xf numFmtId="4" fontId="25" fillId="26" borderId="11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2" fontId="25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9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2" fontId="25" fillId="0" borderId="15" xfId="0" applyNumberFormat="1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>
      <alignment horizontal="center" vertical="center" wrapText="1"/>
    </xf>
    <xf numFmtId="4" fontId="0" fillId="26" borderId="16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4" fontId="25" fillId="26" borderId="18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18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textRotation="90" wrapText="1"/>
    </xf>
    <xf numFmtId="0" fontId="18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2" fontId="18" fillId="0" borderId="26" xfId="0" applyNumberFormat="1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0" fontId="23" fillId="24" borderId="13" xfId="0" applyFont="1" applyFill="1" applyBorder="1" applyAlignment="1">
      <alignment horizontal="left" vertical="center"/>
    </xf>
    <xf numFmtId="0" fontId="23" fillId="24" borderId="17" xfId="0" applyFont="1" applyFill="1" applyBorder="1" applyAlignment="1">
      <alignment horizontal="center" vertical="center"/>
    </xf>
    <xf numFmtId="4" fontId="25" fillId="0" borderId="29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4" fontId="23" fillId="24" borderId="17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left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2" fontId="18" fillId="26" borderId="0" xfId="0" applyNumberFormat="1" applyFont="1" applyFill="1" applyAlignment="1">
      <alignment horizontal="center" vertical="center" wrapText="1"/>
    </xf>
    <xf numFmtId="0" fontId="0" fillId="26" borderId="0" xfId="0" applyFont="1" applyFill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4" fontId="19" fillId="0" borderId="31" xfId="0" applyNumberFormat="1" applyFont="1" applyFill="1" applyBorder="1" applyAlignment="1">
      <alignment horizontal="center"/>
    </xf>
    <xf numFmtId="4" fontId="19" fillId="0" borderId="10" xfId="0" applyNumberFormat="1" applyFont="1" applyFill="1" applyBorder="1" applyAlignment="1">
      <alignment horizontal="center"/>
    </xf>
    <xf numFmtId="4" fontId="0" fillId="26" borderId="10" xfId="0" applyNumberFormat="1" applyFont="1" applyFill="1" applyBorder="1" applyAlignment="1">
      <alignment horizontal="center" vertical="center"/>
    </xf>
    <xf numFmtId="0" fontId="21" fillId="26" borderId="0" xfId="0" applyFont="1" applyFill="1" applyAlignment="1">
      <alignment horizontal="left" vertic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19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2"/>
  <sheetViews>
    <sheetView zoomScale="90" zoomScaleNormal="90" zoomScalePageLayoutView="0" workbookViewId="0" topLeftCell="A1">
      <selection activeCell="J58" sqref="J58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9.75390625" style="4" customWidth="1"/>
    <col min="5" max="5" width="13.875" style="4" customWidth="1"/>
    <col min="6" max="6" width="20.875" style="4" customWidth="1"/>
    <col min="7" max="7" width="15.375" style="4" customWidth="1"/>
    <col min="8" max="8" width="15.375" style="4" hidden="1" customWidth="1"/>
    <col min="9" max="9" width="15.375" style="13" hidden="1" customWidth="1"/>
    <col min="10" max="12" width="15.375" style="4" customWidth="1"/>
    <col min="13" max="16384" width="9.125" style="4" customWidth="1"/>
  </cols>
  <sheetData>
    <row r="1" spans="1:6" ht="16.5" customHeight="1">
      <c r="A1" s="128" t="s">
        <v>143</v>
      </c>
      <c r="B1" s="129"/>
      <c r="C1" s="129"/>
      <c r="D1" s="129"/>
      <c r="E1" s="129"/>
      <c r="F1" s="129"/>
    </row>
    <row r="2" spans="1:6" ht="24.75" customHeight="1">
      <c r="A2" s="18" t="s">
        <v>153</v>
      </c>
      <c r="B2" s="130"/>
      <c r="C2" s="130"/>
      <c r="D2" s="130"/>
      <c r="E2" s="129"/>
      <c r="F2" s="129"/>
    </row>
    <row r="3" spans="2:6" ht="14.25" customHeight="1">
      <c r="B3" s="130" t="s">
        <v>0</v>
      </c>
      <c r="C3" s="130"/>
      <c r="D3" s="130"/>
      <c r="E3" s="129"/>
      <c r="F3" s="129"/>
    </row>
    <row r="4" spans="2:9" s="17" customFormat="1" ht="14.25" customHeight="1">
      <c r="B4" s="131" t="s">
        <v>144</v>
      </c>
      <c r="C4" s="131"/>
      <c r="D4" s="131"/>
      <c r="E4" s="132"/>
      <c r="F4" s="132"/>
      <c r="I4" s="59"/>
    </row>
    <row r="5" spans="1:6" s="17" customFormat="1" ht="39.75" customHeight="1">
      <c r="A5" s="133" t="s">
        <v>60</v>
      </c>
      <c r="B5" s="133"/>
      <c r="C5" s="133"/>
      <c r="D5" s="133"/>
      <c r="E5" s="133"/>
      <c r="F5" s="133"/>
    </row>
    <row r="6" spans="1:6" s="17" customFormat="1" ht="33" customHeight="1">
      <c r="A6" s="134"/>
      <c r="B6" s="134"/>
      <c r="C6" s="134"/>
      <c r="D6" s="134"/>
      <c r="E6" s="134"/>
      <c r="F6" s="134"/>
    </row>
    <row r="7" spans="1:9" s="17" customFormat="1" ht="35.25" customHeight="1">
      <c r="A7" s="134" t="s">
        <v>166</v>
      </c>
      <c r="B7" s="134"/>
      <c r="C7" s="134"/>
      <c r="D7" s="134"/>
      <c r="E7" s="134"/>
      <c r="F7" s="134"/>
      <c r="G7" s="60"/>
      <c r="I7" s="59"/>
    </row>
    <row r="8" spans="1:9" s="61" customFormat="1" ht="22.5" customHeight="1">
      <c r="A8" s="135" t="s">
        <v>1</v>
      </c>
      <c r="B8" s="135"/>
      <c r="C8" s="135"/>
      <c r="D8" s="135"/>
      <c r="E8" s="136"/>
      <c r="F8" s="136"/>
      <c r="I8" s="62"/>
    </row>
    <row r="9" spans="1:6" s="63" customFormat="1" ht="18.75" customHeight="1">
      <c r="A9" s="135" t="s">
        <v>67</v>
      </c>
      <c r="B9" s="135"/>
      <c r="C9" s="135"/>
      <c r="D9" s="135"/>
      <c r="E9" s="136"/>
      <c r="F9" s="136"/>
    </row>
    <row r="10" spans="1:6" s="64" customFormat="1" ht="17.25" customHeight="1">
      <c r="A10" s="137" t="s">
        <v>28</v>
      </c>
      <c r="B10" s="137"/>
      <c r="C10" s="137"/>
      <c r="D10" s="137"/>
      <c r="E10" s="138"/>
      <c r="F10" s="138"/>
    </row>
    <row r="11" spans="1:6" s="63" customFormat="1" ht="30" customHeight="1" thickBot="1">
      <c r="A11" s="139" t="s">
        <v>55</v>
      </c>
      <c r="B11" s="139"/>
      <c r="C11" s="139"/>
      <c r="D11" s="139"/>
      <c r="E11" s="140"/>
      <c r="F11" s="140"/>
    </row>
    <row r="12" spans="1:9" s="40" customFormat="1" ht="139.5" customHeight="1" thickBot="1">
      <c r="A12" s="65" t="s">
        <v>2</v>
      </c>
      <c r="B12" s="66" t="s">
        <v>3</v>
      </c>
      <c r="C12" s="39" t="s">
        <v>133</v>
      </c>
      <c r="D12" s="39" t="s">
        <v>31</v>
      </c>
      <c r="E12" s="39" t="s">
        <v>4</v>
      </c>
      <c r="F12" s="67" t="s">
        <v>5</v>
      </c>
      <c r="I12" s="41"/>
    </row>
    <row r="13" spans="1:9" s="73" customFormat="1" ht="12.75">
      <c r="A13" s="68">
        <v>1</v>
      </c>
      <c r="B13" s="69">
        <v>2</v>
      </c>
      <c r="C13" s="69">
        <v>3</v>
      </c>
      <c r="D13" s="70">
        <v>4</v>
      </c>
      <c r="E13" s="71">
        <v>5</v>
      </c>
      <c r="F13" s="72">
        <v>6</v>
      </c>
      <c r="I13" s="74"/>
    </row>
    <row r="14" spans="1:9" s="73" customFormat="1" ht="49.5" customHeight="1">
      <c r="A14" s="141" t="s">
        <v>6</v>
      </c>
      <c r="B14" s="142"/>
      <c r="C14" s="142"/>
      <c r="D14" s="142"/>
      <c r="E14" s="143"/>
      <c r="F14" s="144"/>
      <c r="I14" s="74"/>
    </row>
    <row r="15" spans="1:9" s="40" customFormat="1" ht="15">
      <c r="A15" s="75" t="s">
        <v>66</v>
      </c>
      <c r="B15" s="76" t="s">
        <v>7</v>
      </c>
      <c r="C15" s="77" t="s">
        <v>142</v>
      </c>
      <c r="D15" s="78">
        <f>E15*G15</f>
        <v>288843.19</v>
      </c>
      <c r="E15" s="77">
        <f>F15*12</f>
        <v>44.88</v>
      </c>
      <c r="F15" s="77">
        <f>F26+F28</f>
        <v>3.74</v>
      </c>
      <c r="G15" s="40">
        <v>6435.9</v>
      </c>
      <c r="H15" s="40">
        <v>1.07</v>
      </c>
      <c r="I15" s="41">
        <v>2.24</v>
      </c>
    </row>
    <row r="16" spans="1:9" s="40" customFormat="1" ht="25.5" customHeight="1">
      <c r="A16" s="79" t="s">
        <v>68</v>
      </c>
      <c r="B16" s="80" t="s">
        <v>57</v>
      </c>
      <c r="C16" s="77"/>
      <c r="D16" s="78"/>
      <c r="E16" s="77"/>
      <c r="F16" s="77"/>
      <c r="I16" s="41"/>
    </row>
    <row r="17" spans="1:9" s="40" customFormat="1" ht="15">
      <c r="A17" s="79" t="s">
        <v>58</v>
      </c>
      <c r="B17" s="80" t="s">
        <v>57</v>
      </c>
      <c r="C17" s="77"/>
      <c r="D17" s="78"/>
      <c r="E17" s="77"/>
      <c r="F17" s="77"/>
      <c r="I17" s="41"/>
    </row>
    <row r="18" spans="1:9" s="40" customFormat="1" ht="102">
      <c r="A18" s="79" t="s">
        <v>69</v>
      </c>
      <c r="B18" s="80" t="s">
        <v>19</v>
      </c>
      <c r="C18" s="77"/>
      <c r="D18" s="78"/>
      <c r="E18" s="77"/>
      <c r="F18" s="77"/>
      <c r="I18" s="41"/>
    </row>
    <row r="19" spans="1:9" s="40" customFormat="1" ht="15">
      <c r="A19" s="79" t="s">
        <v>70</v>
      </c>
      <c r="B19" s="80" t="s">
        <v>57</v>
      </c>
      <c r="C19" s="77"/>
      <c r="D19" s="78"/>
      <c r="E19" s="77"/>
      <c r="F19" s="77"/>
      <c r="I19" s="41"/>
    </row>
    <row r="20" spans="1:9" s="40" customFormat="1" ht="15">
      <c r="A20" s="79" t="s">
        <v>71</v>
      </c>
      <c r="B20" s="80" t="s">
        <v>57</v>
      </c>
      <c r="C20" s="77"/>
      <c r="D20" s="78"/>
      <c r="E20" s="77"/>
      <c r="F20" s="77"/>
      <c r="I20" s="41"/>
    </row>
    <row r="21" spans="1:9" s="40" customFormat="1" ht="25.5">
      <c r="A21" s="79" t="s">
        <v>72</v>
      </c>
      <c r="B21" s="80" t="s">
        <v>10</v>
      </c>
      <c r="C21" s="77"/>
      <c r="D21" s="78"/>
      <c r="E21" s="77"/>
      <c r="F21" s="77"/>
      <c r="I21" s="41"/>
    </row>
    <row r="22" spans="1:9" s="40" customFormat="1" ht="15">
      <c r="A22" s="79" t="s">
        <v>73</v>
      </c>
      <c r="B22" s="80" t="s">
        <v>12</v>
      </c>
      <c r="C22" s="77"/>
      <c r="D22" s="78"/>
      <c r="E22" s="77"/>
      <c r="F22" s="77"/>
      <c r="I22" s="41"/>
    </row>
    <row r="23" spans="1:9" s="40" customFormat="1" ht="15">
      <c r="A23" s="58" t="s">
        <v>167</v>
      </c>
      <c r="B23" s="37" t="s">
        <v>57</v>
      </c>
      <c r="C23" s="77"/>
      <c r="D23" s="78"/>
      <c r="E23" s="77"/>
      <c r="F23" s="77"/>
      <c r="I23" s="41"/>
    </row>
    <row r="24" spans="1:9" s="40" customFormat="1" ht="15">
      <c r="A24" s="58" t="s">
        <v>168</v>
      </c>
      <c r="B24" s="37" t="s">
        <v>57</v>
      </c>
      <c r="C24" s="77"/>
      <c r="D24" s="78"/>
      <c r="E24" s="77"/>
      <c r="F24" s="77"/>
      <c r="I24" s="41"/>
    </row>
    <row r="25" spans="1:9" s="40" customFormat="1" ht="15">
      <c r="A25" s="79" t="s">
        <v>74</v>
      </c>
      <c r="B25" s="80" t="s">
        <v>14</v>
      </c>
      <c r="C25" s="77"/>
      <c r="D25" s="78"/>
      <c r="E25" s="77"/>
      <c r="F25" s="77"/>
      <c r="I25" s="41"/>
    </row>
    <row r="26" spans="1:9" s="40" customFormat="1" ht="20.25" customHeight="1">
      <c r="A26" s="75" t="s">
        <v>30</v>
      </c>
      <c r="B26" s="81"/>
      <c r="C26" s="77"/>
      <c r="D26" s="78"/>
      <c r="E26" s="77"/>
      <c r="F26" s="20">
        <v>3.61</v>
      </c>
      <c r="I26" s="41"/>
    </row>
    <row r="27" spans="1:9" s="40" customFormat="1" ht="20.25" customHeight="1">
      <c r="A27" s="82" t="s">
        <v>63</v>
      </c>
      <c r="B27" s="81" t="s">
        <v>57</v>
      </c>
      <c r="C27" s="77"/>
      <c r="D27" s="78"/>
      <c r="E27" s="77"/>
      <c r="F27" s="26">
        <v>0.13</v>
      </c>
      <c r="I27" s="41"/>
    </row>
    <row r="28" spans="1:9" s="40" customFormat="1" ht="20.25" customHeight="1">
      <c r="A28" s="75" t="s">
        <v>30</v>
      </c>
      <c r="B28" s="81"/>
      <c r="C28" s="77"/>
      <c r="D28" s="78"/>
      <c r="E28" s="77"/>
      <c r="F28" s="20">
        <f>F27</f>
        <v>0.13</v>
      </c>
      <c r="I28" s="41"/>
    </row>
    <row r="29" spans="1:9" s="40" customFormat="1" ht="30">
      <c r="A29" s="75" t="s">
        <v>8</v>
      </c>
      <c r="B29" s="83" t="s">
        <v>9</v>
      </c>
      <c r="C29" s="77">
        <v>2840.59</v>
      </c>
      <c r="D29" s="78">
        <f>E29*G29</f>
        <v>148283.14</v>
      </c>
      <c r="E29" s="77">
        <f>F29*12</f>
        <v>23.04</v>
      </c>
      <c r="F29" s="20">
        <v>1.92</v>
      </c>
      <c r="G29" s="40">
        <v>6435.9</v>
      </c>
      <c r="H29" s="40">
        <v>1.07</v>
      </c>
      <c r="I29" s="41">
        <v>1.27</v>
      </c>
    </row>
    <row r="30" spans="1:9" s="40" customFormat="1" ht="15">
      <c r="A30" s="79" t="s">
        <v>75</v>
      </c>
      <c r="B30" s="80" t="s">
        <v>9</v>
      </c>
      <c r="C30" s="77"/>
      <c r="D30" s="78"/>
      <c r="E30" s="77"/>
      <c r="F30" s="20"/>
      <c r="I30" s="41"/>
    </row>
    <row r="31" spans="1:9" s="40" customFormat="1" ht="15">
      <c r="A31" s="79" t="s">
        <v>76</v>
      </c>
      <c r="B31" s="80" t="s">
        <v>77</v>
      </c>
      <c r="C31" s="77"/>
      <c r="D31" s="78"/>
      <c r="E31" s="77"/>
      <c r="F31" s="20"/>
      <c r="I31" s="41"/>
    </row>
    <row r="32" spans="1:9" s="40" customFormat="1" ht="15">
      <c r="A32" s="79" t="s">
        <v>78</v>
      </c>
      <c r="B32" s="80" t="s">
        <v>79</v>
      </c>
      <c r="C32" s="77"/>
      <c r="D32" s="78"/>
      <c r="E32" s="77"/>
      <c r="F32" s="20"/>
      <c r="I32" s="41"/>
    </row>
    <row r="33" spans="1:9" s="40" customFormat="1" ht="15">
      <c r="A33" s="79" t="s">
        <v>52</v>
      </c>
      <c r="B33" s="80" t="s">
        <v>9</v>
      </c>
      <c r="C33" s="77"/>
      <c r="D33" s="78"/>
      <c r="E33" s="77"/>
      <c r="F33" s="20"/>
      <c r="I33" s="41"/>
    </row>
    <row r="34" spans="1:9" s="40" customFormat="1" ht="25.5">
      <c r="A34" s="79" t="s">
        <v>53</v>
      </c>
      <c r="B34" s="80" t="s">
        <v>10</v>
      </c>
      <c r="C34" s="77"/>
      <c r="D34" s="78"/>
      <c r="E34" s="77"/>
      <c r="F34" s="20"/>
      <c r="I34" s="41"/>
    </row>
    <row r="35" spans="1:9" s="40" customFormat="1" ht="15">
      <c r="A35" s="79" t="s">
        <v>80</v>
      </c>
      <c r="B35" s="80" t="s">
        <v>9</v>
      </c>
      <c r="C35" s="77"/>
      <c r="D35" s="78"/>
      <c r="E35" s="77"/>
      <c r="F35" s="20"/>
      <c r="I35" s="41"/>
    </row>
    <row r="36" spans="1:9" s="40" customFormat="1" ht="15">
      <c r="A36" s="79" t="s">
        <v>59</v>
      </c>
      <c r="B36" s="80" t="s">
        <v>9</v>
      </c>
      <c r="C36" s="77"/>
      <c r="D36" s="78"/>
      <c r="E36" s="77"/>
      <c r="F36" s="20"/>
      <c r="I36" s="41"/>
    </row>
    <row r="37" spans="1:9" s="40" customFormat="1" ht="25.5">
      <c r="A37" s="79" t="s">
        <v>81</v>
      </c>
      <c r="B37" s="80" t="s">
        <v>54</v>
      </c>
      <c r="C37" s="77"/>
      <c r="D37" s="78"/>
      <c r="E37" s="77"/>
      <c r="F37" s="20"/>
      <c r="I37" s="41"/>
    </row>
    <row r="38" spans="1:9" s="40" customFormat="1" ht="25.5">
      <c r="A38" s="79" t="s">
        <v>82</v>
      </c>
      <c r="B38" s="80" t="s">
        <v>10</v>
      </c>
      <c r="C38" s="77"/>
      <c r="D38" s="78"/>
      <c r="E38" s="77"/>
      <c r="F38" s="20"/>
      <c r="I38" s="41"/>
    </row>
    <row r="39" spans="1:9" s="40" customFormat="1" ht="25.5">
      <c r="A39" s="79" t="s">
        <v>83</v>
      </c>
      <c r="B39" s="80" t="s">
        <v>9</v>
      </c>
      <c r="C39" s="77"/>
      <c r="D39" s="78"/>
      <c r="E39" s="77"/>
      <c r="F39" s="20"/>
      <c r="I39" s="41"/>
    </row>
    <row r="40" spans="1:9" s="84" customFormat="1" ht="20.25" customHeight="1">
      <c r="A40" s="75" t="s">
        <v>11</v>
      </c>
      <c r="B40" s="83" t="s">
        <v>12</v>
      </c>
      <c r="C40" s="77" t="s">
        <v>142</v>
      </c>
      <c r="D40" s="78">
        <f>E40*G40</f>
        <v>69507.72</v>
      </c>
      <c r="E40" s="77">
        <f>F40*12</f>
        <v>10.8</v>
      </c>
      <c r="F40" s="20">
        <v>0.9</v>
      </c>
      <c r="G40" s="40">
        <v>6435.9</v>
      </c>
      <c r="H40" s="40">
        <v>1.07</v>
      </c>
      <c r="I40" s="41">
        <v>0.6</v>
      </c>
    </row>
    <row r="41" spans="1:9" s="40" customFormat="1" ht="18.75" customHeight="1">
      <c r="A41" s="85" t="s">
        <v>84</v>
      </c>
      <c r="B41" s="76" t="s">
        <v>13</v>
      </c>
      <c r="C41" s="20" t="s">
        <v>142</v>
      </c>
      <c r="D41" s="78">
        <f>E41*G41</f>
        <v>226286.24</v>
      </c>
      <c r="E41" s="77">
        <f>F41*12</f>
        <v>35.16</v>
      </c>
      <c r="F41" s="20">
        <v>2.93</v>
      </c>
      <c r="G41" s="40">
        <v>6435.9</v>
      </c>
      <c r="H41" s="40">
        <v>1.07</v>
      </c>
      <c r="I41" s="41">
        <v>1.94</v>
      </c>
    </row>
    <row r="42" spans="1:9" s="40" customFormat="1" ht="18" customHeight="1">
      <c r="A42" s="85" t="s">
        <v>85</v>
      </c>
      <c r="B42" s="76" t="s">
        <v>9</v>
      </c>
      <c r="C42" s="20" t="s">
        <v>137</v>
      </c>
      <c r="D42" s="78">
        <f>E42*G42</f>
        <v>145966.21</v>
      </c>
      <c r="E42" s="77">
        <f>F42*12</f>
        <v>22.68</v>
      </c>
      <c r="F42" s="20">
        <v>1.89</v>
      </c>
      <c r="G42" s="40">
        <v>6435.9</v>
      </c>
      <c r="H42" s="40">
        <v>1.07</v>
      </c>
      <c r="I42" s="41">
        <v>1.25</v>
      </c>
    </row>
    <row r="43" spans="1:9" s="40" customFormat="1" ht="47.25" customHeight="1">
      <c r="A43" s="85" t="s">
        <v>86</v>
      </c>
      <c r="B43" s="76" t="s">
        <v>23</v>
      </c>
      <c r="C43" s="77" t="s">
        <v>137</v>
      </c>
      <c r="D43" s="78">
        <f>3407.5*3*1.105*1.1*12*1.086</f>
        <v>161928.45</v>
      </c>
      <c r="E43" s="77">
        <f>D43/G43</f>
        <v>25.16</v>
      </c>
      <c r="F43" s="20">
        <f>E43/12</f>
        <v>2.1</v>
      </c>
      <c r="G43" s="40">
        <v>6435.9</v>
      </c>
      <c r="I43" s="41"/>
    </row>
    <row r="44" spans="1:9" s="40" customFormat="1" ht="21" customHeight="1">
      <c r="A44" s="85" t="s">
        <v>87</v>
      </c>
      <c r="B44" s="76" t="s">
        <v>9</v>
      </c>
      <c r="C44" s="20" t="s">
        <v>145</v>
      </c>
      <c r="D44" s="78">
        <f>E44*G44</f>
        <v>168363.14</v>
      </c>
      <c r="E44" s="77">
        <f>12*F44</f>
        <v>26.16</v>
      </c>
      <c r="F44" s="20">
        <v>2.18</v>
      </c>
      <c r="G44" s="40">
        <v>6435.9</v>
      </c>
      <c r="H44" s="40">
        <v>1.07</v>
      </c>
      <c r="I44" s="41">
        <v>1.46</v>
      </c>
    </row>
    <row r="45" spans="1:9" s="40" customFormat="1" ht="15">
      <c r="A45" s="79" t="s">
        <v>88</v>
      </c>
      <c r="B45" s="80" t="s">
        <v>19</v>
      </c>
      <c r="C45" s="20"/>
      <c r="D45" s="78"/>
      <c r="E45" s="77"/>
      <c r="F45" s="20"/>
      <c r="I45" s="41"/>
    </row>
    <row r="46" spans="1:9" s="40" customFormat="1" ht="15">
      <c r="A46" s="79" t="s">
        <v>89</v>
      </c>
      <c r="B46" s="80" t="s">
        <v>14</v>
      </c>
      <c r="C46" s="20"/>
      <c r="D46" s="78"/>
      <c r="E46" s="77"/>
      <c r="F46" s="20"/>
      <c r="I46" s="41"/>
    </row>
    <row r="47" spans="1:9" s="40" customFormat="1" ht="15">
      <c r="A47" s="79" t="s">
        <v>90</v>
      </c>
      <c r="B47" s="80" t="s">
        <v>91</v>
      </c>
      <c r="C47" s="20"/>
      <c r="D47" s="78"/>
      <c r="E47" s="77"/>
      <c r="F47" s="20"/>
      <c r="I47" s="41"/>
    </row>
    <row r="48" spans="1:9" s="40" customFormat="1" ht="15">
      <c r="A48" s="79" t="s">
        <v>92</v>
      </c>
      <c r="B48" s="80" t="s">
        <v>93</v>
      </c>
      <c r="C48" s="20"/>
      <c r="D48" s="78"/>
      <c r="E48" s="77"/>
      <c r="F48" s="20"/>
      <c r="I48" s="41"/>
    </row>
    <row r="49" spans="1:9" s="40" customFormat="1" ht="15">
      <c r="A49" s="79" t="s">
        <v>94</v>
      </c>
      <c r="B49" s="80" t="s">
        <v>91</v>
      </c>
      <c r="C49" s="20"/>
      <c r="D49" s="78"/>
      <c r="E49" s="77"/>
      <c r="F49" s="20"/>
      <c r="I49" s="41"/>
    </row>
    <row r="50" spans="1:9" s="40" customFormat="1" ht="28.5">
      <c r="A50" s="85" t="s">
        <v>95</v>
      </c>
      <c r="B50" s="86" t="s">
        <v>29</v>
      </c>
      <c r="C50" s="20" t="s">
        <v>136</v>
      </c>
      <c r="D50" s="78">
        <f>(332092.44*1.086)+(1000*3)</f>
        <v>363652.39</v>
      </c>
      <c r="E50" s="77">
        <f>D50/G50</f>
        <v>56.5</v>
      </c>
      <c r="F50" s="20">
        <f>E50/12</f>
        <v>4.71</v>
      </c>
      <c r="G50" s="40">
        <v>6435.9</v>
      </c>
      <c r="H50" s="40">
        <v>1.07</v>
      </c>
      <c r="I50" s="41">
        <v>3.1</v>
      </c>
    </row>
    <row r="51" spans="1:9" s="40" customFormat="1" ht="25.5">
      <c r="A51" s="87" t="s">
        <v>96</v>
      </c>
      <c r="B51" s="88" t="s">
        <v>29</v>
      </c>
      <c r="C51" s="77"/>
      <c r="D51" s="78"/>
      <c r="E51" s="77"/>
      <c r="F51" s="77"/>
      <c r="I51" s="41"/>
    </row>
    <row r="52" spans="1:9" s="40" customFormat="1" ht="15">
      <c r="A52" s="87" t="s">
        <v>97</v>
      </c>
      <c r="B52" s="88" t="s">
        <v>98</v>
      </c>
      <c r="C52" s="77"/>
      <c r="D52" s="78"/>
      <c r="E52" s="77"/>
      <c r="F52" s="77"/>
      <c r="I52" s="41"/>
    </row>
    <row r="53" spans="1:9" s="40" customFormat="1" ht="15">
      <c r="A53" s="87" t="s">
        <v>99</v>
      </c>
      <c r="B53" s="88" t="s">
        <v>57</v>
      </c>
      <c r="C53" s="77"/>
      <c r="D53" s="78"/>
      <c r="E53" s="77"/>
      <c r="F53" s="77"/>
      <c r="I53" s="41"/>
    </row>
    <row r="54" spans="1:9" s="40" customFormat="1" ht="25.5">
      <c r="A54" s="87" t="s">
        <v>100</v>
      </c>
      <c r="B54" s="88" t="s">
        <v>14</v>
      </c>
      <c r="C54" s="77"/>
      <c r="D54" s="78"/>
      <c r="E54" s="77"/>
      <c r="F54" s="77"/>
      <c r="I54" s="41"/>
    </row>
    <row r="55" spans="1:9" s="40" customFormat="1" ht="15">
      <c r="A55" s="36" t="s">
        <v>101</v>
      </c>
      <c r="B55" s="38" t="s">
        <v>14</v>
      </c>
      <c r="C55" s="20"/>
      <c r="D55" s="19"/>
      <c r="E55" s="20"/>
      <c r="F55" s="20"/>
      <c r="I55" s="41"/>
    </row>
    <row r="56" spans="1:9" s="40" customFormat="1" ht="30">
      <c r="A56" s="30" t="s">
        <v>135</v>
      </c>
      <c r="B56" s="32" t="s">
        <v>49</v>
      </c>
      <c r="C56" s="117" t="s">
        <v>170</v>
      </c>
      <c r="D56" s="117">
        <v>50000</v>
      </c>
      <c r="E56" s="20">
        <f>D56/G56</f>
        <v>7.77</v>
      </c>
      <c r="F56" s="20">
        <f>E56/12</f>
        <v>0.65</v>
      </c>
      <c r="G56" s="40">
        <v>6435.9</v>
      </c>
      <c r="I56" s="41"/>
    </row>
    <row r="57" spans="1:9" s="73" customFormat="1" ht="30">
      <c r="A57" s="30" t="s">
        <v>102</v>
      </c>
      <c r="B57" s="31" t="s">
        <v>7</v>
      </c>
      <c r="C57" s="21" t="s">
        <v>139</v>
      </c>
      <c r="D57" s="19">
        <v>2439.99</v>
      </c>
      <c r="E57" s="20">
        <f>D57/G57</f>
        <v>0.38</v>
      </c>
      <c r="F57" s="20">
        <f>E57/12</f>
        <v>0.03</v>
      </c>
      <c r="G57" s="40">
        <v>6435.9</v>
      </c>
      <c r="H57" s="40">
        <v>1.07</v>
      </c>
      <c r="I57" s="41">
        <v>0.02</v>
      </c>
    </row>
    <row r="58" spans="1:9" s="73" customFormat="1" ht="45">
      <c r="A58" s="30" t="s">
        <v>138</v>
      </c>
      <c r="B58" s="31" t="s">
        <v>7</v>
      </c>
      <c r="C58" s="21" t="s">
        <v>139</v>
      </c>
      <c r="D58" s="19">
        <v>18435.36</v>
      </c>
      <c r="E58" s="20">
        <f>D58/G58</f>
        <v>2.86</v>
      </c>
      <c r="F58" s="20">
        <f>E58/12</f>
        <v>0.24</v>
      </c>
      <c r="G58" s="40">
        <v>6435.9</v>
      </c>
      <c r="H58" s="40">
        <v>1.07</v>
      </c>
      <c r="I58" s="41">
        <v>0.02</v>
      </c>
    </row>
    <row r="59" spans="1:9" s="73" customFormat="1" ht="30">
      <c r="A59" s="30" t="s">
        <v>20</v>
      </c>
      <c r="B59" s="31"/>
      <c r="C59" s="21" t="s">
        <v>146</v>
      </c>
      <c r="D59" s="19">
        <f>E59*G59</f>
        <v>16990.78</v>
      </c>
      <c r="E59" s="20">
        <f>F59*12</f>
        <v>2.64</v>
      </c>
      <c r="F59" s="20">
        <v>0.22</v>
      </c>
      <c r="G59" s="40">
        <v>6435.9</v>
      </c>
      <c r="H59" s="40">
        <v>1.07</v>
      </c>
      <c r="I59" s="41">
        <v>0.14</v>
      </c>
    </row>
    <row r="60" spans="1:9" s="73" customFormat="1" ht="25.5">
      <c r="A60" s="87" t="s">
        <v>103</v>
      </c>
      <c r="B60" s="48" t="s">
        <v>61</v>
      </c>
      <c r="C60" s="89"/>
      <c r="D60" s="19"/>
      <c r="E60" s="77"/>
      <c r="F60" s="77"/>
      <c r="G60" s="40"/>
      <c r="H60" s="40"/>
      <c r="I60" s="41"/>
    </row>
    <row r="61" spans="1:9" s="73" customFormat="1" ht="15">
      <c r="A61" s="87" t="s">
        <v>104</v>
      </c>
      <c r="B61" s="48" t="s">
        <v>61</v>
      </c>
      <c r="C61" s="89"/>
      <c r="D61" s="19"/>
      <c r="E61" s="77"/>
      <c r="F61" s="77"/>
      <c r="G61" s="40"/>
      <c r="H61" s="40"/>
      <c r="I61" s="41"/>
    </row>
    <row r="62" spans="1:9" s="73" customFormat="1" ht="15">
      <c r="A62" s="87" t="s">
        <v>105</v>
      </c>
      <c r="B62" s="48" t="s">
        <v>57</v>
      </c>
      <c r="C62" s="89"/>
      <c r="D62" s="19"/>
      <c r="E62" s="77"/>
      <c r="F62" s="77"/>
      <c r="G62" s="40"/>
      <c r="H62" s="40"/>
      <c r="I62" s="41"/>
    </row>
    <row r="63" spans="1:9" s="73" customFormat="1" ht="15">
      <c r="A63" s="87" t="s">
        <v>106</v>
      </c>
      <c r="B63" s="48" t="s">
        <v>61</v>
      </c>
      <c r="C63" s="89"/>
      <c r="D63" s="19"/>
      <c r="E63" s="77"/>
      <c r="F63" s="77"/>
      <c r="G63" s="40"/>
      <c r="H63" s="40"/>
      <c r="I63" s="41"/>
    </row>
    <row r="64" spans="1:9" s="73" customFormat="1" ht="25.5">
      <c r="A64" s="87" t="s">
        <v>107</v>
      </c>
      <c r="B64" s="48" t="s">
        <v>61</v>
      </c>
      <c r="C64" s="89"/>
      <c r="D64" s="19"/>
      <c r="E64" s="77"/>
      <c r="F64" s="77"/>
      <c r="G64" s="40"/>
      <c r="H64" s="40"/>
      <c r="I64" s="41"/>
    </row>
    <row r="65" spans="1:9" s="73" customFormat="1" ht="15">
      <c r="A65" s="87" t="s">
        <v>108</v>
      </c>
      <c r="B65" s="48" t="s">
        <v>61</v>
      </c>
      <c r="C65" s="89"/>
      <c r="D65" s="19"/>
      <c r="E65" s="77"/>
      <c r="F65" s="77"/>
      <c r="G65" s="40"/>
      <c r="H65" s="40"/>
      <c r="I65" s="41"/>
    </row>
    <row r="66" spans="1:9" s="73" customFormat="1" ht="25.5">
      <c r="A66" s="87" t="s">
        <v>109</v>
      </c>
      <c r="B66" s="48" t="s">
        <v>61</v>
      </c>
      <c r="C66" s="89"/>
      <c r="D66" s="19"/>
      <c r="E66" s="77"/>
      <c r="F66" s="77"/>
      <c r="G66" s="40"/>
      <c r="H66" s="40"/>
      <c r="I66" s="41"/>
    </row>
    <row r="67" spans="1:9" s="73" customFormat="1" ht="15">
      <c r="A67" s="87" t="s">
        <v>110</v>
      </c>
      <c r="B67" s="48" t="s">
        <v>61</v>
      </c>
      <c r="C67" s="89"/>
      <c r="D67" s="19"/>
      <c r="E67" s="77"/>
      <c r="F67" s="77"/>
      <c r="G67" s="40"/>
      <c r="H67" s="40"/>
      <c r="I67" s="41"/>
    </row>
    <row r="68" spans="1:9" s="73" customFormat="1" ht="17.25" customHeight="1">
      <c r="A68" s="87" t="s">
        <v>111</v>
      </c>
      <c r="B68" s="48" t="s">
        <v>61</v>
      </c>
      <c r="C68" s="89"/>
      <c r="D68" s="19"/>
      <c r="E68" s="77"/>
      <c r="F68" s="77"/>
      <c r="G68" s="40"/>
      <c r="H68" s="40"/>
      <c r="I68" s="41"/>
    </row>
    <row r="69" spans="1:9" s="40" customFormat="1" ht="18.75" customHeight="1">
      <c r="A69" s="85" t="s">
        <v>22</v>
      </c>
      <c r="B69" s="76" t="s">
        <v>23</v>
      </c>
      <c r="C69" s="21" t="s">
        <v>147</v>
      </c>
      <c r="D69" s="19">
        <f>E69*G69</f>
        <v>6178.46</v>
      </c>
      <c r="E69" s="77">
        <f>F69*12</f>
        <v>0.96</v>
      </c>
      <c r="F69" s="20">
        <v>0.08</v>
      </c>
      <c r="G69" s="40">
        <v>6435.9</v>
      </c>
      <c r="H69" s="40">
        <v>1.07</v>
      </c>
      <c r="I69" s="41">
        <v>0.03</v>
      </c>
    </row>
    <row r="70" spans="1:9" s="40" customFormat="1" ht="17.25" customHeight="1">
      <c r="A70" s="85" t="s">
        <v>24</v>
      </c>
      <c r="B70" s="90" t="s">
        <v>25</v>
      </c>
      <c r="C70" s="22" t="s">
        <v>147</v>
      </c>
      <c r="D70" s="19">
        <f>E70*G70</f>
        <v>3861.54</v>
      </c>
      <c r="E70" s="77">
        <f>F70*12</f>
        <v>0.6</v>
      </c>
      <c r="F70" s="20">
        <v>0.05</v>
      </c>
      <c r="G70" s="40">
        <v>6435.9</v>
      </c>
      <c r="H70" s="40">
        <v>1.07</v>
      </c>
      <c r="I70" s="41">
        <v>0.02</v>
      </c>
    </row>
    <row r="71" spans="1:9" s="84" customFormat="1" ht="30">
      <c r="A71" s="85" t="s">
        <v>21</v>
      </c>
      <c r="B71" s="76"/>
      <c r="C71" s="89"/>
      <c r="D71" s="19">
        <v>0</v>
      </c>
      <c r="E71" s="77">
        <f>D71/G71</f>
        <v>0</v>
      </c>
      <c r="F71" s="77">
        <f>E71/12</f>
        <v>0</v>
      </c>
      <c r="G71" s="40">
        <v>6435.9</v>
      </c>
      <c r="H71" s="40">
        <v>1.07</v>
      </c>
      <c r="I71" s="41">
        <v>0.03</v>
      </c>
    </row>
    <row r="72" spans="1:9" s="84" customFormat="1" ht="23.25" customHeight="1">
      <c r="A72" s="85" t="s">
        <v>32</v>
      </c>
      <c r="B72" s="76"/>
      <c r="C72" s="20" t="s">
        <v>148</v>
      </c>
      <c r="D72" s="20">
        <f>D73+D74+D75+D76+D77+D78+D79+D80+D81+D83+D84+D85+D86+D87+D82</f>
        <v>44564.5</v>
      </c>
      <c r="E72" s="77">
        <f>D72/G72</f>
        <v>6.92</v>
      </c>
      <c r="F72" s="77">
        <f>E72/12</f>
        <v>0.58</v>
      </c>
      <c r="G72" s="40">
        <v>6435.9</v>
      </c>
      <c r="H72" s="40">
        <v>1.07</v>
      </c>
      <c r="I72" s="41">
        <v>0.29</v>
      </c>
    </row>
    <row r="73" spans="1:9" s="73" customFormat="1" ht="15">
      <c r="A73" s="12" t="s">
        <v>140</v>
      </c>
      <c r="B73" s="92" t="s">
        <v>14</v>
      </c>
      <c r="C73" s="24"/>
      <c r="D73" s="56">
        <v>259.38</v>
      </c>
      <c r="E73" s="93"/>
      <c r="F73" s="93"/>
      <c r="G73" s="40"/>
      <c r="H73" s="40">
        <v>1.07</v>
      </c>
      <c r="I73" s="41">
        <v>0.01</v>
      </c>
    </row>
    <row r="74" spans="1:9" s="73" customFormat="1" ht="15">
      <c r="A74" s="12" t="s">
        <v>15</v>
      </c>
      <c r="B74" s="92" t="s">
        <v>19</v>
      </c>
      <c r="C74" s="24"/>
      <c r="D74" s="56">
        <v>548.89</v>
      </c>
      <c r="E74" s="93"/>
      <c r="F74" s="93"/>
      <c r="G74" s="40"/>
      <c r="H74" s="40">
        <v>1.07</v>
      </c>
      <c r="I74" s="41">
        <v>0.01</v>
      </c>
    </row>
    <row r="75" spans="1:9" s="73" customFormat="1" ht="15">
      <c r="A75" s="12" t="s">
        <v>64</v>
      </c>
      <c r="B75" s="94" t="s">
        <v>14</v>
      </c>
      <c r="C75" s="24"/>
      <c r="D75" s="56">
        <v>978.07</v>
      </c>
      <c r="E75" s="93"/>
      <c r="F75" s="93"/>
      <c r="G75" s="40"/>
      <c r="H75" s="40"/>
      <c r="I75" s="41"/>
    </row>
    <row r="76" spans="1:9" s="73" customFormat="1" ht="15">
      <c r="A76" s="12" t="s">
        <v>44</v>
      </c>
      <c r="B76" s="92" t="s">
        <v>14</v>
      </c>
      <c r="C76" s="26"/>
      <c r="D76" s="37">
        <v>1046</v>
      </c>
      <c r="E76" s="93"/>
      <c r="F76" s="93"/>
      <c r="G76" s="40"/>
      <c r="H76" s="40">
        <v>1.07</v>
      </c>
      <c r="I76" s="41">
        <v>0.03</v>
      </c>
    </row>
    <row r="77" spans="1:9" s="73" customFormat="1" ht="15">
      <c r="A77" s="12" t="s">
        <v>16</v>
      </c>
      <c r="B77" s="92" t="s">
        <v>14</v>
      </c>
      <c r="C77" s="26"/>
      <c r="D77" s="37">
        <v>4663.38</v>
      </c>
      <c r="E77" s="93"/>
      <c r="F77" s="93"/>
      <c r="G77" s="40"/>
      <c r="H77" s="40"/>
      <c r="I77" s="41"/>
    </row>
    <row r="78" spans="1:9" s="73" customFormat="1" ht="15">
      <c r="A78" s="12" t="s">
        <v>17</v>
      </c>
      <c r="B78" s="92" t="s">
        <v>14</v>
      </c>
      <c r="C78" s="24"/>
      <c r="D78" s="56">
        <v>1097.78</v>
      </c>
      <c r="E78" s="93"/>
      <c r="F78" s="93"/>
      <c r="G78" s="40"/>
      <c r="H78" s="40">
        <v>1.07</v>
      </c>
      <c r="I78" s="41">
        <v>0.01</v>
      </c>
    </row>
    <row r="79" spans="1:9" s="73" customFormat="1" ht="15">
      <c r="A79" s="12" t="s">
        <v>42</v>
      </c>
      <c r="B79" s="92" t="s">
        <v>14</v>
      </c>
      <c r="C79" s="24"/>
      <c r="D79" s="56">
        <v>522.99</v>
      </c>
      <c r="E79" s="93"/>
      <c r="F79" s="93"/>
      <c r="G79" s="40"/>
      <c r="H79" s="40">
        <v>1.07</v>
      </c>
      <c r="I79" s="41">
        <v>0.04</v>
      </c>
    </row>
    <row r="80" spans="1:9" s="73" customFormat="1" ht="15">
      <c r="A80" s="12" t="s">
        <v>43</v>
      </c>
      <c r="B80" s="92" t="s">
        <v>19</v>
      </c>
      <c r="C80" s="24"/>
      <c r="D80" s="56">
        <v>0</v>
      </c>
      <c r="E80" s="93"/>
      <c r="F80" s="93"/>
      <c r="G80" s="40"/>
      <c r="H80" s="40">
        <v>1.07</v>
      </c>
      <c r="I80" s="41">
        <v>0.01</v>
      </c>
    </row>
    <row r="81" spans="1:9" s="73" customFormat="1" ht="25.5">
      <c r="A81" s="12" t="s">
        <v>18</v>
      </c>
      <c r="B81" s="92" t="s">
        <v>14</v>
      </c>
      <c r="C81" s="24"/>
      <c r="D81" s="56">
        <v>7088.67</v>
      </c>
      <c r="E81" s="93"/>
      <c r="F81" s="93"/>
      <c r="G81" s="40"/>
      <c r="H81" s="40">
        <v>1.07</v>
      </c>
      <c r="I81" s="41">
        <v>0</v>
      </c>
    </row>
    <row r="82" spans="1:9" s="73" customFormat="1" ht="30" customHeight="1">
      <c r="A82" s="27" t="s">
        <v>169</v>
      </c>
      <c r="B82" s="34" t="s">
        <v>14</v>
      </c>
      <c r="C82" s="24"/>
      <c r="D82" s="56">
        <v>1097.33</v>
      </c>
      <c r="E82" s="93"/>
      <c r="F82" s="93"/>
      <c r="G82" s="40"/>
      <c r="H82" s="40"/>
      <c r="I82" s="41"/>
    </row>
    <row r="83" spans="1:9" s="73" customFormat="1" ht="25.5">
      <c r="A83" s="12" t="s">
        <v>112</v>
      </c>
      <c r="B83" s="92" t="s">
        <v>14</v>
      </c>
      <c r="C83" s="24"/>
      <c r="D83" s="56">
        <v>3682.91</v>
      </c>
      <c r="E83" s="93"/>
      <c r="F83" s="93"/>
      <c r="G83" s="40"/>
      <c r="H83" s="40"/>
      <c r="I83" s="41"/>
    </row>
    <row r="84" spans="1:9" s="73" customFormat="1" ht="25.5">
      <c r="A84" s="12" t="s">
        <v>113</v>
      </c>
      <c r="B84" s="94" t="s">
        <v>49</v>
      </c>
      <c r="C84" s="25"/>
      <c r="D84" s="56">
        <v>0</v>
      </c>
      <c r="E84" s="93"/>
      <c r="F84" s="93"/>
      <c r="G84" s="40"/>
      <c r="H84" s="40">
        <v>1.07</v>
      </c>
      <c r="I84" s="41">
        <v>0.01</v>
      </c>
    </row>
    <row r="85" spans="1:9" s="120" customFormat="1" ht="15">
      <c r="A85" s="27" t="s">
        <v>159</v>
      </c>
      <c r="B85" s="28" t="s">
        <v>49</v>
      </c>
      <c r="C85" s="25"/>
      <c r="D85" s="55">
        <v>15867.7</v>
      </c>
      <c r="E85" s="24"/>
      <c r="F85" s="24"/>
      <c r="G85" s="118"/>
      <c r="H85" s="118"/>
      <c r="I85" s="119"/>
    </row>
    <row r="86" spans="1:9" s="120" customFormat="1" ht="15">
      <c r="A86" s="27" t="s">
        <v>160</v>
      </c>
      <c r="B86" s="28" t="s">
        <v>49</v>
      </c>
      <c r="C86" s="24"/>
      <c r="D86" s="55">
        <v>7711.4</v>
      </c>
      <c r="E86" s="24"/>
      <c r="F86" s="24"/>
      <c r="G86" s="118"/>
      <c r="H86" s="118"/>
      <c r="I86" s="119"/>
    </row>
    <row r="87" spans="1:9" s="73" customFormat="1" ht="15">
      <c r="A87" s="12" t="s">
        <v>114</v>
      </c>
      <c r="B87" s="48" t="s">
        <v>14</v>
      </c>
      <c r="C87" s="6"/>
      <c r="D87" s="56">
        <v>0</v>
      </c>
      <c r="E87" s="93"/>
      <c r="F87" s="93"/>
      <c r="G87" s="40">
        <v>6435.9</v>
      </c>
      <c r="H87" s="40"/>
      <c r="I87" s="41"/>
    </row>
    <row r="88" spans="1:9" s="84" customFormat="1" ht="30">
      <c r="A88" s="85" t="s">
        <v>35</v>
      </c>
      <c r="B88" s="76"/>
      <c r="C88" s="6" t="s">
        <v>149</v>
      </c>
      <c r="D88" s="20">
        <f>D89+D90+D91+D92</f>
        <v>5336.78</v>
      </c>
      <c r="E88" s="77">
        <f>D88/G88</f>
        <v>0.83</v>
      </c>
      <c r="F88" s="77">
        <f>E88/12</f>
        <v>0.07</v>
      </c>
      <c r="G88" s="40">
        <v>6435.9</v>
      </c>
      <c r="H88" s="40">
        <v>1.07</v>
      </c>
      <c r="I88" s="41">
        <v>0.14</v>
      </c>
    </row>
    <row r="89" spans="1:9" s="73" customFormat="1" ht="25.5">
      <c r="A89" s="12" t="s">
        <v>46</v>
      </c>
      <c r="B89" s="92" t="s">
        <v>47</v>
      </c>
      <c r="C89" s="24"/>
      <c r="D89" s="23">
        <v>0</v>
      </c>
      <c r="E89" s="93"/>
      <c r="F89" s="93"/>
      <c r="G89" s="40">
        <v>6435.9</v>
      </c>
      <c r="H89" s="40">
        <v>1.07</v>
      </c>
      <c r="I89" s="41">
        <v>0</v>
      </c>
    </row>
    <row r="90" spans="1:9" s="73" customFormat="1" ht="25.5">
      <c r="A90" s="12" t="s">
        <v>113</v>
      </c>
      <c r="B90" s="94" t="s">
        <v>48</v>
      </c>
      <c r="C90" s="25"/>
      <c r="D90" s="23">
        <f>E90*G90</f>
        <v>0</v>
      </c>
      <c r="E90" s="93"/>
      <c r="F90" s="93"/>
      <c r="G90" s="40">
        <v>6435.9</v>
      </c>
      <c r="H90" s="40">
        <v>1.07</v>
      </c>
      <c r="I90" s="41">
        <v>0</v>
      </c>
    </row>
    <row r="91" spans="1:9" s="120" customFormat="1" ht="15">
      <c r="A91" s="27" t="s">
        <v>127</v>
      </c>
      <c r="B91" s="28" t="s">
        <v>49</v>
      </c>
      <c r="C91" s="26"/>
      <c r="D91" s="55">
        <v>5336.78</v>
      </c>
      <c r="E91" s="24"/>
      <c r="F91" s="24"/>
      <c r="G91" s="118">
        <v>6435.9</v>
      </c>
      <c r="H91" s="118">
        <v>1.07</v>
      </c>
      <c r="I91" s="119">
        <v>0</v>
      </c>
    </row>
    <row r="92" spans="1:9" s="73" customFormat="1" ht="15">
      <c r="A92" s="12" t="s">
        <v>115</v>
      </c>
      <c r="B92" s="94" t="s">
        <v>14</v>
      </c>
      <c r="C92" s="7"/>
      <c r="D92" s="26">
        <v>0</v>
      </c>
      <c r="E92" s="93"/>
      <c r="F92" s="93"/>
      <c r="G92" s="40">
        <v>6435.9</v>
      </c>
      <c r="H92" s="40">
        <v>1.07</v>
      </c>
      <c r="I92" s="41">
        <v>0.03</v>
      </c>
    </row>
    <row r="93" spans="1:9" s="73" customFormat="1" ht="30">
      <c r="A93" s="85" t="s">
        <v>36</v>
      </c>
      <c r="B93" s="92"/>
      <c r="C93" s="7" t="s">
        <v>150</v>
      </c>
      <c r="D93" s="20">
        <v>0</v>
      </c>
      <c r="E93" s="77">
        <v>0</v>
      </c>
      <c r="F93" s="77">
        <v>0</v>
      </c>
      <c r="G93" s="40">
        <v>6435.9</v>
      </c>
      <c r="H93" s="40">
        <v>1.07</v>
      </c>
      <c r="I93" s="41">
        <v>0.03</v>
      </c>
    </row>
    <row r="94" spans="1:9" s="73" customFormat="1" ht="15">
      <c r="A94" s="12" t="s">
        <v>116</v>
      </c>
      <c r="B94" s="92" t="s">
        <v>14</v>
      </c>
      <c r="C94" s="21"/>
      <c r="D94" s="23">
        <v>0</v>
      </c>
      <c r="E94" s="93"/>
      <c r="F94" s="93"/>
      <c r="G94" s="40">
        <v>6435.9</v>
      </c>
      <c r="H94" s="40"/>
      <c r="I94" s="41"/>
    </row>
    <row r="95" spans="1:9" s="73" customFormat="1" ht="15">
      <c r="A95" s="87" t="s">
        <v>117</v>
      </c>
      <c r="B95" s="94" t="s">
        <v>49</v>
      </c>
      <c r="C95" s="21"/>
      <c r="D95" s="23">
        <v>0</v>
      </c>
      <c r="E95" s="93"/>
      <c r="F95" s="93"/>
      <c r="G95" s="40">
        <v>6435.9</v>
      </c>
      <c r="H95" s="40">
        <v>1.07</v>
      </c>
      <c r="I95" s="41">
        <v>0</v>
      </c>
    </row>
    <row r="96" spans="1:9" s="73" customFormat="1" ht="15">
      <c r="A96" s="12" t="s">
        <v>118</v>
      </c>
      <c r="B96" s="94" t="s">
        <v>48</v>
      </c>
      <c r="C96" s="21"/>
      <c r="D96" s="35">
        <v>0</v>
      </c>
      <c r="E96" s="96"/>
      <c r="F96" s="96"/>
      <c r="G96" s="40">
        <v>6435.9</v>
      </c>
      <c r="H96" s="40"/>
      <c r="I96" s="41"/>
    </row>
    <row r="97" spans="1:9" s="73" customFormat="1" ht="25.5">
      <c r="A97" s="12" t="s">
        <v>119</v>
      </c>
      <c r="B97" s="94" t="s">
        <v>49</v>
      </c>
      <c r="C97" s="7"/>
      <c r="D97" s="35">
        <v>0</v>
      </c>
      <c r="E97" s="96"/>
      <c r="F97" s="96"/>
      <c r="G97" s="40">
        <v>6435.9</v>
      </c>
      <c r="H97" s="40"/>
      <c r="I97" s="41"/>
    </row>
    <row r="98" spans="1:9" s="73" customFormat="1" ht="18" customHeight="1">
      <c r="A98" s="85" t="s">
        <v>37</v>
      </c>
      <c r="B98" s="92"/>
      <c r="C98" s="7" t="s">
        <v>148</v>
      </c>
      <c r="D98" s="20">
        <f>D99+D100+D101+D102+D103+D104</f>
        <v>22448.6</v>
      </c>
      <c r="E98" s="77">
        <f>D98/G98</f>
        <v>3.49</v>
      </c>
      <c r="F98" s="77">
        <f>E98/12</f>
        <v>0.29</v>
      </c>
      <c r="G98" s="40">
        <v>6435.9</v>
      </c>
      <c r="H98" s="40">
        <v>1.07</v>
      </c>
      <c r="I98" s="41">
        <v>0.15</v>
      </c>
    </row>
    <row r="99" spans="1:9" s="73" customFormat="1" ht="20.25" customHeight="1">
      <c r="A99" s="12" t="s">
        <v>33</v>
      </c>
      <c r="B99" s="92" t="s">
        <v>7</v>
      </c>
      <c r="C99" s="7"/>
      <c r="D99" s="23">
        <f aca="true" t="shared" si="0" ref="D99:D104">E99*G99</f>
        <v>0</v>
      </c>
      <c r="E99" s="93"/>
      <c r="F99" s="93"/>
      <c r="G99" s="40">
        <v>6435.9</v>
      </c>
      <c r="H99" s="40">
        <v>1.07</v>
      </c>
      <c r="I99" s="41">
        <v>0</v>
      </c>
    </row>
    <row r="100" spans="1:9" s="73" customFormat="1" ht="41.25" customHeight="1">
      <c r="A100" s="12" t="s">
        <v>120</v>
      </c>
      <c r="B100" s="92" t="s">
        <v>14</v>
      </c>
      <c r="C100" s="7"/>
      <c r="D100" s="23">
        <v>16522.04</v>
      </c>
      <c r="E100" s="93"/>
      <c r="F100" s="93"/>
      <c r="G100" s="40">
        <v>6435.9</v>
      </c>
      <c r="H100" s="40">
        <v>1.07</v>
      </c>
      <c r="I100" s="41">
        <v>0.14</v>
      </c>
    </row>
    <row r="101" spans="1:9" s="73" customFormat="1" ht="38.25">
      <c r="A101" s="12" t="s">
        <v>121</v>
      </c>
      <c r="B101" s="92" t="s">
        <v>14</v>
      </c>
      <c r="C101" s="7"/>
      <c r="D101" s="23">
        <v>1093.4</v>
      </c>
      <c r="E101" s="93"/>
      <c r="F101" s="93"/>
      <c r="G101" s="40">
        <v>6435.9</v>
      </c>
      <c r="H101" s="40">
        <v>1.07</v>
      </c>
      <c r="I101" s="41">
        <v>0.01</v>
      </c>
    </row>
    <row r="102" spans="1:9" s="73" customFormat="1" ht="27.75" customHeight="1">
      <c r="A102" s="12" t="s">
        <v>50</v>
      </c>
      <c r="B102" s="92" t="s">
        <v>10</v>
      </c>
      <c r="C102" s="7"/>
      <c r="D102" s="23">
        <f t="shared" si="0"/>
        <v>0</v>
      </c>
      <c r="E102" s="93"/>
      <c r="F102" s="93"/>
      <c r="G102" s="40">
        <v>6435.9</v>
      </c>
      <c r="H102" s="40">
        <v>1.07</v>
      </c>
      <c r="I102" s="41">
        <v>0</v>
      </c>
    </row>
    <row r="103" spans="1:9" s="73" customFormat="1" ht="19.5" customHeight="1">
      <c r="A103" s="12" t="s">
        <v>39</v>
      </c>
      <c r="B103" s="94" t="s">
        <v>122</v>
      </c>
      <c r="C103" s="7"/>
      <c r="D103" s="23">
        <v>4833.16</v>
      </c>
      <c r="E103" s="93"/>
      <c r="F103" s="93"/>
      <c r="G103" s="40">
        <v>6435.9</v>
      </c>
      <c r="H103" s="40">
        <v>1.07</v>
      </c>
      <c r="I103" s="41">
        <v>0</v>
      </c>
    </row>
    <row r="104" spans="1:9" s="73" customFormat="1" ht="51">
      <c r="A104" s="12" t="s">
        <v>123</v>
      </c>
      <c r="B104" s="94" t="s">
        <v>61</v>
      </c>
      <c r="C104" s="7"/>
      <c r="D104" s="23">
        <f t="shared" si="0"/>
        <v>0</v>
      </c>
      <c r="E104" s="93"/>
      <c r="F104" s="93"/>
      <c r="G104" s="40">
        <v>6435.9</v>
      </c>
      <c r="H104" s="40">
        <v>1.07</v>
      </c>
      <c r="I104" s="41">
        <v>0</v>
      </c>
    </row>
    <row r="105" spans="1:9" s="73" customFormat="1" ht="15">
      <c r="A105" s="85" t="s">
        <v>38</v>
      </c>
      <c r="B105" s="92"/>
      <c r="C105" s="7" t="s">
        <v>151</v>
      </c>
      <c r="D105" s="20">
        <f>D106</f>
        <v>1311.87</v>
      </c>
      <c r="E105" s="77">
        <f>D105/G105</f>
        <v>0.2</v>
      </c>
      <c r="F105" s="77">
        <f>E105/12</f>
        <v>0.02</v>
      </c>
      <c r="G105" s="40">
        <v>6435.9</v>
      </c>
      <c r="H105" s="40">
        <v>1.07</v>
      </c>
      <c r="I105" s="41">
        <v>0.1</v>
      </c>
    </row>
    <row r="106" spans="1:9" s="73" customFormat="1" ht="15">
      <c r="A106" s="12" t="s">
        <v>34</v>
      </c>
      <c r="B106" s="92" t="s">
        <v>14</v>
      </c>
      <c r="C106" s="6"/>
      <c r="D106" s="23">
        <v>1311.87</v>
      </c>
      <c r="E106" s="93"/>
      <c r="F106" s="93"/>
      <c r="G106" s="40">
        <v>6435.9</v>
      </c>
      <c r="H106" s="40">
        <v>1.07</v>
      </c>
      <c r="I106" s="41">
        <v>0.01</v>
      </c>
    </row>
    <row r="107" spans="1:9" s="40" customFormat="1" ht="15">
      <c r="A107" s="85" t="s">
        <v>41</v>
      </c>
      <c r="B107" s="76"/>
      <c r="C107" s="6" t="s">
        <v>152</v>
      </c>
      <c r="D107" s="20">
        <f>D108+D109</f>
        <v>47880</v>
      </c>
      <c r="E107" s="77">
        <f>D107/G107</f>
        <v>7.44</v>
      </c>
      <c r="F107" s="77">
        <f>E107/12</f>
        <v>0.62</v>
      </c>
      <c r="G107" s="40">
        <v>6435.9</v>
      </c>
      <c r="H107" s="40">
        <v>1.07</v>
      </c>
      <c r="I107" s="41">
        <v>0.02</v>
      </c>
    </row>
    <row r="108" spans="1:9" s="73" customFormat="1" ht="38.25">
      <c r="A108" s="87" t="s">
        <v>124</v>
      </c>
      <c r="B108" s="94" t="s">
        <v>19</v>
      </c>
      <c r="C108" s="1"/>
      <c r="D108" s="23">
        <v>28080</v>
      </c>
      <c r="E108" s="93"/>
      <c r="F108" s="93"/>
      <c r="G108" s="40">
        <v>6435.9</v>
      </c>
      <c r="H108" s="40">
        <v>1.07</v>
      </c>
      <c r="I108" s="41">
        <v>0.02</v>
      </c>
    </row>
    <row r="109" spans="1:9" s="73" customFormat="1" ht="27" customHeight="1">
      <c r="A109" s="87" t="s">
        <v>172</v>
      </c>
      <c r="B109" s="94" t="s">
        <v>61</v>
      </c>
      <c r="C109" s="6"/>
      <c r="D109" s="23">
        <v>19800</v>
      </c>
      <c r="E109" s="93"/>
      <c r="F109" s="93"/>
      <c r="G109" s="40">
        <v>6435.9</v>
      </c>
      <c r="H109" s="40">
        <v>1.07</v>
      </c>
      <c r="I109" s="41">
        <v>0</v>
      </c>
    </row>
    <row r="110" spans="1:9" s="40" customFormat="1" ht="15">
      <c r="A110" s="85" t="s">
        <v>40</v>
      </c>
      <c r="B110" s="76"/>
      <c r="C110" s="6" t="s">
        <v>171</v>
      </c>
      <c r="D110" s="20">
        <f>D111+D112</f>
        <v>4373.46</v>
      </c>
      <c r="E110" s="77">
        <f>D110/G110</f>
        <v>0.68</v>
      </c>
      <c r="F110" s="77">
        <f>E110/12</f>
        <v>0.06</v>
      </c>
      <c r="G110" s="40">
        <v>6435.9</v>
      </c>
      <c r="H110" s="40">
        <v>1.07</v>
      </c>
      <c r="I110" s="41">
        <v>0.16</v>
      </c>
    </row>
    <row r="111" spans="1:9" s="73" customFormat="1" ht="15">
      <c r="A111" s="12" t="s">
        <v>65</v>
      </c>
      <c r="B111" s="92" t="s">
        <v>45</v>
      </c>
      <c r="C111" s="93"/>
      <c r="D111" s="23">
        <v>4373.46</v>
      </c>
      <c r="E111" s="93"/>
      <c r="F111" s="93"/>
      <c r="G111" s="40">
        <v>6435.9</v>
      </c>
      <c r="H111" s="40">
        <v>1.07</v>
      </c>
      <c r="I111" s="41">
        <v>0.04</v>
      </c>
    </row>
    <row r="112" spans="1:9" s="73" customFormat="1" ht="15">
      <c r="A112" s="12" t="s">
        <v>51</v>
      </c>
      <c r="B112" s="92" t="s">
        <v>45</v>
      </c>
      <c r="C112" s="93"/>
      <c r="D112" s="23">
        <v>0</v>
      </c>
      <c r="E112" s="93"/>
      <c r="F112" s="93"/>
      <c r="G112" s="40">
        <v>6435.9</v>
      </c>
      <c r="H112" s="40">
        <v>1.07</v>
      </c>
      <c r="I112" s="41">
        <v>0.12</v>
      </c>
    </row>
    <row r="113" spans="1:9" s="40" customFormat="1" ht="106.5" customHeight="1">
      <c r="A113" s="85" t="s">
        <v>173</v>
      </c>
      <c r="B113" s="76" t="s">
        <v>10</v>
      </c>
      <c r="C113" s="89"/>
      <c r="D113" s="21">
        <v>50000</v>
      </c>
      <c r="E113" s="91">
        <f aca="true" t="shared" si="1" ref="E113:E118">D113/G113</f>
        <v>7.77</v>
      </c>
      <c r="F113" s="91">
        <f aca="true" t="shared" si="2" ref="F113:F118">E113/12</f>
        <v>0.65</v>
      </c>
      <c r="G113" s="40">
        <v>6435.9</v>
      </c>
      <c r="H113" s="40">
        <v>1.07</v>
      </c>
      <c r="I113" s="41">
        <v>0.3</v>
      </c>
    </row>
    <row r="114" spans="1:9" s="40" customFormat="1" ht="28.5" customHeight="1">
      <c r="A114" s="85" t="s">
        <v>141</v>
      </c>
      <c r="B114" s="76" t="s">
        <v>174</v>
      </c>
      <c r="C114" s="89"/>
      <c r="D114" s="21">
        <v>37282</v>
      </c>
      <c r="E114" s="91">
        <f t="shared" si="1"/>
        <v>5.79</v>
      </c>
      <c r="F114" s="91">
        <f t="shared" si="2"/>
        <v>0.48</v>
      </c>
      <c r="G114" s="40">
        <v>6435.9</v>
      </c>
      <c r="I114" s="41"/>
    </row>
    <row r="115" spans="1:9" s="40" customFormat="1" ht="22.5" customHeight="1">
      <c r="A115" s="116" t="s">
        <v>175</v>
      </c>
      <c r="B115" s="31" t="s">
        <v>7</v>
      </c>
      <c r="C115" s="89"/>
      <c r="D115" s="21">
        <f>32562.74+4905</f>
        <v>37467.74</v>
      </c>
      <c r="E115" s="91">
        <f t="shared" si="1"/>
        <v>5.82</v>
      </c>
      <c r="F115" s="91">
        <f t="shared" si="2"/>
        <v>0.49</v>
      </c>
      <c r="G115" s="40">
        <v>6435.9</v>
      </c>
      <c r="I115" s="41"/>
    </row>
    <row r="116" spans="1:9" s="40" customFormat="1" ht="22.5" customHeight="1">
      <c r="A116" s="116" t="s">
        <v>176</v>
      </c>
      <c r="B116" s="31" t="s">
        <v>7</v>
      </c>
      <c r="C116" s="89"/>
      <c r="D116" s="21">
        <f>206422.51-12144.27+4905</f>
        <v>199183.24</v>
      </c>
      <c r="E116" s="91">
        <f t="shared" si="1"/>
        <v>30.95</v>
      </c>
      <c r="F116" s="91">
        <f t="shared" si="2"/>
        <v>2.58</v>
      </c>
      <c r="G116" s="40">
        <v>6435.9</v>
      </c>
      <c r="I116" s="41"/>
    </row>
    <row r="117" spans="1:9" s="40" customFormat="1" ht="21" customHeight="1">
      <c r="A117" s="116" t="s">
        <v>177</v>
      </c>
      <c r="B117" s="31" t="s">
        <v>7</v>
      </c>
      <c r="C117" s="89"/>
      <c r="D117" s="21">
        <v>104624.54</v>
      </c>
      <c r="E117" s="91">
        <f t="shared" si="1"/>
        <v>16.26</v>
      </c>
      <c r="F117" s="91">
        <f t="shared" si="2"/>
        <v>1.36</v>
      </c>
      <c r="G117" s="40">
        <v>6435.9</v>
      </c>
      <c r="I117" s="41"/>
    </row>
    <row r="118" spans="1:9" s="40" customFormat="1" ht="21.75" customHeight="1">
      <c r="A118" s="116" t="s">
        <v>178</v>
      </c>
      <c r="B118" s="31" t="s">
        <v>7</v>
      </c>
      <c r="C118" s="89"/>
      <c r="D118" s="89">
        <v>30194.67</v>
      </c>
      <c r="E118" s="91">
        <f t="shared" si="1"/>
        <v>4.69</v>
      </c>
      <c r="F118" s="91">
        <f t="shared" si="2"/>
        <v>0.39</v>
      </c>
      <c r="G118" s="40">
        <v>6435.9</v>
      </c>
      <c r="I118" s="41"/>
    </row>
    <row r="119" spans="1:9" s="45" customFormat="1" ht="20.25" customHeight="1" thickBot="1">
      <c r="A119" s="85" t="s">
        <v>62</v>
      </c>
      <c r="B119" s="57" t="s">
        <v>9</v>
      </c>
      <c r="C119" s="47"/>
      <c r="D119" s="121">
        <f>E119*G119</f>
        <v>159095.45</v>
      </c>
      <c r="E119" s="89">
        <f>12*F119</f>
        <v>24.72</v>
      </c>
      <c r="F119" s="21">
        <v>2.06</v>
      </c>
      <c r="G119" s="40">
        <v>6435.9</v>
      </c>
      <c r="I119" s="46"/>
    </row>
    <row r="120" spans="1:9" s="40" customFormat="1" ht="19.5" thickBot="1">
      <c r="A120" s="16" t="s">
        <v>30</v>
      </c>
      <c r="B120" s="97"/>
      <c r="C120" s="98"/>
      <c r="D120" s="124">
        <f>D119+D113+D110+D107+D105+D98+D93+D88+D72+D71+D70+D69+D59+D58+D57+D50+D44+D43+D42+D41+D40+D29+D15+D114+D56+D118+D117+D116+D115</f>
        <v>2414499.46</v>
      </c>
      <c r="E120" s="125">
        <f>E119+E113+E110+E107+E105+E98+E93+E88+E72+E71+E70+E69+E59+E58+E57+E50+E44+E43+E42+E41+E40+E29+E15+E114+E56+E118+E117+E116+E115</f>
        <v>375.15</v>
      </c>
      <c r="F120" s="125">
        <f>F119+F113+F110+F107+F105+F98+F93+F88+F72+F71+F70+F69+F59+F58+F57+F50+F44+F43+F42+F41+F40+F29+F15+F114+F56+F118+F117+F116+F115</f>
        <v>31.29</v>
      </c>
      <c r="G120" s="40">
        <v>6435.9</v>
      </c>
      <c r="I120" s="41"/>
    </row>
    <row r="121" spans="1:9" s="101" customFormat="1" ht="20.25" thickBot="1">
      <c r="A121" s="99"/>
      <c r="B121" s="100"/>
      <c r="C121" s="100"/>
      <c r="D121" s="100"/>
      <c r="E121" s="122"/>
      <c r="F121" s="123"/>
      <c r="G121" s="40"/>
      <c r="I121" s="102"/>
    </row>
    <row r="122" spans="1:9" s="109" customFormat="1" ht="38.25" thickBot="1">
      <c r="A122" s="105" t="s">
        <v>154</v>
      </c>
      <c r="B122" s="106"/>
      <c r="C122" s="107"/>
      <c r="D122" s="108">
        <f>SUM(D123:D139)</f>
        <v>1969006.78</v>
      </c>
      <c r="E122" s="108">
        <f>SUM(E123:E139)</f>
        <v>305.95</v>
      </c>
      <c r="F122" s="108">
        <f>SUM(F123:F139)</f>
        <v>25.5</v>
      </c>
      <c r="G122" s="109">
        <v>6435.9</v>
      </c>
      <c r="I122" s="110"/>
    </row>
    <row r="123" spans="1:9" s="45" customFormat="1" ht="15">
      <c r="A123" s="42" t="s">
        <v>125</v>
      </c>
      <c r="B123" s="43"/>
      <c r="C123" s="44"/>
      <c r="D123" s="80">
        <v>738815.91</v>
      </c>
      <c r="E123" s="80">
        <f aca="true" t="shared" si="3" ref="E123:E139">D123/G123</f>
        <v>114.8</v>
      </c>
      <c r="F123" s="113">
        <f>E123/12</f>
        <v>9.57</v>
      </c>
      <c r="G123" s="40">
        <v>6435.9</v>
      </c>
      <c r="I123" s="46"/>
    </row>
    <row r="124" spans="1:9" s="45" customFormat="1" ht="15">
      <c r="A124" s="12" t="s">
        <v>126</v>
      </c>
      <c r="B124" s="43"/>
      <c r="C124" s="44"/>
      <c r="D124" s="80">
        <v>78297.86</v>
      </c>
      <c r="E124" s="80">
        <f t="shared" si="3"/>
        <v>12.17</v>
      </c>
      <c r="F124" s="113">
        <f aca="true" t="shared" si="4" ref="F124:F132">E124/12</f>
        <v>1.01</v>
      </c>
      <c r="G124" s="40">
        <v>6435.9</v>
      </c>
      <c r="I124" s="46"/>
    </row>
    <row r="125" spans="1:9" s="45" customFormat="1" ht="15">
      <c r="A125" s="12" t="s">
        <v>155</v>
      </c>
      <c r="B125" s="48"/>
      <c r="C125" s="47"/>
      <c r="D125" s="95">
        <v>5359.43</v>
      </c>
      <c r="E125" s="80">
        <f t="shared" si="3"/>
        <v>0.83</v>
      </c>
      <c r="F125" s="113">
        <f t="shared" si="4"/>
        <v>0.07</v>
      </c>
      <c r="G125" s="40">
        <v>6435.9</v>
      </c>
      <c r="I125" s="46"/>
    </row>
    <row r="126" spans="1:9" s="45" customFormat="1" ht="15">
      <c r="A126" s="12" t="s">
        <v>156</v>
      </c>
      <c r="B126" s="48"/>
      <c r="C126" s="47"/>
      <c r="D126" s="95">
        <v>21799.38</v>
      </c>
      <c r="E126" s="80">
        <f t="shared" si="3"/>
        <v>3.39</v>
      </c>
      <c r="F126" s="113">
        <f t="shared" si="4"/>
        <v>0.28</v>
      </c>
      <c r="G126" s="40">
        <v>6435.9</v>
      </c>
      <c r="I126" s="46"/>
    </row>
    <row r="127" spans="1:9" s="45" customFormat="1" ht="15">
      <c r="A127" s="12" t="s">
        <v>157</v>
      </c>
      <c r="B127" s="48"/>
      <c r="C127" s="47"/>
      <c r="D127" s="95">
        <v>10583.14</v>
      </c>
      <c r="E127" s="80">
        <f t="shared" si="3"/>
        <v>1.64</v>
      </c>
      <c r="F127" s="113">
        <f t="shared" si="4"/>
        <v>0.14</v>
      </c>
      <c r="G127" s="40">
        <v>6435.9</v>
      </c>
      <c r="I127" s="46"/>
    </row>
    <row r="128" spans="1:9" s="45" customFormat="1" ht="15">
      <c r="A128" s="12" t="s">
        <v>158</v>
      </c>
      <c r="B128" s="48"/>
      <c r="C128" s="47"/>
      <c r="D128" s="95">
        <v>59261.48</v>
      </c>
      <c r="E128" s="80">
        <f t="shared" si="3"/>
        <v>9.21</v>
      </c>
      <c r="F128" s="113">
        <f t="shared" si="4"/>
        <v>0.77</v>
      </c>
      <c r="G128" s="40">
        <v>6435.9</v>
      </c>
      <c r="I128" s="46"/>
    </row>
    <row r="129" spans="1:9" s="45" customFormat="1" ht="15">
      <c r="A129" s="12" t="s">
        <v>128</v>
      </c>
      <c r="B129" s="48"/>
      <c r="C129" s="47"/>
      <c r="D129" s="95">
        <v>6364.49</v>
      </c>
      <c r="E129" s="80">
        <f t="shared" si="3"/>
        <v>0.99</v>
      </c>
      <c r="F129" s="113">
        <f t="shared" si="4"/>
        <v>0.08</v>
      </c>
      <c r="G129" s="40">
        <v>6435.9</v>
      </c>
      <c r="I129" s="46"/>
    </row>
    <row r="130" spans="1:9" s="45" customFormat="1" ht="15">
      <c r="A130" s="12" t="s">
        <v>129</v>
      </c>
      <c r="B130" s="48"/>
      <c r="C130" s="47"/>
      <c r="D130" s="95">
        <v>8168.95</v>
      </c>
      <c r="E130" s="80">
        <f t="shared" si="3"/>
        <v>1.27</v>
      </c>
      <c r="F130" s="113">
        <f t="shared" si="4"/>
        <v>0.11</v>
      </c>
      <c r="G130" s="40">
        <v>6435.9</v>
      </c>
      <c r="I130" s="46"/>
    </row>
    <row r="131" spans="1:9" s="45" customFormat="1" ht="25.5">
      <c r="A131" s="12" t="s">
        <v>161</v>
      </c>
      <c r="B131" s="48"/>
      <c r="C131" s="47"/>
      <c r="D131" s="95">
        <v>3855.06</v>
      </c>
      <c r="E131" s="80">
        <f t="shared" si="3"/>
        <v>0.6</v>
      </c>
      <c r="F131" s="113">
        <f t="shared" si="4"/>
        <v>0.05</v>
      </c>
      <c r="G131" s="40">
        <v>6435.9</v>
      </c>
      <c r="I131" s="46"/>
    </row>
    <row r="132" spans="1:9" s="45" customFormat="1" ht="15">
      <c r="A132" s="12" t="s">
        <v>130</v>
      </c>
      <c r="B132" s="48"/>
      <c r="C132" s="47"/>
      <c r="D132" s="55">
        <v>1445.49</v>
      </c>
      <c r="E132" s="80">
        <f t="shared" si="3"/>
        <v>0.22</v>
      </c>
      <c r="F132" s="113">
        <f t="shared" si="4"/>
        <v>0.02</v>
      </c>
      <c r="G132" s="40">
        <v>6435.9</v>
      </c>
      <c r="I132" s="46"/>
    </row>
    <row r="133" spans="1:9" s="45" customFormat="1" ht="25.5">
      <c r="A133" s="12" t="s">
        <v>131</v>
      </c>
      <c r="B133" s="48"/>
      <c r="C133" s="47"/>
      <c r="D133" s="55">
        <v>7026.66</v>
      </c>
      <c r="E133" s="80">
        <f t="shared" si="3"/>
        <v>1.09</v>
      </c>
      <c r="F133" s="113">
        <f aca="true" t="shared" si="5" ref="F133:F139">E133/12</f>
        <v>0.09</v>
      </c>
      <c r="G133" s="5">
        <v>6435.9</v>
      </c>
      <c r="I133" s="46"/>
    </row>
    <row r="134" spans="1:9" s="45" customFormat="1" ht="15">
      <c r="A134" s="12" t="s">
        <v>162</v>
      </c>
      <c r="B134" s="48"/>
      <c r="C134" s="47"/>
      <c r="D134" s="55">
        <v>12689.36</v>
      </c>
      <c r="E134" s="80">
        <f t="shared" si="3"/>
        <v>1.97</v>
      </c>
      <c r="F134" s="113">
        <f t="shared" si="5"/>
        <v>0.16</v>
      </c>
      <c r="G134" s="5">
        <v>6435.9</v>
      </c>
      <c r="I134" s="46"/>
    </row>
    <row r="135" spans="1:9" s="45" customFormat="1" ht="15">
      <c r="A135" s="12" t="s">
        <v>163</v>
      </c>
      <c r="B135" s="48"/>
      <c r="C135" s="47"/>
      <c r="D135" s="55">
        <v>48921.18</v>
      </c>
      <c r="E135" s="80">
        <f t="shared" si="3"/>
        <v>7.6</v>
      </c>
      <c r="F135" s="113">
        <f t="shared" si="5"/>
        <v>0.63</v>
      </c>
      <c r="G135" s="5">
        <v>6435.9</v>
      </c>
      <c r="I135" s="46"/>
    </row>
    <row r="136" spans="1:9" s="45" customFormat="1" ht="15">
      <c r="A136" s="52" t="s">
        <v>164</v>
      </c>
      <c r="B136" s="53"/>
      <c r="C136" s="54"/>
      <c r="D136" s="55">
        <v>146332.42</v>
      </c>
      <c r="E136" s="80">
        <f t="shared" si="3"/>
        <v>22.74</v>
      </c>
      <c r="F136" s="113">
        <f t="shared" si="5"/>
        <v>1.9</v>
      </c>
      <c r="G136" s="5">
        <v>6435.9</v>
      </c>
      <c r="I136" s="46"/>
    </row>
    <row r="137" spans="1:9" s="45" customFormat="1" ht="15">
      <c r="A137" s="52" t="s">
        <v>165</v>
      </c>
      <c r="B137" s="53"/>
      <c r="C137" s="54"/>
      <c r="D137" s="55">
        <v>80977.9</v>
      </c>
      <c r="E137" s="80">
        <f t="shared" si="3"/>
        <v>12.58</v>
      </c>
      <c r="F137" s="113">
        <f t="shared" si="5"/>
        <v>1.05</v>
      </c>
      <c r="G137" s="5">
        <v>6435.9</v>
      </c>
      <c r="I137" s="46"/>
    </row>
    <row r="138" spans="1:9" s="49" customFormat="1" ht="15">
      <c r="A138" s="103" t="s">
        <v>132</v>
      </c>
      <c r="B138" s="104"/>
      <c r="C138" s="104"/>
      <c r="D138" s="126">
        <v>23976.07</v>
      </c>
      <c r="E138" s="95">
        <f t="shared" si="3"/>
        <v>3.73</v>
      </c>
      <c r="F138" s="95">
        <f t="shared" si="5"/>
        <v>0.31</v>
      </c>
      <c r="G138" s="5">
        <v>6435.9</v>
      </c>
      <c r="I138" s="50"/>
    </row>
    <row r="139" spans="1:9" s="49" customFormat="1" ht="15">
      <c r="A139" s="103" t="s">
        <v>134</v>
      </c>
      <c r="B139" s="104"/>
      <c r="C139" s="104"/>
      <c r="D139" s="126">
        <v>715132</v>
      </c>
      <c r="E139" s="95">
        <f t="shared" si="3"/>
        <v>111.12</v>
      </c>
      <c r="F139" s="95">
        <f t="shared" si="5"/>
        <v>9.26</v>
      </c>
      <c r="G139" s="5">
        <v>6435.9</v>
      </c>
      <c r="I139" s="50"/>
    </row>
    <row r="140" spans="1:9" s="49" customFormat="1" ht="13.5" thickBot="1">
      <c r="A140" s="51"/>
      <c r="D140" s="114"/>
      <c r="E140" s="114"/>
      <c r="F140" s="114"/>
      <c r="I140" s="50"/>
    </row>
    <row r="141" spans="1:9" s="8" customFormat="1" ht="20.25" thickBot="1">
      <c r="A141" s="111" t="s">
        <v>56</v>
      </c>
      <c r="B141" s="112"/>
      <c r="C141" s="112"/>
      <c r="D141" s="115">
        <f>D120+D122</f>
        <v>4383506.24</v>
      </c>
      <c r="E141" s="115">
        <f>E120+E122</f>
        <v>681.1</v>
      </c>
      <c r="F141" s="115">
        <f>F120+F122</f>
        <v>56.79</v>
      </c>
      <c r="I141" s="14"/>
    </row>
    <row r="142" spans="1:9" s="2" customFormat="1" ht="12.75">
      <c r="A142" s="9"/>
      <c r="I142" s="15"/>
    </row>
    <row r="143" spans="1:9" s="2" customFormat="1" ht="12.75">
      <c r="A143" s="9"/>
      <c r="I143" s="15"/>
    </row>
    <row r="144" spans="1:9" s="2" customFormat="1" ht="12.75">
      <c r="A144" s="9"/>
      <c r="I144" s="15"/>
    </row>
    <row r="145" spans="1:9" s="2" customFormat="1" ht="12.75">
      <c r="A145" s="9"/>
      <c r="I145" s="15"/>
    </row>
    <row r="146" spans="1:9" s="2" customFormat="1" ht="12.75">
      <c r="A146" s="9"/>
      <c r="I146" s="15"/>
    </row>
    <row r="147" spans="1:9" s="2" customFormat="1" ht="12.75">
      <c r="A147" s="9"/>
      <c r="I147" s="15"/>
    </row>
    <row r="148" spans="1:9" s="2" customFormat="1" ht="12.75">
      <c r="A148" s="9"/>
      <c r="I148" s="15"/>
    </row>
    <row r="149" spans="1:9" s="2" customFormat="1" ht="12.75">
      <c r="A149" s="9"/>
      <c r="I149" s="15"/>
    </row>
    <row r="150" spans="1:9" s="2" customFormat="1" ht="12.75">
      <c r="A150" s="9"/>
      <c r="I150" s="15"/>
    </row>
    <row r="151" spans="1:9" s="8" customFormat="1" ht="19.5">
      <c r="A151" s="10"/>
      <c r="B151" s="11"/>
      <c r="C151" s="3"/>
      <c r="D151" s="3"/>
      <c r="E151" s="3"/>
      <c r="F151" s="3"/>
      <c r="I151" s="14"/>
    </row>
    <row r="152" spans="1:9" s="2" customFormat="1" ht="14.25">
      <c r="A152" s="127" t="s">
        <v>26</v>
      </c>
      <c r="B152" s="127"/>
      <c r="C152" s="127"/>
      <c r="D152" s="127"/>
      <c r="I152" s="15"/>
    </row>
    <row r="153" s="2" customFormat="1" ht="12.75">
      <c r="I153" s="15"/>
    </row>
    <row r="154" spans="1:9" s="2" customFormat="1" ht="12.75">
      <c r="A154" s="9" t="s">
        <v>27</v>
      </c>
      <c r="I154" s="15"/>
    </row>
    <row r="155" s="2" customFormat="1" ht="12.75">
      <c r="I155" s="15"/>
    </row>
    <row r="156" s="2" customFormat="1" ht="12.75">
      <c r="I156" s="15"/>
    </row>
    <row r="157" s="2" customFormat="1" ht="12.75">
      <c r="I157" s="15"/>
    </row>
    <row r="158" s="2" customFormat="1" ht="12.75">
      <c r="I158" s="15"/>
    </row>
    <row r="159" s="2" customFormat="1" ht="12.75">
      <c r="I159" s="15"/>
    </row>
    <row r="160" s="2" customFormat="1" ht="12.75">
      <c r="I160" s="15"/>
    </row>
    <row r="161" s="2" customFormat="1" ht="12.75">
      <c r="I161" s="15"/>
    </row>
    <row r="162" s="2" customFormat="1" ht="12.75">
      <c r="I162" s="15"/>
    </row>
    <row r="163" s="2" customFormat="1" ht="12.75">
      <c r="I163" s="15"/>
    </row>
    <row r="164" s="2" customFormat="1" ht="12.75">
      <c r="I164" s="15"/>
    </row>
    <row r="165" s="2" customFormat="1" ht="12.75">
      <c r="I165" s="15"/>
    </row>
    <row r="166" s="2" customFormat="1" ht="12.75">
      <c r="I166" s="15"/>
    </row>
    <row r="167" s="2" customFormat="1" ht="12.75">
      <c r="I167" s="15"/>
    </row>
    <row r="168" s="2" customFormat="1" ht="12.75">
      <c r="I168" s="15"/>
    </row>
    <row r="169" s="2" customFormat="1" ht="12.75">
      <c r="I169" s="15"/>
    </row>
    <row r="170" s="2" customFormat="1" ht="12.75">
      <c r="I170" s="15"/>
    </row>
    <row r="171" s="2" customFormat="1" ht="12.75">
      <c r="I171" s="15"/>
    </row>
    <row r="172" s="2" customFormat="1" ht="12.75">
      <c r="I172" s="15"/>
    </row>
  </sheetData>
  <sheetProtection/>
  <mergeCells count="13">
    <mergeCell ref="A10:F10"/>
    <mergeCell ref="A11:F11"/>
    <mergeCell ref="A14:F14"/>
    <mergeCell ref="A152:D152"/>
    <mergeCell ref="A1:F1"/>
    <mergeCell ref="B2:F2"/>
    <mergeCell ref="B3:F3"/>
    <mergeCell ref="B4:F4"/>
    <mergeCell ref="A5:F5"/>
    <mergeCell ref="A6:F6"/>
    <mergeCell ref="A7:F7"/>
    <mergeCell ref="A8:F8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8"/>
  <sheetViews>
    <sheetView zoomScale="90" zoomScaleNormal="90" zoomScalePageLayoutView="0" workbookViewId="0" topLeftCell="A1">
      <selection activeCell="F113" sqref="F113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9.75390625" style="4" customWidth="1"/>
    <col min="5" max="5" width="13.875" style="4" customWidth="1"/>
    <col min="6" max="6" width="20.875" style="4" customWidth="1"/>
    <col min="7" max="7" width="15.375" style="4" customWidth="1"/>
    <col min="8" max="8" width="15.375" style="4" hidden="1" customWidth="1"/>
    <col min="9" max="9" width="15.375" style="13" hidden="1" customWidth="1"/>
    <col min="10" max="12" width="15.375" style="4" customWidth="1"/>
    <col min="13" max="16384" width="9.125" style="4" customWidth="1"/>
  </cols>
  <sheetData>
    <row r="1" spans="1:6" ht="16.5" customHeight="1">
      <c r="A1" s="128" t="s">
        <v>143</v>
      </c>
      <c r="B1" s="129"/>
      <c r="C1" s="129"/>
      <c r="D1" s="129"/>
      <c r="E1" s="129"/>
      <c r="F1" s="129"/>
    </row>
    <row r="2" spans="1:6" ht="24.75" customHeight="1">
      <c r="A2" s="18" t="s">
        <v>153</v>
      </c>
      <c r="B2" s="130"/>
      <c r="C2" s="130"/>
      <c r="D2" s="130"/>
      <c r="E2" s="129"/>
      <c r="F2" s="129"/>
    </row>
    <row r="3" spans="2:6" ht="14.25" customHeight="1">
      <c r="B3" s="130" t="s">
        <v>0</v>
      </c>
      <c r="C3" s="130"/>
      <c r="D3" s="130"/>
      <c r="E3" s="129"/>
      <c r="F3" s="129"/>
    </row>
    <row r="4" spans="2:9" s="17" customFormat="1" ht="14.25" customHeight="1">
      <c r="B4" s="131" t="s">
        <v>144</v>
      </c>
      <c r="C4" s="131"/>
      <c r="D4" s="131"/>
      <c r="E4" s="132"/>
      <c r="F4" s="132"/>
      <c r="I4" s="59"/>
    </row>
    <row r="5" spans="1:6" s="17" customFormat="1" ht="39.75" customHeight="1">
      <c r="A5" s="133"/>
      <c r="B5" s="133"/>
      <c r="C5" s="133"/>
      <c r="D5" s="133"/>
      <c r="E5" s="133"/>
      <c r="F5" s="133"/>
    </row>
    <row r="6" spans="1:9" s="17" customFormat="1" ht="35.25" customHeight="1">
      <c r="A6" s="134" t="s">
        <v>166</v>
      </c>
      <c r="B6" s="134"/>
      <c r="C6" s="134"/>
      <c r="D6" s="134"/>
      <c r="E6" s="134"/>
      <c r="F6" s="134"/>
      <c r="G6" s="60"/>
      <c r="I6" s="59"/>
    </row>
    <row r="7" spans="1:9" s="61" customFormat="1" ht="22.5" customHeight="1">
      <c r="A7" s="135" t="s">
        <v>1</v>
      </c>
      <c r="B7" s="135"/>
      <c r="C7" s="135"/>
      <c r="D7" s="135"/>
      <c r="E7" s="136"/>
      <c r="F7" s="136"/>
      <c r="I7" s="62"/>
    </row>
    <row r="8" spans="1:6" s="63" customFormat="1" ht="18.75" customHeight="1">
      <c r="A8" s="135" t="s">
        <v>67</v>
      </c>
      <c r="B8" s="135"/>
      <c r="C8" s="135"/>
      <c r="D8" s="135"/>
      <c r="E8" s="136"/>
      <c r="F8" s="136"/>
    </row>
    <row r="9" spans="1:6" s="64" customFormat="1" ht="17.25" customHeight="1">
      <c r="A9" s="137" t="s">
        <v>28</v>
      </c>
      <c r="B9" s="137"/>
      <c r="C9" s="137"/>
      <c r="D9" s="137"/>
      <c r="E9" s="138"/>
      <c r="F9" s="138"/>
    </row>
    <row r="10" spans="1:6" s="63" customFormat="1" ht="30" customHeight="1" thickBot="1">
      <c r="A10" s="139" t="s">
        <v>55</v>
      </c>
      <c r="B10" s="139"/>
      <c r="C10" s="139"/>
      <c r="D10" s="139"/>
      <c r="E10" s="140"/>
      <c r="F10" s="140"/>
    </row>
    <row r="11" spans="1:9" s="40" customFormat="1" ht="139.5" customHeight="1" thickBot="1">
      <c r="A11" s="65" t="s">
        <v>2</v>
      </c>
      <c r="B11" s="66" t="s">
        <v>3</v>
      </c>
      <c r="C11" s="39" t="s">
        <v>133</v>
      </c>
      <c r="D11" s="39" t="s">
        <v>31</v>
      </c>
      <c r="E11" s="39" t="s">
        <v>4</v>
      </c>
      <c r="F11" s="67" t="s">
        <v>5</v>
      </c>
      <c r="I11" s="41"/>
    </row>
    <row r="12" spans="1:9" s="73" customFormat="1" ht="12.75">
      <c r="A12" s="68">
        <v>1</v>
      </c>
      <c r="B12" s="69">
        <v>2</v>
      </c>
      <c r="C12" s="69">
        <v>3</v>
      </c>
      <c r="D12" s="70">
        <v>4</v>
      </c>
      <c r="E12" s="71">
        <v>5</v>
      </c>
      <c r="F12" s="72">
        <v>6</v>
      </c>
      <c r="I12" s="74"/>
    </row>
    <row r="13" spans="1:9" s="73" customFormat="1" ht="49.5" customHeight="1">
      <c r="A13" s="141" t="s">
        <v>6</v>
      </c>
      <c r="B13" s="142"/>
      <c r="C13" s="142"/>
      <c r="D13" s="142"/>
      <c r="E13" s="143"/>
      <c r="F13" s="144"/>
      <c r="I13" s="74"/>
    </row>
    <row r="14" spans="1:9" s="40" customFormat="1" ht="15">
      <c r="A14" s="75" t="s">
        <v>66</v>
      </c>
      <c r="B14" s="76" t="s">
        <v>7</v>
      </c>
      <c r="C14" s="77" t="s">
        <v>142</v>
      </c>
      <c r="D14" s="78">
        <f>E14*G14</f>
        <v>278803.19</v>
      </c>
      <c r="E14" s="77">
        <f>F14*12</f>
        <v>43.32</v>
      </c>
      <c r="F14" s="77">
        <f>F25+F27</f>
        <v>3.61</v>
      </c>
      <c r="G14" s="40">
        <v>6435.9</v>
      </c>
      <c r="H14" s="40">
        <v>1.07</v>
      </c>
      <c r="I14" s="41">
        <v>2.24</v>
      </c>
    </row>
    <row r="15" spans="1:9" s="40" customFormat="1" ht="25.5" customHeight="1">
      <c r="A15" s="79" t="s">
        <v>68</v>
      </c>
      <c r="B15" s="80" t="s">
        <v>57</v>
      </c>
      <c r="C15" s="77"/>
      <c r="D15" s="78"/>
      <c r="E15" s="77"/>
      <c r="F15" s="77"/>
      <c r="I15" s="41"/>
    </row>
    <row r="16" spans="1:9" s="40" customFormat="1" ht="15">
      <c r="A16" s="79" t="s">
        <v>58</v>
      </c>
      <c r="B16" s="80" t="s">
        <v>57</v>
      </c>
      <c r="C16" s="77"/>
      <c r="D16" s="78"/>
      <c r="E16" s="77"/>
      <c r="F16" s="77"/>
      <c r="I16" s="41"/>
    </row>
    <row r="17" spans="1:9" s="40" customFormat="1" ht="102">
      <c r="A17" s="79" t="s">
        <v>69</v>
      </c>
      <c r="B17" s="80" t="s">
        <v>19</v>
      </c>
      <c r="C17" s="77"/>
      <c r="D17" s="78"/>
      <c r="E17" s="77"/>
      <c r="F17" s="77"/>
      <c r="I17" s="41"/>
    </row>
    <row r="18" spans="1:9" s="40" customFormat="1" ht="15">
      <c r="A18" s="79" t="s">
        <v>70</v>
      </c>
      <c r="B18" s="80" t="s">
        <v>57</v>
      </c>
      <c r="C18" s="77"/>
      <c r="D18" s="78"/>
      <c r="E18" s="77"/>
      <c r="F18" s="77"/>
      <c r="I18" s="41"/>
    </row>
    <row r="19" spans="1:9" s="40" customFormat="1" ht="15">
      <c r="A19" s="79" t="s">
        <v>71</v>
      </c>
      <c r="B19" s="80" t="s">
        <v>57</v>
      </c>
      <c r="C19" s="77"/>
      <c r="D19" s="78"/>
      <c r="E19" s="77"/>
      <c r="F19" s="77"/>
      <c r="I19" s="41"/>
    </row>
    <row r="20" spans="1:9" s="40" customFormat="1" ht="25.5">
      <c r="A20" s="79" t="s">
        <v>72</v>
      </c>
      <c r="B20" s="80" t="s">
        <v>10</v>
      </c>
      <c r="C20" s="77"/>
      <c r="D20" s="78"/>
      <c r="E20" s="77"/>
      <c r="F20" s="77"/>
      <c r="I20" s="41"/>
    </row>
    <row r="21" spans="1:9" s="40" customFormat="1" ht="15">
      <c r="A21" s="79" t="s">
        <v>73</v>
      </c>
      <c r="B21" s="80" t="s">
        <v>12</v>
      </c>
      <c r="C21" s="77"/>
      <c r="D21" s="78"/>
      <c r="E21" s="77"/>
      <c r="F21" s="77"/>
      <c r="I21" s="41"/>
    </row>
    <row r="22" spans="1:9" s="40" customFormat="1" ht="15">
      <c r="A22" s="58" t="s">
        <v>167</v>
      </c>
      <c r="B22" s="37" t="s">
        <v>57</v>
      </c>
      <c r="C22" s="77"/>
      <c r="D22" s="78"/>
      <c r="E22" s="77"/>
      <c r="F22" s="77"/>
      <c r="I22" s="41"/>
    </row>
    <row r="23" spans="1:9" s="40" customFormat="1" ht="15">
      <c r="A23" s="58" t="s">
        <v>168</v>
      </c>
      <c r="B23" s="37" t="s">
        <v>57</v>
      </c>
      <c r="C23" s="77"/>
      <c r="D23" s="78"/>
      <c r="E23" s="77"/>
      <c r="F23" s="77"/>
      <c r="I23" s="41"/>
    </row>
    <row r="24" spans="1:9" s="40" customFormat="1" ht="15">
      <c r="A24" s="79" t="s">
        <v>74</v>
      </c>
      <c r="B24" s="80" t="s">
        <v>14</v>
      </c>
      <c r="C24" s="77"/>
      <c r="D24" s="78"/>
      <c r="E24" s="77"/>
      <c r="F24" s="77"/>
      <c r="I24" s="41"/>
    </row>
    <row r="25" spans="1:9" s="40" customFormat="1" ht="20.25" customHeight="1">
      <c r="A25" s="75" t="s">
        <v>30</v>
      </c>
      <c r="B25" s="81"/>
      <c r="C25" s="77"/>
      <c r="D25" s="78"/>
      <c r="E25" s="77"/>
      <c r="F25" s="20">
        <v>3.61</v>
      </c>
      <c r="I25" s="41"/>
    </row>
    <row r="26" spans="1:9" s="40" customFormat="1" ht="20.25" customHeight="1">
      <c r="A26" s="82" t="s">
        <v>63</v>
      </c>
      <c r="B26" s="81" t="s">
        <v>57</v>
      </c>
      <c r="C26" s="77"/>
      <c r="D26" s="78"/>
      <c r="E26" s="77"/>
      <c r="F26" s="26">
        <v>0</v>
      </c>
      <c r="I26" s="41"/>
    </row>
    <row r="27" spans="1:9" s="40" customFormat="1" ht="20.25" customHeight="1">
      <c r="A27" s="75" t="s">
        <v>30</v>
      </c>
      <c r="B27" s="81"/>
      <c r="C27" s="77"/>
      <c r="D27" s="78"/>
      <c r="E27" s="77"/>
      <c r="F27" s="20">
        <f>F26</f>
        <v>0</v>
      </c>
      <c r="I27" s="41"/>
    </row>
    <row r="28" spans="1:9" s="40" customFormat="1" ht="30">
      <c r="A28" s="75" t="s">
        <v>8</v>
      </c>
      <c r="B28" s="83" t="s">
        <v>9</v>
      </c>
      <c r="C28" s="77">
        <v>2840.59</v>
      </c>
      <c r="D28" s="78">
        <f>E28*G28</f>
        <v>148283.14</v>
      </c>
      <c r="E28" s="77">
        <f>F28*12</f>
        <v>23.04</v>
      </c>
      <c r="F28" s="20">
        <v>1.92</v>
      </c>
      <c r="G28" s="40">
        <v>6435.9</v>
      </c>
      <c r="H28" s="40">
        <v>1.07</v>
      </c>
      <c r="I28" s="41">
        <v>1.27</v>
      </c>
    </row>
    <row r="29" spans="1:9" s="40" customFormat="1" ht="15">
      <c r="A29" s="79" t="s">
        <v>75</v>
      </c>
      <c r="B29" s="80" t="s">
        <v>9</v>
      </c>
      <c r="C29" s="77"/>
      <c r="D29" s="78"/>
      <c r="E29" s="77"/>
      <c r="F29" s="20"/>
      <c r="I29" s="41"/>
    </row>
    <row r="30" spans="1:9" s="40" customFormat="1" ht="15">
      <c r="A30" s="79" t="s">
        <v>76</v>
      </c>
      <c r="B30" s="80" t="s">
        <v>77</v>
      </c>
      <c r="C30" s="77"/>
      <c r="D30" s="78"/>
      <c r="E30" s="77"/>
      <c r="F30" s="20"/>
      <c r="I30" s="41"/>
    </row>
    <row r="31" spans="1:9" s="40" customFormat="1" ht="15">
      <c r="A31" s="79" t="s">
        <v>78</v>
      </c>
      <c r="B31" s="80" t="s">
        <v>79</v>
      </c>
      <c r="C31" s="77"/>
      <c r="D31" s="78"/>
      <c r="E31" s="77"/>
      <c r="F31" s="20"/>
      <c r="I31" s="41"/>
    </row>
    <row r="32" spans="1:9" s="40" customFormat="1" ht="15">
      <c r="A32" s="79" t="s">
        <v>52</v>
      </c>
      <c r="B32" s="80" t="s">
        <v>9</v>
      </c>
      <c r="C32" s="77"/>
      <c r="D32" s="78"/>
      <c r="E32" s="77"/>
      <c r="F32" s="20"/>
      <c r="I32" s="41"/>
    </row>
    <row r="33" spans="1:9" s="40" customFormat="1" ht="25.5">
      <c r="A33" s="79" t="s">
        <v>53</v>
      </c>
      <c r="B33" s="80" t="s">
        <v>10</v>
      </c>
      <c r="C33" s="77"/>
      <c r="D33" s="78"/>
      <c r="E33" s="77"/>
      <c r="F33" s="20"/>
      <c r="I33" s="41"/>
    </row>
    <row r="34" spans="1:9" s="40" customFormat="1" ht="15">
      <c r="A34" s="79" t="s">
        <v>80</v>
      </c>
      <c r="B34" s="80" t="s">
        <v>9</v>
      </c>
      <c r="C34" s="77"/>
      <c r="D34" s="78"/>
      <c r="E34" s="77"/>
      <c r="F34" s="20"/>
      <c r="I34" s="41"/>
    </row>
    <row r="35" spans="1:9" s="40" customFormat="1" ht="15">
      <c r="A35" s="79" t="s">
        <v>59</v>
      </c>
      <c r="B35" s="80" t="s">
        <v>9</v>
      </c>
      <c r="C35" s="77"/>
      <c r="D35" s="78"/>
      <c r="E35" s="77"/>
      <c r="F35" s="20"/>
      <c r="I35" s="41"/>
    </row>
    <row r="36" spans="1:9" s="40" customFormat="1" ht="25.5">
      <c r="A36" s="79" t="s">
        <v>81</v>
      </c>
      <c r="B36" s="80" t="s">
        <v>54</v>
      </c>
      <c r="C36" s="77"/>
      <c r="D36" s="78"/>
      <c r="E36" s="77"/>
      <c r="F36" s="20"/>
      <c r="I36" s="41"/>
    </row>
    <row r="37" spans="1:9" s="40" customFormat="1" ht="25.5">
      <c r="A37" s="79" t="s">
        <v>82</v>
      </c>
      <c r="B37" s="80" t="s">
        <v>10</v>
      </c>
      <c r="C37" s="77"/>
      <c r="D37" s="78"/>
      <c r="E37" s="77"/>
      <c r="F37" s="20"/>
      <c r="I37" s="41"/>
    </row>
    <row r="38" spans="1:9" s="40" customFormat="1" ht="25.5">
      <c r="A38" s="79" t="s">
        <v>83</v>
      </c>
      <c r="B38" s="80" t="s">
        <v>9</v>
      </c>
      <c r="C38" s="77"/>
      <c r="D38" s="78"/>
      <c r="E38" s="77"/>
      <c r="F38" s="20"/>
      <c r="I38" s="41"/>
    </row>
    <row r="39" spans="1:9" s="84" customFormat="1" ht="20.25" customHeight="1">
      <c r="A39" s="75" t="s">
        <v>11</v>
      </c>
      <c r="B39" s="83" t="s">
        <v>12</v>
      </c>
      <c r="C39" s="77" t="s">
        <v>142</v>
      </c>
      <c r="D39" s="78">
        <f>E39*G39</f>
        <v>69507.72</v>
      </c>
      <c r="E39" s="77">
        <f>F39*12</f>
        <v>10.8</v>
      </c>
      <c r="F39" s="20">
        <v>0.9</v>
      </c>
      <c r="G39" s="40">
        <v>6435.9</v>
      </c>
      <c r="H39" s="40">
        <v>1.07</v>
      </c>
      <c r="I39" s="41">
        <v>0.6</v>
      </c>
    </row>
    <row r="40" spans="1:9" s="40" customFormat="1" ht="18.75" customHeight="1">
      <c r="A40" s="85" t="s">
        <v>84</v>
      </c>
      <c r="B40" s="76" t="s">
        <v>13</v>
      </c>
      <c r="C40" s="20" t="s">
        <v>142</v>
      </c>
      <c r="D40" s="78">
        <f>E40*G40</f>
        <v>226286.24</v>
      </c>
      <c r="E40" s="77">
        <f>F40*12</f>
        <v>35.16</v>
      </c>
      <c r="F40" s="20">
        <v>2.93</v>
      </c>
      <c r="G40" s="40">
        <v>6435.9</v>
      </c>
      <c r="H40" s="40">
        <v>1.07</v>
      </c>
      <c r="I40" s="41">
        <v>1.94</v>
      </c>
    </row>
    <row r="41" spans="1:9" s="40" customFormat="1" ht="18" customHeight="1">
      <c r="A41" s="85" t="s">
        <v>85</v>
      </c>
      <c r="B41" s="76" t="s">
        <v>9</v>
      </c>
      <c r="C41" s="20" t="s">
        <v>137</v>
      </c>
      <c r="D41" s="78">
        <f>E41*G41</f>
        <v>145966.21</v>
      </c>
      <c r="E41" s="77">
        <f>F41*12</f>
        <v>22.68</v>
      </c>
      <c r="F41" s="20">
        <v>1.89</v>
      </c>
      <c r="G41" s="40">
        <v>6435.9</v>
      </c>
      <c r="H41" s="40">
        <v>1.07</v>
      </c>
      <c r="I41" s="41">
        <v>1.25</v>
      </c>
    </row>
    <row r="42" spans="1:9" s="40" customFormat="1" ht="47.25" customHeight="1">
      <c r="A42" s="85" t="s">
        <v>86</v>
      </c>
      <c r="B42" s="76" t="s">
        <v>14</v>
      </c>
      <c r="C42" s="77" t="s">
        <v>137</v>
      </c>
      <c r="D42" s="78">
        <f>3407.5*3*1.105*1.1*1.086</f>
        <v>13494.04</v>
      </c>
      <c r="E42" s="77">
        <f>D42/G42</f>
        <v>2.1</v>
      </c>
      <c r="F42" s="20">
        <f>E42/12</f>
        <v>0.18</v>
      </c>
      <c r="G42" s="40">
        <v>6435.9</v>
      </c>
      <c r="I42" s="41"/>
    </row>
    <row r="43" spans="1:9" s="40" customFormat="1" ht="21" customHeight="1">
      <c r="A43" s="85" t="s">
        <v>87</v>
      </c>
      <c r="B43" s="76" t="s">
        <v>9</v>
      </c>
      <c r="C43" s="20" t="s">
        <v>145</v>
      </c>
      <c r="D43" s="78">
        <f>E43*G43</f>
        <v>168363.14</v>
      </c>
      <c r="E43" s="77">
        <f>12*F43</f>
        <v>26.16</v>
      </c>
      <c r="F43" s="20">
        <v>2.18</v>
      </c>
      <c r="G43" s="40">
        <v>6435.9</v>
      </c>
      <c r="H43" s="40">
        <v>1.07</v>
      </c>
      <c r="I43" s="41">
        <v>1.46</v>
      </c>
    </row>
    <row r="44" spans="1:9" s="40" customFormat="1" ht="15">
      <c r="A44" s="79" t="s">
        <v>88</v>
      </c>
      <c r="B44" s="80" t="s">
        <v>19</v>
      </c>
      <c r="C44" s="20"/>
      <c r="D44" s="78"/>
      <c r="E44" s="77"/>
      <c r="F44" s="20"/>
      <c r="I44" s="41"/>
    </row>
    <row r="45" spans="1:9" s="40" customFormat="1" ht="15">
      <c r="A45" s="79" t="s">
        <v>89</v>
      </c>
      <c r="B45" s="80" t="s">
        <v>14</v>
      </c>
      <c r="C45" s="20"/>
      <c r="D45" s="78"/>
      <c r="E45" s="77"/>
      <c r="F45" s="20"/>
      <c r="I45" s="41"/>
    </row>
    <row r="46" spans="1:9" s="40" customFormat="1" ht="15">
      <c r="A46" s="79" t="s">
        <v>90</v>
      </c>
      <c r="B46" s="80" t="s">
        <v>91</v>
      </c>
      <c r="C46" s="20"/>
      <c r="D46" s="78"/>
      <c r="E46" s="77"/>
      <c r="F46" s="20"/>
      <c r="I46" s="41"/>
    </row>
    <row r="47" spans="1:9" s="40" customFormat="1" ht="15">
      <c r="A47" s="79" t="s">
        <v>92</v>
      </c>
      <c r="B47" s="80" t="s">
        <v>93</v>
      </c>
      <c r="C47" s="20"/>
      <c r="D47" s="78"/>
      <c r="E47" s="77"/>
      <c r="F47" s="20"/>
      <c r="I47" s="41"/>
    </row>
    <row r="48" spans="1:9" s="40" customFormat="1" ht="15">
      <c r="A48" s="79" t="s">
        <v>94</v>
      </c>
      <c r="B48" s="80" t="s">
        <v>91</v>
      </c>
      <c r="C48" s="20"/>
      <c r="D48" s="78"/>
      <c r="E48" s="77"/>
      <c r="F48" s="20"/>
      <c r="I48" s="41"/>
    </row>
    <row r="49" spans="1:9" s="40" customFormat="1" ht="28.5">
      <c r="A49" s="85" t="s">
        <v>95</v>
      </c>
      <c r="B49" s="86" t="s">
        <v>29</v>
      </c>
      <c r="C49" s="20" t="s">
        <v>136</v>
      </c>
      <c r="D49" s="78">
        <f>(332092.44*1.086)+(1000*3)</f>
        <v>363652.39</v>
      </c>
      <c r="E49" s="77">
        <f>D49/G49</f>
        <v>56.5</v>
      </c>
      <c r="F49" s="20">
        <f>E49/12</f>
        <v>4.71</v>
      </c>
      <c r="G49" s="40">
        <v>6435.9</v>
      </c>
      <c r="H49" s="40">
        <v>1.07</v>
      </c>
      <c r="I49" s="41">
        <v>3.1</v>
      </c>
    </row>
    <row r="50" spans="1:9" s="40" customFormat="1" ht="25.5">
      <c r="A50" s="87" t="s">
        <v>96</v>
      </c>
      <c r="B50" s="88" t="s">
        <v>29</v>
      </c>
      <c r="C50" s="77"/>
      <c r="D50" s="78"/>
      <c r="E50" s="77"/>
      <c r="F50" s="77"/>
      <c r="I50" s="41"/>
    </row>
    <row r="51" spans="1:9" s="40" customFormat="1" ht="15">
      <c r="A51" s="87" t="s">
        <v>97</v>
      </c>
      <c r="B51" s="88" t="s">
        <v>98</v>
      </c>
      <c r="C51" s="77"/>
      <c r="D51" s="78"/>
      <c r="E51" s="77"/>
      <c r="F51" s="77"/>
      <c r="I51" s="41"/>
    </row>
    <row r="52" spans="1:9" s="40" customFormat="1" ht="15">
      <c r="A52" s="87" t="s">
        <v>99</v>
      </c>
      <c r="B52" s="88" t="s">
        <v>57</v>
      </c>
      <c r="C52" s="77"/>
      <c r="D52" s="78"/>
      <c r="E52" s="77"/>
      <c r="F52" s="77"/>
      <c r="I52" s="41"/>
    </row>
    <row r="53" spans="1:9" s="40" customFormat="1" ht="25.5">
      <c r="A53" s="87" t="s">
        <v>100</v>
      </c>
      <c r="B53" s="88" t="s">
        <v>14</v>
      </c>
      <c r="C53" s="77"/>
      <c r="D53" s="78"/>
      <c r="E53" s="77"/>
      <c r="F53" s="77"/>
      <c r="I53" s="41"/>
    </row>
    <row r="54" spans="1:9" s="40" customFormat="1" ht="15">
      <c r="A54" s="36" t="s">
        <v>101</v>
      </c>
      <c r="B54" s="38" t="s">
        <v>14</v>
      </c>
      <c r="C54" s="20"/>
      <c r="D54" s="19"/>
      <c r="E54" s="20"/>
      <c r="F54" s="20"/>
      <c r="I54" s="41"/>
    </row>
    <row r="55" spans="1:9" s="40" customFormat="1" ht="30">
      <c r="A55" s="30" t="s">
        <v>135</v>
      </c>
      <c r="B55" s="32" t="s">
        <v>49</v>
      </c>
      <c r="C55" s="117" t="s">
        <v>170</v>
      </c>
      <c r="D55" s="117">
        <v>0</v>
      </c>
      <c r="E55" s="20">
        <f>D55/G55</f>
        <v>0</v>
      </c>
      <c r="F55" s="20">
        <f>E55/12</f>
        <v>0</v>
      </c>
      <c r="G55" s="40">
        <v>6435.9</v>
      </c>
      <c r="I55" s="41"/>
    </row>
    <row r="56" spans="1:9" s="73" customFormat="1" ht="30">
      <c r="A56" s="30" t="s">
        <v>102</v>
      </c>
      <c r="B56" s="31" t="s">
        <v>7</v>
      </c>
      <c r="C56" s="21" t="s">
        <v>139</v>
      </c>
      <c r="D56" s="19">
        <v>2439.99</v>
      </c>
      <c r="E56" s="20">
        <f>D56/G56</f>
        <v>0.38</v>
      </c>
      <c r="F56" s="20">
        <f>E56/12</f>
        <v>0.03</v>
      </c>
      <c r="G56" s="40">
        <v>6435.9</v>
      </c>
      <c r="H56" s="40">
        <v>1.07</v>
      </c>
      <c r="I56" s="41">
        <v>0.02</v>
      </c>
    </row>
    <row r="57" spans="1:9" s="73" customFormat="1" ht="45">
      <c r="A57" s="30" t="s">
        <v>138</v>
      </c>
      <c r="B57" s="31" t="s">
        <v>7</v>
      </c>
      <c r="C57" s="21" t="s">
        <v>139</v>
      </c>
      <c r="D57" s="19">
        <v>18435.36</v>
      </c>
      <c r="E57" s="20">
        <f>D57/G57</f>
        <v>2.86</v>
      </c>
      <c r="F57" s="20">
        <f>E57/12</f>
        <v>0.24</v>
      </c>
      <c r="G57" s="40">
        <v>6435.9</v>
      </c>
      <c r="H57" s="40">
        <v>1.07</v>
      </c>
      <c r="I57" s="41">
        <v>0.02</v>
      </c>
    </row>
    <row r="58" spans="1:9" s="73" customFormat="1" ht="30">
      <c r="A58" s="30" t="s">
        <v>20</v>
      </c>
      <c r="B58" s="31"/>
      <c r="C58" s="21" t="s">
        <v>146</v>
      </c>
      <c r="D58" s="19">
        <f>E58*G58</f>
        <v>16990.78</v>
      </c>
      <c r="E58" s="20">
        <f>F58*12</f>
        <v>2.64</v>
      </c>
      <c r="F58" s="20">
        <v>0.22</v>
      </c>
      <c r="G58" s="40">
        <v>6435.9</v>
      </c>
      <c r="H58" s="40">
        <v>1.07</v>
      </c>
      <c r="I58" s="41">
        <v>0.14</v>
      </c>
    </row>
    <row r="59" spans="1:9" s="73" customFormat="1" ht="25.5">
      <c r="A59" s="87" t="s">
        <v>103</v>
      </c>
      <c r="B59" s="28" t="s">
        <v>61</v>
      </c>
      <c r="C59" s="21"/>
      <c r="D59" s="19"/>
      <c r="E59" s="77"/>
      <c r="F59" s="77"/>
      <c r="G59" s="40"/>
      <c r="H59" s="40"/>
      <c r="I59" s="41"/>
    </row>
    <row r="60" spans="1:9" s="73" customFormat="1" ht="15">
      <c r="A60" s="87" t="s">
        <v>104</v>
      </c>
      <c r="B60" s="28" t="s">
        <v>61</v>
      </c>
      <c r="C60" s="21"/>
      <c r="D60" s="19"/>
      <c r="E60" s="77"/>
      <c r="F60" s="77"/>
      <c r="G60" s="40"/>
      <c r="H60" s="40"/>
      <c r="I60" s="41"/>
    </row>
    <row r="61" spans="1:9" s="73" customFormat="1" ht="15">
      <c r="A61" s="87" t="s">
        <v>105</v>
      </c>
      <c r="B61" s="28" t="s">
        <v>57</v>
      </c>
      <c r="C61" s="21"/>
      <c r="D61" s="19"/>
      <c r="E61" s="77"/>
      <c r="F61" s="77"/>
      <c r="G61" s="40"/>
      <c r="H61" s="40"/>
      <c r="I61" s="41"/>
    </row>
    <row r="62" spans="1:9" s="73" customFormat="1" ht="15">
      <c r="A62" s="87" t="s">
        <v>106</v>
      </c>
      <c r="B62" s="28" t="s">
        <v>61</v>
      </c>
      <c r="C62" s="21"/>
      <c r="D62" s="19"/>
      <c r="E62" s="77"/>
      <c r="F62" s="77"/>
      <c r="G62" s="40"/>
      <c r="H62" s="40"/>
      <c r="I62" s="41"/>
    </row>
    <row r="63" spans="1:9" s="73" customFormat="1" ht="25.5">
      <c r="A63" s="87" t="s">
        <v>107</v>
      </c>
      <c r="B63" s="28" t="s">
        <v>61</v>
      </c>
      <c r="C63" s="21"/>
      <c r="D63" s="19"/>
      <c r="E63" s="77"/>
      <c r="F63" s="77"/>
      <c r="G63" s="40"/>
      <c r="H63" s="40"/>
      <c r="I63" s="41"/>
    </row>
    <row r="64" spans="1:9" s="73" customFormat="1" ht="15">
      <c r="A64" s="87" t="s">
        <v>108</v>
      </c>
      <c r="B64" s="28" t="s">
        <v>61</v>
      </c>
      <c r="C64" s="21"/>
      <c r="D64" s="19"/>
      <c r="E64" s="77"/>
      <c r="F64" s="77"/>
      <c r="G64" s="40"/>
      <c r="H64" s="40"/>
      <c r="I64" s="41"/>
    </row>
    <row r="65" spans="1:9" s="73" customFormat="1" ht="25.5">
      <c r="A65" s="87" t="s">
        <v>109</v>
      </c>
      <c r="B65" s="28" t="s">
        <v>61</v>
      </c>
      <c r="C65" s="21"/>
      <c r="D65" s="19"/>
      <c r="E65" s="77"/>
      <c r="F65" s="77"/>
      <c r="G65" s="40"/>
      <c r="H65" s="40"/>
      <c r="I65" s="41"/>
    </row>
    <row r="66" spans="1:9" s="73" customFormat="1" ht="15">
      <c r="A66" s="87" t="s">
        <v>110</v>
      </c>
      <c r="B66" s="28" t="s">
        <v>61</v>
      </c>
      <c r="C66" s="21"/>
      <c r="D66" s="19"/>
      <c r="E66" s="77"/>
      <c r="F66" s="77"/>
      <c r="G66" s="40"/>
      <c r="H66" s="40"/>
      <c r="I66" s="41"/>
    </row>
    <row r="67" spans="1:9" s="73" customFormat="1" ht="17.25" customHeight="1">
      <c r="A67" s="87" t="s">
        <v>111</v>
      </c>
      <c r="B67" s="28" t="s">
        <v>61</v>
      </c>
      <c r="C67" s="21"/>
      <c r="D67" s="19"/>
      <c r="E67" s="77"/>
      <c r="F67" s="77"/>
      <c r="G67" s="40"/>
      <c r="H67" s="40"/>
      <c r="I67" s="41"/>
    </row>
    <row r="68" spans="1:9" s="40" customFormat="1" ht="18.75" customHeight="1">
      <c r="A68" s="85" t="s">
        <v>22</v>
      </c>
      <c r="B68" s="31" t="s">
        <v>23</v>
      </c>
      <c r="C68" s="21" t="s">
        <v>147</v>
      </c>
      <c r="D68" s="19">
        <f>E68*G68</f>
        <v>6178.46</v>
      </c>
      <c r="E68" s="77">
        <f>F68*12</f>
        <v>0.96</v>
      </c>
      <c r="F68" s="20">
        <v>0.08</v>
      </c>
      <c r="G68" s="40">
        <v>6435.9</v>
      </c>
      <c r="H68" s="40">
        <v>1.07</v>
      </c>
      <c r="I68" s="41">
        <v>0.03</v>
      </c>
    </row>
    <row r="69" spans="1:9" s="40" customFormat="1" ht="17.25" customHeight="1">
      <c r="A69" s="85" t="s">
        <v>24</v>
      </c>
      <c r="B69" s="33" t="s">
        <v>25</v>
      </c>
      <c r="C69" s="22" t="s">
        <v>147</v>
      </c>
      <c r="D69" s="19">
        <f>E69*G69</f>
        <v>3861.54</v>
      </c>
      <c r="E69" s="77">
        <f>F69*12</f>
        <v>0.6</v>
      </c>
      <c r="F69" s="20">
        <v>0.05</v>
      </c>
      <c r="G69" s="40">
        <v>6435.9</v>
      </c>
      <c r="H69" s="40">
        <v>1.07</v>
      </c>
      <c r="I69" s="41">
        <v>0.02</v>
      </c>
    </row>
    <row r="70" spans="1:9" s="84" customFormat="1" ht="30">
      <c r="A70" s="85" t="s">
        <v>21</v>
      </c>
      <c r="B70" s="31"/>
      <c r="C70" s="21"/>
      <c r="D70" s="19">
        <v>0</v>
      </c>
      <c r="E70" s="77">
        <f>D70/G70</f>
        <v>0</v>
      </c>
      <c r="F70" s="77">
        <f>E70/12</f>
        <v>0</v>
      </c>
      <c r="G70" s="40">
        <v>6435.9</v>
      </c>
      <c r="H70" s="40">
        <v>1.07</v>
      </c>
      <c r="I70" s="41">
        <v>0.03</v>
      </c>
    </row>
    <row r="71" spans="1:9" s="84" customFormat="1" ht="23.25" customHeight="1">
      <c r="A71" s="85" t="s">
        <v>32</v>
      </c>
      <c r="B71" s="31"/>
      <c r="C71" s="20" t="s">
        <v>148</v>
      </c>
      <c r="D71" s="20">
        <f>D72+D73+D74+D75+D76+D77+D78+D79+D80+D82+D83+D84+D85+D86+D81</f>
        <v>24001.3</v>
      </c>
      <c r="E71" s="77">
        <f>D71/G71</f>
        <v>3.73</v>
      </c>
      <c r="F71" s="77">
        <f>E71/12</f>
        <v>0.31</v>
      </c>
      <c r="G71" s="40">
        <v>6435.9</v>
      </c>
      <c r="H71" s="40">
        <v>1.07</v>
      </c>
      <c r="I71" s="41">
        <v>0.29</v>
      </c>
    </row>
    <row r="72" spans="1:9" s="73" customFormat="1" ht="15">
      <c r="A72" s="12" t="s">
        <v>140</v>
      </c>
      <c r="B72" s="29" t="s">
        <v>14</v>
      </c>
      <c r="C72" s="24"/>
      <c r="D72" s="56">
        <v>259.38</v>
      </c>
      <c r="E72" s="93"/>
      <c r="F72" s="93"/>
      <c r="G72" s="40"/>
      <c r="H72" s="40">
        <v>1.07</v>
      </c>
      <c r="I72" s="41">
        <v>0.01</v>
      </c>
    </row>
    <row r="73" spans="1:9" s="73" customFormat="1" ht="15">
      <c r="A73" s="12" t="s">
        <v>15</v>
      </c>
      <c r="B73" s="29" t="s">
        <v>19</v>
      </c>
      <c r="C73" s="24"/>
      <c r="D73" s="56">
        <v>548.89</v>
      </c>
      <c r="E73" s="93"/>
      <c r="F73" s="93"/>
      <c r="G73" s="40"/>
      <c r="H73" s="40">
        <v>1.07</v>
      </c>
      <c r="I73" s="41">
        <v>0.01</v>
      </c>
    </row>
    <row r="74" spans="1:9" s="73" customFormat="1" ht="15">
      <c r="A74" s="12" t="s">
        <v>64</v>
      </c>
      <c r="B74" s="34" t="s">
        <v>14</v>
      </c>
      <c r="C74" s="24"/>
      <c r="D74" s="56">
        <v>978.07</v>
      </c>
      <c r="E74" s="93"/>
      <c r="F74" s="93"/>
      <c r="G74" s="40"/>
      <c r="H74" s="40"/>
      <c r="I74" s="41"/>
    </row>
    <row r="75" spans="1:9" s="73" customFormat="1" ht="15">
      <c r="A75" s="12" t="s">
        <v>44</v>
      </c>
      <c r="B75" s="29" t="s">
        <v>14</v>
      </c>
      <c r="C75" s="26"/>
      <c r="D75" s="37">
        <v>1046</v>
      </c>
      <c r="E75" s="93"/>
      <c r="F75" s="93"/>
      <c r="G75" s="40"/>
      <c r="H75" s="40">
        <v>1.07</v>
      </c>
      <c r="I75" s="41">
        <v>0.03</v>
      </c>
    </row>
    <row r="76" spans="1:9" s="73" customFormat="1" ht="15">
      <c r="A76" s="12" t="s">
        <v>16</v>
      </c>
      <c r="B76" s="29" t="s">
        <v>14</v>
      </c>
      <c r="C76" s="26"/>
      <c r="D76" s="37">
        <v>4663.38</v>
      </c>
      <c r="E76" s="93"/>
      <c r="F76" s="93"/>
      <c r="G76" s="40"/>
      <c r="H76" s="40"/>
      <c r="I76" s="41"/>
    </row>
    <row r="77" spans="1:9" s="73" customFormat="1" ht="15">
      <c r="A77" s="12" t="s">
        <v>17</v>
      </c>
      <c r="B77" s="29" t="s">
        <v>14</v>
      </c>
      <c r="C77" s="24"/>
      <c r="D77" s="56">
        <v>1097.78</v>
      </c>
      <c r="E77" s="93"/>
      <c r="F77" s="93"/>
      <c r="G77" s="40"/>
      <c r="H77" s="40">
        <v>1.07</v>
      </c>
      <c r="I77" s="41">
        <v>0.01</v>
      </c>
    </row>
    <row r="78" spans="1:9" s="73" customFormat="1" ht="15">
      <c r="A78" s="12" t="s">
        <v>42</v>
      </c>
      <c r="B78" s="29" t="s">
        <v>14</v>
      </c>
      <c r="C78" s="24"/>
      <c r="D78" s="56">
        <v>522.99</v>
      </c>
      <c r="E78" s="93"/>
      <c r="F78" s="93"/>
      <c r="G78" s="40"/>
      <c r="H78" s="40">
        <v>1.07</v>
      </c>
      <c r="I78" s="41">
        <v>0.04</v>
      </c>
    </row>
    <row r="79" spans="1:9" s="73" customFormat="1" ht="15">
      <c r="A79" s="12" t="s">
        <v>43</v>
      </c>
      <c r="B79" s="29" t="s">
        <v>19</v>
      </c>
      <c r="C79" s="24"/>
      <c r="D79" s="56">
        <v>0</v>
      </c>
      <c r="E79" s="93"/>
      <c r="F79" s="93"/>
      <c r="G79" s="40"/>
      <c r="H79" s="40">
        <v>1.07</v>
      </c>
      <c r="I79" s="41">
        <v>0.01</v>
      </c>
    </row>
    <row r="80" spans="1:9" s="73" customFormat="1" ht="25.5">
      <c r="A80" s="12" t="s">
        <v>18</v>
      </c>
      <c r="B80" s="29" t="s">
        <v>14</v>
      </c>
      <c r="C80" s="24"/>
      <c r="D80" s="56">
        <v>7088.67</v>
      </c>
      <c r="E80" s="93"/>
      <c r="F80" s="93"/>
      <c r="G80" s="40"/>
      <c r="H80" s="40">
        <v>1.07</v>
      </c>
      <c r="I80" s="41">
        <v>0</v>
      </c>
    </row>
    <row r="81" spans="1:9" s="73" customFormat="1" ht="30" customHeight="1">
      <c r="A81" s="27" t="s">
        <v>169</v>
      </c>
      <c r="B81" s="34" t="s">
        <v>14</v>
      </c>
      <c r="C81" s="24"/>
      <c r="D81" s="56">
        <v>1097.33</v>
      </c>
      <c r="E81" s="93"/>
      <c r="F81" s="93"/>
      <c r="G81" s="40"/>
      <c r="H81" s="40"/>
      <c r="I81" s="41"/>
    </row>
    <row r="82" spans="1:9" s="73" customFormat="1" ht="25.5">
      <c r="A82" s="12" t="s">
        <v>112</v>
      </c>
      <c r="B82" s="29" t="s">
        <v>14</v>
      </c>
      <c r="C82" s="24"/>
      <c r="D82" s="56">
        <v>3682.91</v>
      </c>
      <c r="E82" s="93"/>
      <c r="F82" s="93"/>
      <c r="G82" s="40"/>
      <c r="H82" s="40"/>
      <c r="I82" s="41"/>
    </row>
    <row r="83" spans="1:9" s="73" customFormat="1" ht="25.5">
      <c r="A83" s="12" t="s">
        <v>113</v>
      </c>
      <c r="B83" s="34" t="s">
        <v>49</v>
      </c>
      <c r="C83" s="25"/>
      <c r="D83" s="56">
        <v>0</v>
      </c>
      <c r="E83" s="93"/>
      <c r="F83" s="93"/>
      <c r="G83" s="40"/>
      <c r="H83" s="40">
        <v>1.07</v>
      </c>
      <c r="I83" s="41">
        <v>0.01</v>
      </c>
    </row>
    <row r="84" spans="1:9" s="120" customFormat="1" ht="15">
      <c r="A84" s="27" t="s">
        <v>159</v>
      </c>
      <c r="B84" s="28" t="s">
        <v>49</v>
      </c>
      <c r="C84" s="25"/>
      <c r="D84" s="55">
        <v>0</v>
      </c>
      <c r="E84" s="24"/>
      <c r="F84" s="24"/>
      <c r="G84" s="118"/>
      <c r="H84" s="118"/>
      <c r="I84" s="119"/>
    </row>
    <row r="85" spans="1:9" s="120" customFormat="1" ht="15">
      <c r="A85" s="27" t="s">
        <v>160</v>
      </c>
      <c r="B85" s="28" t="s">
        <v>49</v>
      </c>
      <c r="C85" s="24"/>
      <c r="D85" s="55">
        <v>0</v>
      </c>
      <c r="E85" s="24"/>
      <c r="F85" s="24"/>
      <c r="G85" s="118"/>
      <c r="H85" s="118"/>
      <c r="I85" s="119"/>
    </row>
    <row r="86" spans="1:9" s="73" customFormat="1" ht="15">
      <c r="A86" s="12" t="s">
        <v>179</v>
      </c>
      <c r="B86" s="28" t="s">
        <v>14</v>
      </c>
      <c r="C86" s="20"/>
      <c r="D86" s="56">
        <f>1005.3*3</f>
        <v>3015.9</v>
      </c>
      <c r="E86" s="93"/>
      <c r="F86" s="93"/>
      <c r="G86" s="40">
        <v>6435.9</v>
      </c>
      <c r="H86" s="40"/>
      <c r="I86" s="41"/>
    </row>
    <row r="87" spans="1:9" s="84" customFormat="1" ht="30">
      <c r="A87" s="85" t="s">
        <v>35</v>
      </c>
      <c r="B87" s="31"/>
      <c r="C87" s="20" t="s">
        <v>149</v>
      </c>
      <c r="D87" s="20">
        <f>D88+D89+D90+D91</f>
        <v>744.13</v>
      </c>
      <c r="E87" s="77">
        <f>D87/G87</f>
        <v>0.12</v>
      </c>
      <c r="F87" s="77">
        <f>E87/12</f>
        <v>0.01</v>
      </c>
      <c r="G87" s="40">
        <v>6435.9</v>
      </c>
      <c r="H87" s="40">
        <v>1.07</v>
      </c>
      <c r="I87" s="41">
        <v>0.14</v>
      </c>
    </row>
    <row r="88" spans="1:9" s="73" customFormat="1" ht="25.5">
      <c r="A88" s="12" t="s">
        <v>46</v>
      </c>
      <c r="B88" s="29" t="s">
        <v>47</v>
      </c>
      <c r="C88" s="24"/>
      <c r="D88" s="23">
        <v>0</v>
      </c>
      <c r="E88" s="93"/>
      <c r="F88" s="93"/>
      <c r="G88" s="40">
        <v>6435.9</v>
      </c>
      <c r="H88" s="40">
        <v>1.07</v>
      </c>
      <c r="I88" s="41">
        <v>0</v>
      </c>
    </row>
    <row r="89" spans="1:9" s="73" customFormat="1" ht="25.5">
      <c r="A89" s="12" t="s">
        <v>113</v>
      </c>
      <c r="B89" s="34" t="s">
        <v>48</v>
      </c>
      <c r="C89" s="25"/>
      <c r="D89" s="23">
        <f>E89*G89</f>
        <v>0</v>
      </c>
      <c r="E89" s="93"/>
      <c r="F89" s="93"/>
      <c r="G89" s="40">
        <v>6435.9</v>
      </c>
      <c r="H89" s="40">
        <v>1.07</v>
      </c>
      <c r="I89" s="41">
        <v>0</v>
      </c>
    </row>
    <row r="90" spans="1:9" s="120" customFormat="1" ht="15">
      <c r="A90" s="27" t="s">
        <v>127</v>
      </c>
      <c r="B90" s="28" t="s">
        <v>49</v>
      </c>
      <c r="C90" s="26"/>
      <c r="D90" s="55">
        <v>0</v>
      </c>
      <c r="E90" s="24"/>
      <c r="F90" s="24"/>
      <c r="G90" s="118">
        <v>6435.9</v>
      </c>
      <c r="H90" s="118">
        <v>1.07</v>
      </c>
      <c r="I90" s="119">
        <v>0</v>
      </c>
    </row>
    <row r="91" spans="1:9" s="73" customFormat="1" ht="15">
      <c r="A91" s="12" t="s">
        <v>180</v>
      </c>
      <c r="B91" s="34" t="s">
        <v>14</v>
      </c>
      <c r="C91" s="21"/>
      <c r="D91" s="26">
        <v>744.13</v>
      </c>
      <c r="E91" s="93"/>
      <c r="F91" s="93"/>
      <c r="G91" s="40">
        <v>6435.9</v>
      </c>
      <c r="H91" s="40">
        <v>1.07</v>
      </c>
      <c r="I91" s="41">
        <v>0.03</v>
      </c>
    </row>
    <row r="92" spans="1:9" s="73" customFormat="1" ht="30">
      <c r="A92" s="85" t="s">
        <v>36</v>
      </c>
      <c r="B92" s="29"/>
      <c r="C92" s="21" t="s">
        <v>150</v>
      </c>
      <c r="D92" s="20">
        <v>0</v>
      </c>
      <c r="E92" s="77">
        <v>0</v>
      </c>
      <c r="F92" s="77">
        <v>0</v>
      </c>
      <c r="G92" s="40">
        <v>6435.9</v>
      </c>
      <c r="H92" s="40">
        <v>1.07</v>
      </c>
      <c r="I92" s="41">
        <v>0.03</v>
      </c>
    </row>
    <row r="93" spans="1:9" s="73" customFormat="1" ht="15">
      <c r="A93" s="12" t="s">
        <v>116</v>
      </c>
      <c r="B93" s="29" t="s">
        <v>14</v>
      </c>
      <c r="C93" s="21"/>
      <c r="D93" s="23">
        <v>0</v>
      </c>
      <c r="E93" s="93"/>
      <c r="F93" s="93"/>
      <c r="G93" s="40">
        <v>6435.9</v>
      </c>
      <c r="H93" s="40"/>
      <c r="I93" s="41"/>
    </row>
    <row r="94" spans="1:9" s="73" customFormat="1" ht="15">
      <c r="A94" s="87" t="s">
        <v>117</v>
      </c>
      <c r="B94" s="34" t="s">
        <v>49</v>
      </c>
      <c r="C94" s="21"/>
      <c r="D94" s="23">
        <v>0</v>
      </c>
      <c r="E94" s="93"/>
      <c r="F94" s="93"/>
      <c r="G94" s="40">
        <v>6435.9</v>
      </c>
      <c r="H94" s="40">
        <v>1.07</v>
      </c>
      <c r="I94" s="41">
        <v>0</v>
      </c>
    </row>
    <row r="95" spans="1:9" s="73" customFormat="1" ht="15">
      <c r="A95" s="12" t="s">
        <v>118</v>
      </c>
      <c r="B95" s="34" t="s">
        <v>48</v>
      </c>
      <c r="C95" s="21"/>
      <c r="D95" s="35">
        <v>0</v>
      </c>
      <c r="E95" s="96"/>
      <c r="F95" s="96"/>
      <c r="G95" s="40">
        <v>6435.9</v>
      </c>
      <c r="H95" s="40"/>
      <c r="I95" s="41"/>
    </row>
    <row r="96" spans="1:9" s="73" customFormat="1" ht="25.5">
      <c r="A96" s="12" t="s">
        <v>119</v>
      </c>
      <c r="B96" s="34" t="s">
        <v>49</v>
      </c>
      <c r="C96" s="21"/>
      <c r="D96" s="35">
        <v>0</v>
      </c>
      <c r="E96" s="96"/>
      <c r="F96" s="96"/>
      <c r="G96" s="40">
        <v>6435.9</v>
      </c>
      <c r="H96" s="40"/>
      <c r="I96" s="41"/>
    </row>
    <row r="97" spans="1:9" s="73" customFormat="1" ht="18" customHeight="1">
      <c r="A97" s="85" t="s">
        <v>37</v>
      </c>
      <c r="B97" s="29"/>
      <c r="C97" s="21" t="s">
        <v>148</v>
      </c>
      <c r="D97" s="20">
        <f>D98+D99+D100+D101+D102+D103</f>
        <v>22448.6</v>
      </c>
      <c r="E97" s="77">
        <f>D97/G97</f>
        <v>3.49</v>
      </c>
      <c r="F97" s="77">
        <f>E97/12</f>
        <v>0.29</v>
      </c>
      <c r="G97" s="40">
        <v>6435.9</v>
      </c>
      <c r="H97" s="40">
        <v>1.07</v>
      </c>
      <c r="I97" s="41">
        <v>0.15</v>
      </c>
    </row>
    <row r="98" spans="1:9" s="73" customFormat="1" ht="20.25" customHeight="1">
      <c r="A98" s="12" t="s">
        <v>33</v>
      </c>
      <c r="B98" s="29" t="s">
        <v>7</v>
      </c>
      <c r="C98" s="21"/>
      <c r="D98" s="23">
        <f aca="true" t="shared" si="0" ref="D98:D103">E98*G98</f>
        <v>0</v>
      </c>
      <c r="E98" s="93"/>
      <c r="F98" s="93"/>
      <c r="G98" s="40">
        <v>6435.9</v>
      </c>
      <c r="H98" s="40">
        <v>1.07</v>
      </c>
      <c r="I98" s="41">
        <v>0</v>
      </c>
    </row>
    <row r="99" spans="1:9" s="73" customFormat="1" ht="41.25" customHeight="1">
      <c r="A99" s="12" t="s">
        <v>120</v>
      </c>
      <c r="B99" s="29" t="s">
        <v>14</v>
      </c>
      <c r="C99" s="21"/>
      <c r="D99" s="23">
        <v>16522.04</v>
      </c>
      <c r="E99" s="93"/>
      <c r="F99" s="93"/>
      <c r="G99" s="40">
        <v>6435.9</v>
      </c>
      <c r="H99" s="40">
        <v>1.07</v>
      </c>
      <c r="I99" s="41">
        <v>0.14</v>
      </c>
    </row>
    <row r="100" spans="1:9" s="73" customFormat="1" ht="38.25">
      <c r="A100" s="12" t="s">
        <v>121</v>
      </c>
      <c r="B100" s="29" t="s">
        <v>14</v>
      </c>
      <c r="C100" s="21"/>
      <c r="D100" s="23">
        <v>1093.4</v>
      </c>
      <c r="E100" s="93"/>
      <c r="F100" s="93"/>
      <c r="G100" s="40">
        <v>6435.9</v>
      </c>
      <c r="H100" s="40">
        <v>1.07</v>
      </c>
      <c r="I100" s="41">
        <v>0.01</v>
      </c>
    </row>
    <row r="101" spans="1:9" s="73" customFormat="1" ht="27.75" customHeight="1">
      <c r="A101" s="12" t="s">
        <v>50</v>
      </c>
      <c r="B101" s="29" t="s">
        <v>10</v>
      </c>
      <c r="C101" s="21"/>
      <c r="D101" s="23">
        <f t="shared" si="0"/>
        <v>0</v>
      </c>
      <c r="E101" s="93"/>
      <c r="F101" s="93"/>
      <c r="G101" s="40">
        <v>6435.9</v>
      </c>
      <c r="H101" s="40">
        <v>1.07</v>
      </c>
      <c r="I101" s="41">
        <v>0</v>
      </c>
    </row>
    <row r="102" spans="1:9" s="73" customFormat="1" ht="19.5" customHeight="1">
      <c r="A102" s="12" t="s">
        <v>39</v>
      </c>
      <c r="B102" s="34" t="s">
        <v>122</v>
      </c>
      <c r="C102" s="21"/>
      <c r="D102" s="23">
        <v>4833.16</v>
      </c>
      <c r="E102" s="93"/>
      <c r="F102" s="93"/>
      <c r="G102" s="40">
        <v>6435.9</v>
      </c>
      <c r="H102" s="40">
        <v>1.07</v>
      </c>
      <c r="I102" s="41">
        <v>0</v>
      </c>
    </row>
    <row r="103" spans="1:9" s="73" customFormat="1" ht="51">
      <c r="A103" s="12" t="s">
        <v>123</v>
      </c>
      <c r="B103" s="34" t="s">
        <v>61</v>
      </c>
      <c r="C103" s="21"/>
      <c r="D103" s="23">
        <f t="shared" si="0"/>
        <v>0</v>
      </c>
      <c r="E103" s="93"/>
      <c r="F103" s="93"/>
      <c r="G103" s="40">
        <v>6435.9</v>
      </c>
      <c r="H103" s="40">
        <v>1.07</v>
      </c>
      <c r="I103" s="41">
        <v>0</v>
      </c>
    </row>
    <row r="104" spans="1:9" s="73" customFormat="1" ht="15">
      <c r="A104" s="85" t="s">
        <v>38</v>
      </c>
      <c r="B104" s="29"/>
      <c r="C104" s="21" t="s">
        <v>151</v>
      </c>
      <c r="D104" s="20">
        <f>D105</f>
        <v>0</v>
      </c>
      <c r="E104" s="77">
        <f>D104/G104</f>
        <v>0</v>
      </c>
      <c r="F104" s="77">
        <f>E104/12</f>
        <v>0</v>
      </c>
      <c r="G104" s="40">
        <v>6435.9</v>
      </c>
      <c r="H104" s="40">
        <v>1.07</v>
      </c>
      <c r="I104" s="41">
        <v>0.1</v>
      </c>
    </row>
    <row r="105" spans="1:9" s="73" customFormat="1" ht="15">
      <c r="A105" s="12" t="s">
        <v>34</v>
      </c>
      <c r="B105" s="29" t="s">
        <v>14</v>
      </c>
      <c r="C105" s="20"/>
      <c r="D105" s="23">
        <v>0</v>
      </c>
      <c r="E105" s="93"/>
      <c r="F105" s="93"/>
      <c r="G105" s="40">
        <v>6435.9</v>
      </c>
      <c r="H105" s="40">
        <v>1.07</v>
      </c>
      <c r="I105" s="41">
        <v>0.01</v>
      </c>
    </row>
    <row r="106" spans="1:9" s="40" customFormat="1" ht="15">
      <c r="A106" s="85" t="s">
        <v>41</v>
      </c>
      <c r="B106" s="31"/>
      <c r="C106" s="20" t="s">
        <v>152</v>
      </c>
      <c r="D106" s="20">
        <f>D107+D108</f>
        <v>28080</v>
      </c>
      <c r="E106" s="77">
        <f>D106/G106</f>
        <v>4.36</v>
      </c>
      <c r="F106" s="77">
        <f>E106/12</f>
        <v>0.36</v>
      </c>
      <c r="G106" s="40">
        <v>6435.9</v>
      </c>
      <c r="H106" s="40">
        <v>1.07</v>
      </c>
      <c r="I106" s="41">
        <v>0.02</v>
      </c>
    </row>
    <row r="107" spans="1:9" s="73" customFormat="1" ht="38.25">
      <c r="A107" s="87" t="s">
        <v>124</v>
      </c>
      <c r="B107" s="34" t="s">
        <v>19</v>
      </c>
      <c r="C107" s="24"/>
      <c r="D107" s="23">
        <v>28080</v>
      </c>
      <c r="E107" s="93"/>
      <c r="F107" s="93"/>
      <c r="G107" s="40">
        <v>6435.9</v>
      </c>
      <c r="H107" s="40">
        <v>1.07</v>
      </c>
      <c r="I107" s="41">
        <v>0.02</v>
      </c>
    </row>
    <row r="108" spans="1:9" s="73" customFormat="1" ht="27" customHeight="1">
      <c r="A108" s="87" t="s">
        <v>172</v>
      </c>
      <c r="B108" s="34" t="s">
        <v>61</v>
      </c>
      <c r="C108" s="20"/>
      <c r="D108" s="23">
        <v>0</v>
      </c>
      <c r="E108" s="93"/>
      <c r="F108" s="93"/>
      <c r="G108" s="40">
        <v>6435.9</v>
      </c>
      <c r="H108" s="40">
        <v>1.07</v>
      </c>
      <c r="I108" s="41">
        <v>0</v>
      </c>
    </row>
    <row r="109" spans="1:9" s="40" customFormat="1" ht="15">
      <c r="A109" s="85" t="s">
        <v>40</v>
      </c>
      <c r="B109" s="31"/>
      <c r="C109" s="20" t="s">
        <v>171</v>
      </c>
      <c r="D109" s="20">
        <f>D110+D111</f>
        <v>0</v>
      </c>
      <c r="E109" s="77">
        <f>D109/G109</f>
        <v>0</v>
      </c>
      <c r="F109" s="77">
        <f>E109/12</f>
        <v>0</v>
      </c>
      <c r="G109" s="40">
        <v>6435.9</v>
      </c>
      <c r="H109" s="40">
        <v>1.07</v>
      </c>
      <c r="I109" s="41">
        <v>0.16</v>
      </c>
    </row>
    <row r="110" spans="1:9" s="73" customFormat="1" ht="15">
      <c r="A110" s="12" t="s">
        <v>65</v>
      </c>
      <c r="B110" s="29" t="s">
        <v>45</v>
      </c>
      <c r="C110" s="24"/>
      <c r="D110" s="23">
        <v>0</v>
      </c>
      <c r="E110" s="93"/>
      <c r="F110" s="93"/>
      <c r="G110" s="40">
        <v>6435.9</v>
      </c>
      <c r="H110" s="40">
        <v>1.07</v>
      </c>
      <c r="I110" s="41">
        <v>0.04</v>
      </c>
    </row>
    <row r="111" spans="1:9" s="73" customFormat="1" ht="15">
      <c r="A111" s="12" t="s">
        <v>51</v>
      </c>
      <c r="B111" s="29" t="s">
        <v>45</v>
      </c>
      <c r="C111" s="24"/>
      <c r="D111" s="23">
        <v>0</v>
      </c>
      <c r="E111" s="93"/>
      <c r="F111" s="93"/>
      <c r="G111" s="40">
        <v>6435.9</v>
      </c>
      <c r="H111" s="40">
        <v>1.07</v>
      </c>
      <c r="I111" s="41">
        <v>0.12</v>
      </c>
    </row>
    <row r="112" spans="1:9" s="40" customFormat="1" ht="116.25" customHeight="1">
      <c r="A112" s="85" t="s">
        <v>181</v>
      </c>
      <c r="B112" s="31" t="s">
        <v>10</v>
      </c>
      <c r="C112" s="21"/>
      <c r="D112" s="21">
        <v>30000</v>
      </c>
      <c r="E112" s="91">
        <f aca="true" t="shared" si="1" ref="E112:E117">D112/G112</f>
        <v>4.66</v>
      </c>
      <c r="F112" s="91">
        <f aca="true" t="shared" si="2" ref="F112:F117">E112/12</f>
        <v>0.39</v>
      </c>
      <c r="G112" s="40">
        <v>6435.9</v>
      </c>
      <c r="H112" s="40">
        <v>1.07</v>
      </c>
      <c r="I112" s="41">
        <v>0.3</v>
      </c>
    </row>
    <row r="113" spans="1:9" s="40" customFormat="1" ht="28.5" customHeight="1">
      <c r="A113" s="85" t="s">
        <v>141</v>
      </c>
      <c r="B113" s="31" t="s">
        <v>174</v>
      </c>
      <c r="C113" s="21"/>
      <c r="D113" s="21">
        <v>12000</v>
      </c>
      <c r="E113" s="91">
        <f t="shared" si="1"/>
        <v>1.86</v>
      </c>
      <c r="F113" s="91">
        <f t="shared" si="2"/>
        <v>0.16</v>
      </c>
      <c r="G113" s="40">
        <v>6435.9</v>
      </c>
      <c r="I113" s="41"/>
    </row>
    <row r="114" spans="1:9" s="40" customFormat="1" ht="22.5" customHeight="1">
      <c r="A114" s="116" t="s">
        <v>175</v>
      </c>
      <c r="B114" s="31" t="s">
        <v>7</v>
      </c>
      <c r="C114" s="21"/>
      <c r="D114" s="21">
        <f>32562.74+4905</f>
        <v>37467.74</v>
      </c>
      <c r="E114" s="91">
        <f t="shared" si="1"/>
        <v>5.82</v>
      </c>
      <c r="F114" s="91">
        <f t="shared" si="2"/>
        <v>0.49</v>
      </c>
      <c r="G114" s="40">
        <v>6435.9</v>
      </c>
      <c r="I114" s="41"/>
    </row>
    <row r="115" spans="1:9" s="40" customFormat="1" ht="22.5" customHeight="1">
      <c r="A115" s="116" t="s">
        <v>176</v>
      </c>
      <c r="B115" s="31" t="s">
        <v>7</v>
      </c>
      <c r="C115" s="21"/>
      <c r="D115" s="21">
        <f>206422.51-12144.27+4905</f>
        <v>199183.24</v>
      </c>
      <c r="E115" s="91">
        <f t="shared" si="1"/>
        <v>30.95</v>
      </c>
      <c r="F115" s="91">
        <f t="shared" si="2"/>
        <v>2.58</v>
      </c>
      <c r="G115" s="40">
        <v>6435.9</v>
      </c>
      <c r="I115" s="41"/>
    </row>
    <row r="116" spans="1:9" s="40" customFormat="1" ht="21" customHeight="1">
      <c r="A116" s="116" t="s">
        <v>177</v>
      </c>
      <c r="B116" s="31" t="s">
        <v>7</v>
      </c>
      <c r="C116" s="21"/>
      <c r="D116" s="21">
        <v>104624.54</v>
      </c>
      <c r="E116" s="91">
        <f t="shared" si="1"/>
        <v>16.26</v>
      </c>
      <c r="F116" s="91">
        <f t="shared" si="2"/>
        <v>1.36</v>
      </c>
      <c r="G116" s="40">
        <v>6435.9</v>
      </c>
      <c r="I116" s="41"/>
    </row>
    <row r="117" spans="1:9" s="40" customFormat="1" ht="21.75" customHeight="1">
      <c r="A117" s="116" t="s">
        <v>178</v>
      </c>
      <c r="B117" s="31" t="s">
        <v>7</v>
      </c>
      <c r="C117" s="89"/>
      <c r="D117" s="89">
        <v>30194.67</v>
      </c>
      <c r="E117" s="91">
        <f t="shared" si="1"/>
        <v>4.69</v>
      </c>
      <c r="F117" s="91">
        <f t="shared" si="2"/>
        <v>0.39</v>
      </c>
      <c r="G117" s="40">
        <v>6435.9</v>
      </c>
      <c r="I117" s="41"/>
    </row>
    <row r="118" spans="1:9" s="45" customFormat="1" ht="20.25" customHeight="1" thickBot="1">
      <c r="A118" s="85" t="s">
        <v>62</v>
      </c>
      <c r="B118" s="57" t="s">
        <v>9</v>
      </c>
      <c r="C118" s="47"/>
      <c r="D118" s="121">
        <f>E118*G118</f>
        <v>159095.45</v>
      </c>
      <c r="E118" s="89">
        <f>12*F118</f>
        <v>24.72</v>
      </c>
      <c r="F118" s="21">
        <v>2.06</v>
      </c>
      <c r="G118" s="40">
        <v>6435.9</v>
      </c>
      <c r="I118" s="46"/>
    </row>
    <row r="119" spans="1:9" s="40" customFormat="1" ht="19.5" thickBot="1">
      <c r="A119" s="16" t="s">
        <v>30</v>
      </c>
      <c r="B119" s="97"/>
      <c r="C119" s="98"/>
      <c r="D119" s="124">
        <f>D118+D112+D109+D106+D104+D97+D92+D87+D71+D70+D69+D68+D58+D57+D56+D49+D43+D42+D41+D40+D39+D28+D14+D113+D55+D117+D116+D115+D114</f>
        <v>2110101.87</v>
      </c>
      <c r="E119" s="125">
        <f>E118+E112+E109+E106+E104+E97+E92+E87+E71+E70+E69+E68+E58+E57+E56+E49+E43+E42+E41+E40+E39+E28+E14+E113+E55+E117+E116+E115+E114</f>
        <v>327.86</v>
      </c>
      <c r="F119" s="125">
        <f>F118+F112+F109+F106+F104+F97+F92+F87+F71+F70+F69+F68+F58+F57+F56+F49+F43+F42+F41+F40+F39+F28+F14+F113+F55+F117+F116+F115+F114</f>
        <v>27.34</v>
      </c>
      <c r="G119" s="40">
        <v>6435.9</v>
      </c>
      <c r="I119" s="41"/>
    </row>
    <row r="120" spans="1:9" s="101" customFormat="1" ht="20.25" thickBot="1">
      <c r="A120" s="99"/>
      <c r="B120" s="100"/>
      <c r="C120" s="100"/>
      <c r="D120" s="100"/>
      <c r="E120" s="122"/>
      <c r="F120" s="123"/>
      <c r="G120" s="40"/>
      <c r="I120" s="102"/>
    </row>
    <row r="121" spans="1:9" s="109" customFormat="1" ht="38.25" thickBot="1">
      <c r="A121" s="105" t="s">
        <v>154</v>
      </c>
      <c r="B121" s="106"/>
      <c r="C121" s="107"/>
      <c r="D121" s="108">
        <f>SUM(D122:D125)</f>
        <v>104748.57</v>
      </c>
      <c r="E121" s="108">
        <f>SUM(E122:E125)</f>
        <v>16.27</v>
      </c>
      <c r="F121" s="108">
        <f>SUM(F122:F125)</f>
        <v>1.36</v>
      </c>
      <c r="G121" s="109">
        <v>6435.9</v>
      </c>
      <c r="I121" s="110"/>
    </row>
    <row r="122" spans="1:9" s="45" customFormat="1" ht="15">
      <c r="A122" s="42" t="s">
        <v>182</v>
      </c>
      <c r="B122" s="43"/>
      <c r="C122" s="44"/>
      <c r="D122" s="37">
        <v>11339.19</v>
      </c>
      <c r="E122" s="80">
        <f>D122/G122</f>
        <v>1.76</v>
      </c>
      <c r="F122" s="113">
        <f>E122/12</f>
        <v>0.15</v>
      </c>
      <c r="G122" s="40">
        <v>6435.9</v>
      </c>
      <c r="I122" s="46"/>
    </row>
    <row r="123" spans="1:9" s="45" customFormat="1" ht="15">
      <c r="A123" s="12" t="s">
        <v>183</v>
      </c>
      <c r="B123" s="43"/>
      <c r="C123" s="44"/>
      <c r="D123" s="37">
        <v>39149.15</v>
      </c>
      <c r="E123" s="80">
        <f>D123/G123</f>
        <v>6.08</v>
      </c>
      <c r="F123" s="113">
        <f>E123/12</f>
        <v>0.51</v>
      </c>
      <c r="G123" s="40">
        <v>6435.9</v>
      </c>
      <c r="I123" s="46"/>
    </row>
    <row r="124" spans="1:9" s="45" customFormat="1" ht="15">
      <c r="A124" s="12" t="s">
        <v>155</v>
      </c>
      <c r="B124" s="48"/>
      <c r="C124" s="47"/>
      <c r="D124" s="55">
        <v>5359.43</v>
      </c>
      <c r="E124" s="80">
        <f>D124/G124</f>
        <v>0.83</v>
      </c>
      <c r="F124" s="113">
        <f>E124/12</f>
        <v>0.07</v>
      </c>
      <c r="G124" s="40">
        <v>6435.9</v>
      </c>
      <c r="I124" s="46"/>
    </row>
    <row r="125" spans="1:9" s="45" customFormat="1" ht="15">
      <c r="A125" s="12" t="s">
        <v>184</v>
      </c>
      <c r="B125" s="48"/>
      <c r="C125" s="47"/>
      <c r="D125" s="55">
        <v>48900.8</v>
      </c>
      <c r="E125" s="80">
        <f>D125/G125</f>
        <v>7.6</v>
      </c>
      <c r="F125" s="113">
        <f>E125/12</f>
        <v>0.63</v>
      </c>
      <c r="G125" s="40">
        <v>6435.9</v>
      </c>
      <c r="I125" s="46"/>
    </row>
    <row r="126" spans="1:9" s="49" customFormat="1" ht="13.5" thickBot="1">
      <c r="A126" s="51"/>
      <c r="D126" s="114"/>
      <c r="E126" s="114"/>
      <c r="F126" s="114"/>
      <c r="I126" s="50"/>
    </row>
    <row r="127" spans="1:9" s="8" customFormat="1" ht="20.25" thickBot="1">
      <c r="A127" s="111" t="s">
        <v>56</v>
      </c>
      <c r="B127" s="112"/>
      <c r="C127" s="112"/>
      <c r="D127" s="115">
        <f>D119+D121</f>
        <v>2214850.44</v>
      </c>
      <c r="E127" s="115">
        <f>E119+E121</f>
        <v>344.13</v>
      </c>
      <c r="F127" s="115">
        <f>F119+F121</f>
        <v>28.7</v>
      </c>
      <c r="I127" s="14"/>
    </row>
    <row r="128" spans="1:9" s="2" customFormat="1" ht="12.75">
      <c r="A128" s="9"/>
      <c r="I128" s="15"/>
    </row>
    <row r="129" spans="1:9" s="2" customFormat="1" ht="12.75">
      <c r="A129" s="9"/>
      <c r="I129" s="15"/>
    </row>
    <row r="130" spans="1:9" s="2" customFormat="1" ht="12.75">
      <c r="A130" s="9"/>
      <c r="I130" s="15"/>
    </row>
    <row r="131" spans="1:9" s="2" customFormat="1" ht="12.75">
      <c r="A131" s="9"/>
      <c r="I131" s="15"/>
    </row>
    <row r="132" spans="1:9" s="2" customFormat="1" ht="12.75">
      <c r="A132" s="9"/>
      <c r="I132" s="15"/>
    </row>
    <row r="133" spans="1:9" s="2" customFormat="1" ht="12.75">
      <c r="A133" s="9"/>
      <c r="I133" s="15"/>
    </row>
    <row r="134" spans="1:9" s="2" customFormat="1" ht="12.75">
      <c r="A134" s="9"/>
      <c r="I134" s="15"/>
    </row>
    <row r="135" spans="1:9" s="2" customFormat="1" ht="12.75">
      <c r="A135" s="9"/>
      <c r="I135" s="15"/>
    </row>
    <row r="136" spans="1:9" s="2" customFormat="1" ht="12.75">
      <c r="A136" s="9"/>
      <c r="I136" s="15"/>
    </row>
    <row r="137" spans="1:9" s="8" customFormat="1" ht="19.5">
      <c r="A137" s="10"/>
      <c r="B137" s="11"/>
      <c r="C137" s="3"/>
      <c r="D137" s="3"/>
      <c r="E137" s="3"/>
      <c r="F137" s="3"/>
      <c r="I137" s="14"/>
    </row>
    <row r="138" spans="1:9" s="2" customFormat="1" ht="14.25">
      <c r="A138" s="127" t="s">
        <v>26</v>
      </c>
      <c r="B138" s="127"/>
      <c r="C138" s="127"/>
      <c r="D138" s="127"/>
      <c r="I138" s="15"/>
    </row>
    <row r="139" s="2" customFormat="1" ht="12.75">
      <c r="I139" s="15"/>
    </row>
    <row r="140" spans="1:9" s="2" customFormat="1" ht="12.75">
      <c r="A140" s="9" t="s">
        <v>27</v>
      </c>
      <c r="I140" s="15"/>
    </row>
    <row r="141" s="2" customFormat="1" ht="12.75">
      <c r="I141" s="15"/>
    </row>
    <row r="142" s="2" customFormat="1" ht="12.75">
      <c r="I142" s="15"/>
    </row>
    <row r="143" s="2" customFormat="1" ht="12.75">
      <c r="I143" s="15"/>
    </row>
    <row r="144" s="2" customFormat="1" ht="12.75">
      <c r="I144" s="15"/>
    </row>
    <row r="145" s="2" customFormat="1" ht="12.75">
      <c r="I145" s="15"/>
    </row>
    <row r="146" s="2" customFormat="1" ht="12.75">
      <c r="I146" s="15"/>
    </row>
    <row r="147" s="2" customFormat="1" ht="12.75">
      <c r="I147" s="15"/>
    </row>
    <row r="148" s="2" customFormat="1" ht="12.75">
      <c r="I148" s="15"/>
    </row>
    <row r="149" s="2" customFormat="1" ht="12.75">
      <c r="I149" s="15"/>
    </row>
    <row r="150" s="2" customFormat="1" ht="12.75">
      <c r="I150" s="15"/>
    </row>
    <row r="151" s="2" customFormat="1" ht="12.75">
      <c r="I151" s="15"/>
    </row>
    <row r="152" s="2" customFormat="1" ht="12.75">
      <c r="I152" s="15"/>
    </row>
    <row r="153" s="2" customFormat="1" ht="12.75">
      <c r="I153" s="15"/>
    </row>
    <row r="154" s="2" customFormat="1" ht="12.75">
      <c r="I154" s="15"/>
    </row>
    <row r="155" s="2" customFormat="1" ht="12.75">
      <c r="I155" s="15"/>
    </row>
    <row r="156" s="2" customFormat="1" ht="12.75">
      <c r="I156" s="15"/>
    </row>
    <row r="157" s="2" customFormat="1" ht="12.75">
      <c r="I157" s="15"/>
    </row>
    <row r="158" s="2" customFormat="1" ht="12.75">
      <c r="I158" s="15"/>
    </row>
  </sheetData>
  <sheetProtection/>
  <mergeCells count="12">
    <mergeCell ref="A10:F10"/>
    <mergeCell ref="A13:F13"/>
    <mergeCell ref="A1:F1"/>
    <mergeCell ref="B2:F2"/>
    <mergeCell ref="B3:F3"/>
    <mergeCell ref="B4:F4"/>
    <mergeCell ref="A5:F5"/>
    <mergeCell ref="A138:D138"/>
    <mergeCell ref="A6:F6"/>
    <mergeCell ref="A7:F7"/>
    <mergeCell ref="A8:F8"/>
    <mergeCell ref="A9:F9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90" zoomScaleNormal="90" zoomScalePageLayoutView="0" workbookViewId="0" topLeftCell="A109">
      <selection activeCell="J17" sqref="J17"/>
    </sheetView>
  </sheetViews>
  <sheetFormatPr defaultColWidth="9.00390625" defaultRowHeight="12.75"/>
  <cols>
    <col min="1" max="1" width="72.75390625" style="4" customWidth="1"/>
    <col min="2" max="2" width="19.125" style="4" customWidth="1"/>
    <col min="3" max="3" width="13.875" style="4" customWidth="1"/>
    <col min="4" max="4" width="19.75390625" style="4" customWidth="1"/>
    <col min="5" max="5" width="13.875" style="4" customWidth="1"/>
    <col min="6" max="6" width="20.875" style="4" customWidth="1"/>
    <col min="7" max="7" width="15.375" style="4" customWidth="1"/>
    <col min="8" max="8" width="15.375" style="4" hidden="1" customWidth="1"/>
    <col min="9" max="9" width="15.375" style="13" hidden="1" customWidth="1"/>
    <col min="10" max="12" width="15.375" style="4" customWidth="1"/>
    <col min="13" max="16384" width="9.125" style="4" customWidth="1"/>
  </cols>
  <sheetData>
    <row r="1" spans="1:6" ht="16.5" customHeight="1">
      <c r="A1" s="128" t="s">
        <v>143</v>
      </c>
      <c r="B1" s="129"/>
      <c r="C1" s="129"/>
      <c r="D1" s="129"/>
      <c r="E1" s="129"/>
      <c r="F1" s="129"/>
    </row>
    <row r="2" spans="1:6" ht="24.75" customHeight="1">
      <c r="A2" s="18" t="s">
        <v>153</v>
      </c>
      <c r="B2" s="130"/>
      <c r="C2" s="130"/>
      <c r="D2" s="130"/>
      <c r="E2" s="129"/>
      <c r="F2" s="129"/>
    </row>
    <row r="3" spans="2:6" ht="14.25" customHeight="1">
      <c r="B3" s="130" t="s">
        <v>0</v>
      </c>
      <c r="C3" s="130"/>
      <c r="D3" s="130"/>
      <c r="E3" s="129"/>
      <c r="F3" s="129"/>
    </row>
    <row r="4" spans="2:9" s="17" customFormat="1" ht="14.25" customHeight="1">
      <c r="B4" s="131" t="s">
        <v>144</v>
      </c>
      <c r="C4" s="131"/>
      <c r="D4" s="131"/>
      <c r="E4" s="132"/>
      <c r="F4" s="132"/>
      <c r="I4" s="59"/>
    </row>
    <row r="5" spans="1:6" s="17" customFormat="1" ht="39.75" customHeight="1">
      <c r="A5" s="133"/>
      <c r="B5" s="133"/>
      <c r="C5" s="133"/>
      <c r="D5" s="133"/>
      <c r="E5" s="133"/>
      <c r="F5" s="133"/>
    </row>
    <row r="6" spans="1:9" s="17" customFormat="1" ht="35.25" customHeight="1">
      <c r="A6" s="134" t="s">
        <v>166</v>
      </c>
      <c r="B6" s="134"/>
      <c r="C6" s="134"/>
      <c r="D6" s="134"/>
      <c r="E6" s="134"/>
      <c r="F6" s="134"/>
      <c r="G6" s="60"/>
      <c r="I6" s="59"/>
    </row>
    <row r="7" spans="1:9" s="61" customFormat="1" ht="22.5" customHeight="1">
      <c r="A7" s="135" t="s">
        <v>1</v>
      </c>
      <c r="B7" s="135"/>
      <c r="C7" s="135"/>
      <c r="D7" s="135"/>
      <c r="E7" s="136"/>
      <c r="F7" s="136"/>
      <c r="I7" s="62"/>
    </row>
    <row r="8" spans="1:6" s="63" customFormat="1" ht="18.75" customHeight="1">
      <c r="A8" s="135" t="s">
        <v>67</v>
      </c>
      <c r="B8" s="135"/>
      <c r="C8" s="135"/>
      <c r="D8" s="135"/>
      <c r="E8" s="136"/>
      <c r="F8" s="136"/>
    </row>
    <row r="9" spans="1:6" s="64" customFormat="1" ht="17.25" customHeight="1">
      <c r="A9" s="137" t="s">
        <v>28</v>
      </c>
      <c r="B9" s="137"/>
      <c r="C9" s="137"/>
      <c r="D9" s="137"/>
      <c r="E9" s="138"/>
      <c r="F9" s="138"/>
    </row>
    <row r="10" spans="1:6" s="63" customFormat="1" ht="30" customHeight="1" thickBot="1">
      <c r="A10" s="139" t="s">
        <v>55</v>
      </c>
      <c r="B10" s="139"/>
      <c r="C10" s="139"/>
      <c r="D10" s="139"/>
      <c r="E10" s="140"/>
      <c r="F10" s="140"/>
    </row>
    <row r="11" spans="1:9" s="40" customFormat="1" ht="139.5" customHeight="1" thickBot="1">
      <c r="A11" s="65" t="s">
        <v>2</v>
      </c>
      <c r="B11" s="66" t="s">
        <v>3</v>
      </c>
      <c r="C11" s="39" t="s">
        <v>133</v>
      </c>
      <c r="D11" s="39" t="s">
        <v>31</v>
      </c>
      <c r="E11" s="39" t="s">
        <v>4</v>
      </c>
      <c r="F11" s="67" t="s">
        <v>5</v>
      </c>
      <c r="I11" s="41"/>
    </row>
    <row r="12" spans="1:9" s="73" customFormat="1" ht="12.75">
      <c r="A12" s="68">
        <v>1</v>
      </c>
      <c r="B12" s="69">
        <v>2</v>
      </c>
      <c r="C12" s="69">
        <v>3</v>
      </c>
      <c r="D12" s="70">
        <v>4</v>
      </c>
      <c r="E12" s="71">
        <v>5</v>
      </c>
      <c r="F12" s="72">
        <v>6</v>
      </c>
      <c r="I12" s="74"/>
    </row>
    <row r="13" spans="1:9" s="73" customFormat="1" ht="49.5" customHeight="1">
      <c r="A13" s="141" t="s">
        <v>6</v>
      </c>
      <c r="B13" s="142"/>
      <c r="C13" s="142"/>
      <c r="D13" s="142"/>
      <c r="E13" s="143"/>
      <c r="F13" s="144"/>
      <c r="I13" s="74"/>
    </row>
    <row r="14" spans="1:9" s="40" customFormat="1" ht="15">
      <c r="A14" s="75" t="s">
        <v>66</v>
      </c>
      <c r="B14" s="76" t="s">
        <v>7</v>
      </c>
      <c r="C14" s="77" t="s">
        <v>142</v>
      </c>
      <c r="D14" s="78">
        <f>E14*G14</f>
        <v>278803.19</v>
      </c>
      <c r="E14" s="77">
        <f>F14*12</f>
        <v>43.32</v>
      </c>
      <c r="F14" s="77">
        <f>F25+F27</f>
        <v>3.61</v>
      </c>
      <c r="G14" s="40">
        <v>6435.9</v>
      </c>
      <c r="H14" s="40">
        <v>1.07</v>
      </c>
      <c r="I14" s="41">
        <v>2.24</v>
      </c>
    </row>
    <row r="15" spans="1:9" s="40" customFormat="1" ht="25.5" customHeight="1">
      <c r="A15" s="79" t="s">
        <v>68</v>
      </c>
      <c r="B15" s="80" t="s">
        <v>57</v>
      </c>
      <c r="C15" s="77"/>
      <c r="D15" s="78"/>
      <c r="E15" s="77"/>
      <c r="F15" s="77"/>
      <c r="I15" s="41"/>
    </row>
    <row r="16" spans="1:9" s="40" customFormat="1" ht="15">
      <c r="A16" s="79" t="s">
        <v>58</v>
      </c>
      <c r="B16" s="80" t="s">
        <v>57</v>
      </c>
      <c r="C16" s="77"/>
      <c r="D16" s="78"/>
      <c r="E16" s="77"/>
      <c r="F16" s="77"/>
      <c r="I16" s="41"/>
    </row>
    <row r="17" spans="1:9" s="40" customFormat="1" ht="102">
      <c r="A17" s="79" t="s">
        <v>69</v>
      </c>
      <c r="B17" s="80" t="s">
        <v>19</v>
      </c>
      <c r="C17" s="77"/>
      <c r="D17" s="78"/>
      <c r="E17" s="77"/>
      <c r="F17" s="77"/>
      <c r="I17" s="41"/>
    </row>
    <row r="18" spans="1:9" s="40" customFormat="1" ht="15">
      <c r="A18" s="79" t="s">
        <v>70</v>
      </c>
      <c r="B18" s="80" t="s">
        <v>57</v>
      </c>
      <c r="C18" s="77"/>
      <c r="D18" s="78"/>
      <c r="E18" s="77"/>
      <c r="F18" s="77"/>
      <c r="I18" s="41"/>
    </row>
    <row r="19" spans="1:9" s="40" customFormat="1" ht="15">
      <c r="A19" s="79" t="s">
        <v>71</v>
      </c>
      <c r="B19" s="80" t="s">
        <v>57</v>
      </c>
      <c r="C19" s="77"/>
      <c r="D19" s="78"/>
      <c r="E19" s="77"/>
      <c r="F19" s="77"/>
      <c r="I19" s="41"/>
    </row>
    <row r="20" spans="1:9" s="40" customFormat="1" ht="25.5">
      <c r="A20" s="79" t="s">
        <v>72</v>
      </c>
      <c r="B20" s="80" t="s">
        <v>10</v>
      </c>
      <c r="C20" s="77"/>
      <c r="D20" s="78"/>
      <c r="E20" s="77"/>
      <c r="F20" s="77"/>
      <c r="I20" s="41"/>
    </row>
    <row r="21" spans="1:9" s="40" customFormat="1" ht="15">
      <c r="A21" s="79" t="s">
        <v>73</v>
      </c>
      <c r="B21" s="80" t="s">
        <v>12</v>
      </c>
      <c r="C21" s="77"/>
      <c r="D21" s="78"/>
      <c r="E21" s="77"/>
      <c r="F21" s="77"/>
      <c r="I21" s="41"/>
    </row>
    <row r="22" spans="1:9" s="40" customFormat="1" ht="15">
      <c r="A22" s="58" t="s">
        <v>167</v>
      </c>
      <c r="B22" s="37" t="s">
        <v>57</v>
      </c>
      <c r="C22" s="77"/>
      <c r="D22" s="78"/>
      <c r="E22" s="77"/>
      <c r="F22" s="77"/>
      <c r="I22" s="41"/>
    </row>
    <row r="23" spans="1:9" s="40" customFormat="1" ht="15">
      <c r="A23" s="58" t="s">
        <v>168</v>
      </c>
      <c r="B23" s="37" t="s">
        <v>57</v>
      </c>
      <c r="C23" s="77"/>
      <c r="D23" s="78"/>
      <c r="E23" s="77"/>
      <c r="F23" s="77"/>
      <c r="I23" s="41"/>
    </row>
    <row r="24" spans="1:9" s="40" customFormat="1" ht="15">
      <c r="A24" s="79" t="s">
        <v>74</v>
      </c>
      <c r="B24" s="80" t="s">
        <v>14</v>
      </c>
      <c r="C24" s="77"/>
      <c r="D24" s="78"/>
      <c r="E24" s="77"/>
      <c r="F24" s="77"/>
      <c r="I24" s="41"/>
    </row>
    <row r="25" spans="1:9" s="40" customFormat="1" ht="20.25" customHeight="1">
      <c r="A25" s="75" t="s">
        <v>30</v>
      </c>
      <c r="B25" s="81"/>
      <c r="C25" s="77"/>
      <c r="D25" s="78"/>
      <c r="E25" s="77"/>
      <c r="F25" s="20">
        <v>3.61</v>
      </c>
      <c r="I25" s="41"/>
    </row>
    <row r="26" spans="1:9" s="40" customFormat="1" ht="20.25" customHeight="1">
      <c r="A26" s="82" t="s">
        <v>63</v>
      </c>
      <c r="B26" s="81" t="s">
        <v>57</v>
      </c>
      <c r="C26" s="77"/>
      <c r="D26" s="78"/>
      <c r="E26" s="77"/>
      <c r="F26" s="26">
        <v>0</v>
      </c>
      <c r="I26" s="41"/>
    </row>
    <row r="27" spans="1:9" s="40" customFormat="1" ht="20.25" customHeight="1">
      <c r="A27" s="75" t="s">
        <v>30</v>
      </c>
      <c r="B27" s="81"/>
      <c r="C27" s="77"/>
      <c r="D27" s="78"/>
      <c r="E27" s="77"/>
      <c r="F27" s="20">
        <f>F26</f>
        <v>0</v>
      </c>
      <c r="I27" s="41"/>
    </row>
    <row r="28" spans="1:9" s="40" customFormat="1" ht="30">
      <c r="A28" s="75" t="s">
        <v>8</v>
      </c>
      <c r="B28" s="83" t="s">
        <v>9</v>
      </c>
      <c r="C28" s="77">
        <v>2840.59</v>
      </c>
      <c r="D28" s="78">
        <f>E28*G28</f>
        <v>148283.14</v>
      </c>
      <c r="E28" s="77">
        <f>F28*12</f>
        <v>23.04</v>
      </c>
      <c r="F28" s="20">
        <v>1.92</v>
      </c>
      <c r="G28" s="40">
        <v>6435.9</v>
      </c>
      <c r="H28" s="40">
        <v>1.07</v>
      </c>
      <c r="I28" s="41">
        <v>1.27</v>
      </c>
    </row>
    <row r="29" spans="1:9" s="40" customFormat="1" ht="15">
      <c r="A29" s="79" t="s">
        <v>75</v>
      </c>
      <c r="B29" s="80" t="s">
        <v>9</v>
      </c>
      <c r="C29" s="77"/>
      <c r="D29" s="78"/>
      <c r="E29" s="77"/>
      <c r="F29" s="20"/>
      <c r="I29" s="41"/>
    </row>
    <row r="30" spans="1:9" s="40" customFormat="1" ht="15">
      <c r="A30" s="79" t="s">
        <v>76</v>
      </c>
      <c r="B30" s="80" t="s">
        <v>77</v>
      </c>
      <c r="C30" s="77"/>
      <c r="D30" s="78"/>
      <c r="E30" s="77"/>
      <c r="F30" s="20"/>
      <c r="I30" s="41"/>
    </row>
    <row r="31" spans="1:9" s="40" customFormat="1" ht="15">
      <c r="A31" s="79" t="s">
        <v>78</v>
      </c>
      <c r="B31" s="80" t="s">
        <v>79</v>
      </c>
      <c r="C31" s="77"/>
      <c r="D31" s="78"/>
      <c r="E31" s="77"/>
      <c r="F31" s="20"/>
      <c r="I31" s="41"/>
    </row>
    <row r="32" spans="1:9" s="40" customFormat="1" ht="15">
      <c r="A32" s="79" t="s">
        <v>52</v>
      </c>
      <c r="B32" s="80" t="s">
        <v>9</v>
      </c>
      <c r="C32" s="77"/>
      <c r="D32" s="78"/>
      <c r="E32" s="77"/>
      <c r="F32" s="20"/>
      <c r="I32" s="41"/>
    </row>
    <row r="33" spans="1:9" s="40" customFormat="1" ht="25.5">
      <c r="A33" s="79" t="s">
        <v>53</v>
      </c>
      <c r="B33" s="80" t="s">
        <v>10</v>
      </c>
      <c r="C33" s="77"/>
      <c r="D33" s="78"/>
      <c r="E33" s="77"/>
      <c r="F33" s="20"/>
      <c r="I33" s="41"/>
    </row>
    <row r="34" spans="1:9" s="40" customFormat="1" ht="15">
      <c r="A34" s="79" t="s">
        <v>80</v>
      </c>
      <c r="B34" s="80" t="s">
        <v>9</v>
      </c>
      <c r="C34" s="77"/>
      <c r="D34" s="78"/>
      <c r="E34" s="77"/>
      <c r="F34" s="20"/>
      <c r="I34" s="41"/>
    </row>
    <row r="35" spans="1:9" s="40" customFormat="1" ht="15">
      <c r="A35" s="79" t="s">
        <v>59</v>
      </c>
      <c r="B35" s="80" t="s">
        <v>9</v>
      </c>
      <c r="C35" s="77"/>
      <c r="D35" s="78"/>
      <c r="E35" s="77"/>
      <c r="F35" s="20"/>
      <c r="I35" s="41"/>
    </row>
    <row r="36" spans="1:9" s="40" customFormat="1" ht="25.5">
      <c r="A36" s="79" t="s">
        <v>81</v>
      </c>
      <c r="B36" s="80" t="s">
        <v>54</v>
      </c>
      <c r="C36" s="77"/>
      <c r="D36" s="78"/>
      <c r="E36" s="77"/>
      <c r="F36" s="20"/>
      <c r="I36" s="41"/>
    </row>
    <row r="37" spans="1:9" s="40" customFormat="1" ht="25.5">
      <c r="A37" s="79" t="s">
        <v>82</v>
      </c>
      <c r="B37" s="80" t="s">
        <v>10</v>
      </c>
      <c r="C37" s="77"/>
      <c r="D37" s="78"/>
      <c r="E37" s="77"/>
      <c r="F37" s="20"/>
      <c r="I37" s="41"/>
    </row>
    <row r="38" spans="1:9" s="40" customFormat="1" ht="25.5">
      <c r="A38" s="79" t="s">
        <v>83</v>
      </c>
      <c r="B38" s="80" t="s">
        <v>9</v>
      </c>
      <c r="C38" s="77"/>
      <c r="D38" s="78"/>
      <c r="E38" s="77"/>
      <c r="F38" s="20"/>
      <c r="I38" s="41"/>
    </row>
    <row r="39" spans="1:9" s="84" customFormat="1" ht="20.25" customHeight="1">
      <c r="A39" s="75" t="s">
        <v>11</v>
      </c>
      <c r="B39" s="83" t="s">
        <v>12</v>
      </c>
      <c r="C39" s="77" t="s">
        <v>142</v>
      </c>
      <c r="D39" s="78">
        <f>E39*G39</f>
        <v>69507.72</v>
      </c>
      <c r="E39" s="77">
        <f>F39*12</f>
        <v>10.8</v>
      </c>
      <c r="F39" s="20">
        <v>0.9</v>
      </c>
      <c r="G39" s="40">
        <v>6435.9</v>
      </c>
      <c r="H39" s="40">
        <v>1.07</v>
      </c>
      <c r="I39" s="41">
        <v>0.6</v>
      </c>
    </row>
    <row r="40" spans="1:9" s="40" customFormat="1" ht="18.75" customHeight="1">
      <c r="A40" s="85" t="s">
        <v>84</v>
      </c>
      <c r="B40" s="76" t="s">
        <v>13</v>
      </c>
      <c r="C40" s="20" t="s">
        <v>142</v>
      </c>
      <c r="D40" s="78">
        <f>E40*G40</f>
        <v>226286.24</v>
      </c>
      <c r="E40" s="77">
        <f>F40*12</f>
        <v>35.16</v>
      </c>
      <c r="F40" s="20">
        <v>2.93</v>
      </c>
      <c r="G40" s="40">
        <v>6435.9</v>
      </c>
      <c r="H40" s="40">
        <v>1.07</v>
      </c>
      <c r="I40" s="41">
        <v>1.94</v>
      </c>
    </row>
    <row r="41" spans="1:9" s="40" customFormat="1" ht="18" customHeight="1">
      <c r="A41" s="85" t="s">
        <v>85</v>
      </c>
      <c r="B41" s="76" t="s">
        <v>9</v>
      </c>
      <c r="C41" s="20" t="s">
        <v>137</v>
      </c>
      <c r="D41" s="78">
        <f>E41*G41</f>
        <v>145966.21</v>
      </c>
      <c r="E41" s="77">
        <f>F41*12</f>
        <v>22.68</v>
      </c>
      <c r="F41" s="20">
        <v>1.89</v>
      </c>
      <c r="G41" s="40">
        <v>6435.9</v>
      </c>
      <c r="H41" s="40">
        <v>1.07</v>
      </c>
      <c r="I41" s="41">
        <v>1.25</v>
      </c>
    </row>
    <row r="42" spans="1:9" s="40" customFormat="1" ht="47.25" customHeight="1">
      <c r="A42" s="85" t="s">
        <v>86</v>
      </c>
      <c r="B42" s="76" t="s">
        <v>14</v>
      </c>
      <c r="C42" s="77" t="s">
        <v>137</v>
      </c>
      <c r="D42" s="78">
        <f>3407.5*3*1.105*1.1*1.086</f>
        <v>13494.04</v>
      </c>
      <c r="E42" s="77">
        <f>D42/G42</f>
        <v>2.1</v>
      </c>
      <c r="F42" s="20">
        <f>E42/12</f>
        <v>0.18</v>
      </c>
      <c r="G42" s="40">
        <v>6435.9</v>
      </c>
      <c r="I42" s="41"/>
    </row>
    <row r="43" spans="1:9" s="40" customFormat="1" ht="21" customHeight="1">
      <c r="A43" s="85" t="s">
        <v>87</v>
      </c>
      <c r="B43" s="76" t="s">
        <v>9</v>
      </c>
      <c r="C43" s="20" t="s">
        <v>145</v>
      </c>
      <c r="D43" s="78">
        <f>E43*G43</f>
        <v>168363.14</v>
      </c>
      <c r="E43" s="77">
        <f>12*F43</f>
        <v>26.16</v>
      </c>
      <c r="F43" s="20">
        <v>2.18</v>
      </c>
      <c r="G43" s="40">
        <v>6435.9</v>
      </c>
      <c r="H43" s="40">
        <v>1.07</v>
      </c>
      <c r="I43" s="41">
        <v>1.46</v>
      </c>
    </row>
    <row r="44" spans="1:9" s="40" customFormat="1" ht="15">
      <c r="A44" s="79" t="s">
        <v>88</v>
      </c>
      <c r="B44" s="80" t="s">
        <v>19</v>
      </c>
      <c r="C44" s="20"/>
      <c r="D44" s="78"/>
      <c r="E44" s="77"/>
      <c r="F44" s="20"/>
      <c r="I44" s="41"/>
    </row>
    <row r="45" spans="1:9" s="40" customFormat="1" ht="15">
      <c r="A45" s="79" t="s">
        <v>89</v>
      </c>
      <c r="B45" s="80" t="s">
        <v>14</v>
      </c>
      <c r="C45" s="20"/>
      <c r="D45" s="78"/>
      <c r="E45" s="77"/>
      <c r="F45" s="20"/>
      <c r="I45" s="41"/>
    </row>
    <row r="46" spans="1:9" s="40" customFormat="1" ht="15">
      <c r="A46" s="79" t="s">
        <v>90</v>
      </c>
      <c r="B46" s="80" t="s">
        <v>91</v>
      </c>
      <c r="C46" s="20"/>
      <c r="D46" s="78"/>
      <c r="E46" s="77"/>
      <c r="F46" s="20"/>
      <c r="I46" s="41"/>
    </row>
    <row r="47" spans="1:9" s="40" customFormat="1" ht="15">
      <c r="A47" s="79" t="s">
        <v>92</v>
      </c>
      <c r="B47" s="80" t="s">
        <v>93</v>
      </c>
      <c r="C47" s="20"/>
      <c r="D47" s="78"/>
      <c r="E47" s="77"/>
      <c r="F47" s="20"/>
      <c r="I47" s="41"/>
    </row>
    <row r="48" spans="1:9" s="40" customFormat="1" ht="15">
      <c r="A48" s="79" t="s">
        <v>94</v>
      </c>
      <c r="B48" s="80" t="s">
        <v>91</v>
      </c>
      <c r="C48" s="20"/>
      <c r="D48" s="78"/>
      <c r="E48" s="77"/>
      <c r="F48" s="20"/>
      <c r="I48" s="41"/>
    </row>
    <row r="49" spans="1:9" s="40" customFormat="1" ht="28.5">
      <c r="A49" s="85" t="s">
        <v>95</v>
      </c>
      <c r="B49" s="86" t="s">
        <v>29</v>
      </c>
      <c r="C49" s="20" t="s">
        <v>136</v>
      </c>
      <c r="D49" s="78">
        <f>(332092.44*1.086)+(1000*3)</f>
        <v>363652.39</v>
      </c>
      <c r="E49" s="77">
        <f>D49/G49</f>
        <v>56.5</v>
      </c>
      <c r="F49" s="20">
        <f>E49/12</f>
        <v>4.71</v>
      </c>
      <c r="G49" s="40">
        <v>6435.9</v>
      </c>
      <c r="H49" s="40">
        <v>1.07</v>
      </c>
      <c r="I49" s="41">
        <v>3.1</v>
      </c>
    </row>
    <row r="50" spans="1:9" s="40" customFormat="1" ht="25.5">
      <c r="A50" s="87" t="s">
        <v>96</v>
      </c>
      <c r="B50" s="88" t="s">
        <v>29</v>
      </c>
      <c r="C50" s="77"/>
      <c r="D50" s="78"/>
      <c r="E50" s="77"/>
      <c r="F50" s="77"/>
      <c r="I50" s="41"/>
    </row>
    <row r="51" spans="1:9" s="40" customFormat="1" ht="15">
      <c r="A51" s="87" t="s">
        <v>97</v>
      </c>
      <c r="B51" s="88" t="s">
        <v>98</v>
      </c>
      <c r="C51" s="77"/>
      <c r="D51" s="78"/>
      <c r="E51" s="77"/>
      <c r="F51" s="77"/>
      <c r="I51" s="41"/>
    </row>
    <row r="52" spans="1:9" s="40" customFormat="1" ht="15">
      <c r="A52" s="87" t="s">
        <v>99</v>
      </c>
      <c r="B52" s="88" t="s">
        <v>57</v>
      </c>
      <c r="C52" s="77"/>
      <c r="D52" s="78"/>
      <c r="E52" s="77"/>
      <c r="F52" s="77"/>
      <c r="I52" s="41"/>
    </row>
    <row r="53" spans="1:9" s="40" customFormat="1" ht="25.5">
      <c r="A53" s="87" t="s">
        <v>100</v>
      </c>
      <c r="B53" s="88" t="s">
        <v>14</v>
      </c>
      <c r="C53" s="77"/>
      <c r="D53" s="78"/>
      <c r="E53" s="77"/>
      <c r="F53" s="77"/>
      <c r="I53" s="41"/>
    </row>
    <row r="54" spans="1:9" s="40" customFormat="1" ht="15">
      <c r="A54" s="36" t="s">
        <v>101</v>
      </c>
      <c r="B54" s="38" t="s">
        <v>14</v>
      </c>
      <c r="C54" s="20"/>
      <c r="D54" s="19"/>
      <c r="E54" s="20"/>
      <c r="F54" s="20"/>
      <c r="I54" s="41"/>
    </row>
    <row r="55" spans="1:9" s="40" customFormat="1" ht="30">
      <c r="A55" s="30" t="s">
        <v>135</v>
      </c>
      <c r="B55" s="32" t="s">
        <v>49</v>
      </c>
      <c r="C55" s="117" t="s">
        <v>170</v>
      </c>
      <c r="D55" s="117">
        <v>0</v>
      </c>
      <c r="E55" s="20">
        <f>D55/G55</f>
        <v>0</v>
      </c>
      <c r="F55" s="20">
        <f>E55/12</f>
        <v>0</v>
      </c>
      <c r="G55" s="40">
        <v>6435.9</v>
      </c>
      <c r="I55" s="41"/>
    </row>
    <row r="56" spans="1:9" s="73" customFormat="1" ht="30">
      <c r="A56" s="30" t="s">
        <v>102</v>
      </c>
      <c r="B56" s="31" t="s">
        <v>7</v>
      </c>
      <c r="C56" s="21" t="s">
        <v>139</v>
      </c>
      <c r="D56" s="19">
        <v>2439.99</v>
      </c>
      <c r="E56" s="20">
        <f>D56/G56</f>
        <v>0.38</v>
      </c>
      <c r="F56" s="20">
        <f>E56/12</f>
        <v>0.03</v>
      </c>
      <c r="G56" s="40">
        <v>6435.9</v>
      </c>
      <c r="H56" s="40">
        <v>1.07</v>
      </c>
      <c r="I56" s="41">
        <v>0.02</v>
      </c>
    </row>
    <row r="57" spans="1:9" s="73" customFormat="1" ht="45">
      <c r="A57" s="30" t="s">
        <v>138</v>
      </c>
      <c r="B57" s="31" t="s">
        <v>7</v>
      </c>
      <c r="C57" s="21" t="s">
        <v>139</v>
      </c>
      <c r="D57" s="19">
        <v>18435.36</v>
      </c>
      <c r="E57" s="20">
        <f>D57/G57</f>
        <v>2.86</v>
      </c>
      <c r="F57" s="20">
        <f>E57/12</f>
        <v>0.24</v>
      </c>
      <c r="G57" s="40">
        <v>6435.9</v>
      </c>
      <c r="H57" s="40">
        <v>1.07</v>
      </c>
      <c r="I57" s="41">
        <v>0.02</v>
      </c>
    </row>
    <row r="58" spans="1:9" s="73" customFormat="1" ht="30">
      <c r="A58" s="30" t="s">
        <v>20</v>
      </c>
      <c r="B58" s="31"/>
      <c r="C58" s="21" t="s">
        <v>146</v>
      </c>
      <c r="D58" s="19">
        <f>E58*G58</f>
        <v>16990.78</v>
      </c>
      <c r="E58" s="20">
        <f>F58*12</f>
        <v>2.64</v>
      </c>
      <c r="F58" s="20">
        <v>0.22</v>
      </c>
      <c r="G58" s="40">
        <v>6435.9</v>
      </c>
      <c r="H58" s="40">
        <v>1.07</v>
      </c>
      <c r="I58" s="41">
        <v>0.14</v>
      </c>
    </row>
    <row r="59" spans="1:9" s="73" customFormat="1" ht="25.5">
      <c r="A59" s="87" t="s">
        <v>103</v>
      </c>
      <c r="B59" s="28" t="s">
        <v>61</v>
      </c>
      <c r="C59" s="21"/>
      <c r="D59" s="19"/>
      <c r="E59" s="77"/>
      <c r="F59" s="77"/>
      <c r="G59" s="40"/>
      <c r="H59" s="40"/>
      <c r="I59" s="41"/>
    </row>
    <row r="60" spans="1:9" s="73" customFormat="1" ht="15">
      <c r="A60" s="87" t="s">
        <v>104</v>
      </c>
      <c r="B60" s="28" t="s">
        <v>61</v>
      </c>
      <c r="C60" s="21"/>
      <c r="D60" s="19"/>
      <c r="E60" s="77"/>
      <c r="F60" s="77"/>
      <c r="G60" s="40"/>
      <c r="H60" s="40"/>
      <c r="I60" s="41"/>
    </row>
    <row r="61" spans="1:9" s="73" customFormat="1" ht="15">
      <c r="A61" s="87" t="s">
        <v>105</v>
      </c>
      <c r="B61" s="28" t="s">
        <v>57</v>
      </c>
      <c r="C61" s="21"/>
      <c r="D61" s="19"/>
      <c r="E61" s="77"/>
      <c r="F61" s="77"/>
      <c r="G61" s="40"/>
      <c r="H61" s="40"/>
      <c r="I61" s="41"/>
    </row>
    <row r="62" spans="1:9" s="73" customFormat="1" ht="15">
      <c r="A62" s="87" t="s">
        <v>106</v>
      </c>
      <c r="B62" s="28" t="s">
        <v>61</v>
      </c>
      <c r="C62" s="21"/>
      <c r="D62" s="19"/>
      <c r="E62" s="77"/>
      <c r="F62" s="77"/>
      <c r="G62" s="40"/>
      <c r="H62" s="40"/>
      <c r="I62" s="41"/>
    </row>
    <row r="63" spans="1:9" s="73" customFormat="1" ht="25.5">
      <c r="A63" s="87" t="s">
        <v>107</v>
      </c>
      <c r="B63" s="28" t="s">
        <v>61</v>
      </c>
      <c r="C63" s="21"/>
      <c r="D63" s="19"/>
      <c r="E63" s="77"/>
      <c r="F63" s="77"/>
      <c r="G63" s="40"/>
      <c r="H63" s="40"/>
      <c r="I63" s="41"/>
    </row>
    <row r="64" spans="1:9" s="73" customFormat="1" ht="15">
      <c r="A64" s="87" t="s">
        <v>108</v>
      </c>
      <c r="B64" s="28" t="s">
        <v>61</v>
      </c>
      <c r="C64" s="21"/>
      <c r="D64" s="19"/>
      <c r="E64" s="77"/>
      <c r="F64" s="77"/>
      <c r="G64" s="40"/>
      <c r="H64" s="40"/>
      <c r="I64" s="41"/>
    </row>
    <row r="65" spans="1:9" s="73" customFormat="1" ht="25.5">
      <c r="A65" s="87" t="s">
        <v>109</v>
      </c>
      <c r="B65" s="28" t="s">
        <v>61</v>
      </c>
      <c r="C65" s="21"/>
      <c r="D65" s="19"/>
      <c r="E65" s="77"/>
      <c r="F65" s="77"/>
      <c r="G65" s="40"/>
      <c r="H65" s="40"/>
      <c r="I65" s="41"/>
    </row>
    <row r="66" spans="1:9" s="73" customFormat="1" ht="15">
      <c r="A66" s="87" t="s">
        <v>110</v>
      </c>
      <c r="B66" s="28" t="s">
        <v>61</v>
      </c>
      <c r="C66" s="21"/>
      <c r="D66" s="19"/>
      <c r="E66" s="77"/>
      <c r="F66" s="77"/>
      <c r="G66" s="40"/>
      <c r="H66" s="40"/>
      <c r="I66" s="41"/>
    </row>
    <row r="67" spans="1:9" s="73" customFormat="1" ht="17.25" customHeight="1">
      <c r="A67" s="87" t="s">
        <v>111</v>
      </c>
      <c r="B67" s="28" t="s">
        <v>61</v>
      </c>
      <c r="C67" s="21"/>
      <c r="D67" s="19"/>
      <c r="E67" s="77"/>
      <c r="F67" s="77"/>
      <c r="G67" s="40"/>
      <c r="H67" s="40"/>
      <c r="I67" s="41"/>
    </row>
    <row r="68" spans="1:9" s="40" customFormat="1" ht="18.75" customHeight="1">
      <c r="A68" s="85" t="s">
        <v>22</v>
      </c>
      <c r="B68" s="31" t="s">
        <v>23</v>
      </c>
      <c r="C68" s="21" t="s">
        <v>147</v>
      </c>
      <c r="D68" s="19">
        <f>E68*G68</f>
        <v>6178.46</v>
      </c>
      <c r="E68" s="77">
        <f>F68*12</f>
        <v>0.96</v>
      </c>
      <c r="F68" s="20">
        <v>0.08</v>
      </c>
      <c r="G68" s="40">
        <v>6435.9</v>
      </c>
      <c r="H68" s="40">
        <v>1.07</v>
      </c>
      <c r="I68" s="41">
        <v>0.03</v>
      </c>
    </row>
    <row r="69" spans="1:9" s="40" customFormat="1" ht="17.25" customHeight="1">
      <c r="A69" s="85" t="s">
        <v>24</v>
      </c>
      <c r="B69" s="33" t="s">
        <v>25</v>
      </c>
      <c r="C69" s="22" t="s">
        <v>147</v>
      </c>
      <c r="D69" s="19">
        <f>E69*G69</f>
        <v>3861.54</v>
      </c>
      <c r="E69" s="77">
        <f>F69*12</f>
        <v>0.6</v>
      </c>
      <c r="F69" s="20">
        <v>0.05</v>
      </c>
      <c r="G69" s="40">
        <v>6435.9</v>
      </c>
      <c r="H69" s="40">
        <v>1.07</v>
      </c>
      <c r="I69" s="41">
        <v>0.02</v>
      </c>
    </row>
    <row r="70" spans="1:9" s="84" customFormat="1" ht="30">
      <c r="A70" s="85" t="s">
        <v>21</v>
      </c>
      <c r="B70" s="31"/>
      <c r="C70" s="21"/>
      <c r="D70" s="19">
        <v>0</v>
      </c>
      <c r="E70" s="77">
        <f>D70/G70</f>
        <v>0</v>
      </c>
      <c r="F70" s="77">
        <f>E70/12</f>
        <v>0</v>
      </c>
      <c r="G70" s="40">
        <v>6435.9</v>
      </c>
      <c r="H70" s="40">
        <v>1.07</v>
      </c>
      <c r="I70" s="41">
        <v>0.03</v>
      </c>
    </row>
    <row r="71" spans="1:9" s="84" customFormat="1" ht="23.25" customHeight="1">
      <c r="A71" s="85" t="s">
        <v>32</v>
      </c>
      <c r="B71" s="31"/>
      <c r="C71" s="20" t="s">
        <v>148</v>
      </c>
      <c r="D71" s="20">
        <f>D72+D73+D74+D75+D76+D77+D78+D79+D80+D82+D83+D84+D85+D86+D81</f>
        <v>24001.3</v>
      </c>
      <c r="E71" s="77">
        <f>D71/G71</f>
        <v>3.73</v>
      </c>
      <c r="F71" s="77">
        <f>E71/12</f>
        <v>0.31</v>
      </c>
      <c r="G71" s="40">
        <v>6435.9</v>
      </c>
      <c r="H71" s="40">
        <v>1.07</v>
      </c>
      <c r="I71" s="41">
        <v>0.29</v>
      </c>
    </row>
    <row r="72" spans="1:9" s="73" customFormat="1" ht="15">
      <c r="A72" s="12" t="s">
        <v>140</v>
      </c>
      <c r="B72" s="29" t="s">
        <v>14</v>
      </c>
      <c r="C72" s="24"/>
      <c r="D72" s="56">
        <v>259.38</v>
      </c>
      <c r="E72" s="93"/>
      <c r="F72" s="93"/>
      <c r="G72" s="40"/>
      <c r="H72" s="40">
        <v>1.07</v>
      </c>
      <c r="I72" s="41">
        <v>0.01</v>
      </c>
    </row>
    <row r="73" spans="1:9" s="73" customFormat="1" ht="15">
      <c r="A73" s="12" t="s">
        <v>15</v>
      </c>
      <c r="B73" s="29" t="s">
        <v>19</v>
      </c>
      <c r="C73" s="24"/>
      <c r="D73" s="56">
        <v>548.89</v>
      </c>
      <c r="E73" s="93"/>
      <c r="F73" s="93"/>
      <c r="G73" s="40"/>
      <c r="H73" s="40">
        <v>1.07</v>
      </c>
      <c r="I73" s="41">
        <v>0.01</v>
      </c>
    </row>
    <row r="74" spans="1:9" s="73" customFormat="1" ht="15">
      <c r="A74" s="12" t="s">
        <v>64</v>
      </c>
      <c r="B74" s="34" t="s">
        <v>14</v>
      </c>
      <c r="C74" s="24"/>
      <c r="D74" s="56">
        <v>978.07</v>
      </c>
      <c r="E74" s="93"/>
      <c r="F74" s="93"/>
      <c r="G74" s="40"/>
      <c r="H74" s="40"/>
      <c r="I74" s="41"/>
    </row>
    <row r="75" spans="1:9" s="73" customFormat="1" ht="15">
      <c r="A75" s="12" t="s">
        <v>44</v>
      </c>
      <c r="B75" s="29" t="s">
        <v>14</v>
      </c>
      <c r="C75" s="26"/>
      <c r="D75" s="37">
        <v>1046</v>
      </c>
      <c r="E75" s="93"/>
      <c r="F75" s="93"/>
      <c r="G75" s="40"/>
      <c r="H75" s="40">
        <v>1.07</v>
      </c>
      <c r="I75" s="41">
        <v>0.03</v>
      </c>
    </row>
    <row r="76" spans="1:9" s="73" customFormat="1" ht="15">
      <c r="A76" s="12" t="s">
        <v>16</v>
      </c>
      <c r="B76" s="29" t="s">
        <v>14</v>
      </c>
      <c r="C76" s="26"/>
      <c r="D76" s="37">
        <v>4663.38</v>
      </c>
      <c r="E76" s="93"/>
      <c r="F76" s="93"/>
      <c r="G76" s="40"/>
      <c r="H76" s="40"/>
      <c r="I76" s="41"/>
    </row>
    <row r="77" spans="1:9" s="73" customFormat="1" ht="15">
      <c r="A77" s="12" t="s">
        <v>17</v>
      </c>
      <c r="B77" s="29" t="s">
        <v>14</v>
      </c>
      <c r="C77" s="24"/>
      <c r="D77" s="56">
        <v>1097.78</v>
      </c>
      <c r="E77" s="93"/>
      <c r="F77" s="93"/>
      <c r="G77" s="40"/>
      <c r="H77" s="40">
        <v>1.07</v>
      </c>
      <c r="I77" s="41">
        <v>0.01</v>
      </c>
    </row>
    <row r="78" spans="1:9" s="73" customFormat="1" ht="15">
      <c r="A78" s="12" t="s">
        <v>42</v>
      </c>
      <c r="B78" s="29" t="s">
        <v>14</v>
      </c>
      <c r="C78" s="24"/>
      <c r="D78" s="56">
        <v>522.99</v>
      </c>
      <c r="E78" s="93"/>
      <c r="F78" s="93"/>
      <c r="G78" s="40"/>
      <c r="H78" s="40">
        <v>1.07</v>
      </c>
      <c r="I78" s="41">
        <v>0.04</v>
      </c>
    </row>
    <row r="79" spans="1:9" s="73" customFormat="1" ht="15">
      <c r="A79" s="12" t="s">
        <v>43</v>
      </c>
      <c r="B79" s="29" t="s">
        <v>19</v>
      </c>
      <c r="C79" s="24"/>
      <c r="D79" s="56">
        <v>0</v>
      </c>
      <c r="E79" s="93"/>
      <c r="F79" s="93"/>
      <c r="G79" s="40"/>
      <c r="H79" s="40">
        <v>1.07</v>
      </c>
      <c r="I79" s="41">
        <v>0.01</v>
      </c>
    </row>
    <row r="80" spans="1:9" s="73" customFormat="1" ht="25.5">
      <c r="A80" s="12" t="s">
        <v>18</v>
      </c>
      <c r="B80" s="29" t="s">
        <v>14</v>
      </c>
      <c r="C80" s="24"/>
      <c r="D80" s="56">
        <v>7088.67</v>
      </c>
      <c r="E80" s="93"/>
      <c r="F80" s="93"/>
      <c r="G80" s="40"/>
      <c r="H80" s="40">
        <v>1.07</v>
      </c>
      <c r="I80" s="41">
        <v>0</v>
      </c>
    </row>
    <row r="81" spans="1:9" s="73" customFormat="1" ht="30" customHeight="1">
      <c r="A81" s="27" t="s">
        <v>169</v>
      </c>
      <c r="B81" s="34" t="s">
        <v>14</v>
      </c>
      <c r="C81" s="24"/>
      <c r="D81" s="56">
        <v>1097.33</v>
      </c>
      <c r="E81" s="93"/>
      <c r="F81" s="93"/>
      <c r="G81" s="40"/>
      <c r="H81" s="40"/>
      <c r="I81" s="41"/>
    </row>
    <row r="82" spans="1:9" s="73" customFormat="1" ht="25.5">
      <c r="A82" s="12" t="s">
        <v>112</v>
      </c>
      <c r="B82" s="29" t="s">
        <v>14</v>
      </c>
      <c r="C82" s="24"/>
      <c r="D82" s="56">
        <v>3682.91</v>
      </c>
      <c r="E82" s="93"/>
      <c r="F82" s="93"/>
      <c r="G82" s="40"/>
      <c r="H82" s="40"/>
      <c r="I82" s="41"/>
    </row>
    <row r="83" spans="1:9" s="73" customFormat="1" ht="25.5">
      <c r="A83" s="12" t="s">
        <v>113</v>
      </c>
      <c r="B83" s="34" t="s">
        <v>49</v>
      </c>
      <c r="C83" s="25"/>
      <c r="D83" s="56">
        <v>0</v>
      </c>
      <c r="E83" s="93"/>
      <c r="F83" s="93"/>
      <c r="G83" s="40"/>
      <c r="H83" s="40">
        <v>1.07</v>
      </c>
      <c r="I83" s="41">
        <v>0.01</v>
      </c>
    </row>
    <row r="84" spans="1:9" s="120" customFormat="1" ht="15">
      <c r="A84" s="27" t="s">
        <v>159</v>
      </c>
      <c r="B84" s="28" t="s">
        <v>49</v>
      </c>
      <c r="C84" s="25"/>
      <c r="D84" s="55">
        <v>0</v>
      </c>
      <c r="E84" s="24"/>
      <c r="F84" s="24"/>
      <c r="G84" s="118"/>
      <c r="H84" s="118"/>
      <c r="I84" s="119"/>
    </row>
    <row r="85" spans="1:9" s="120" customFormat="1" ht="15">
      <c r="A85" s="27" t="s">
        <v>160</v>
      </c>
      <c r="B85" s="28" t="s">
        <v>49</v>
      </c>
      <c r="C85" s="24"/>
      <c r="D85" s="55">
        <v>0</v>
      </c>
      <c r="E85" s="24"/>
      <c r="F85" s="24"/>
      <c r="G85" s="118"/>
      <c r="H85" s="118"/>
      <c r="I85" s="119"/>
    </row>
    <row r="86" spans="1:9" s="73" customFormat="1" ht="15">
      <c r="A86" s="12" t="s">
        <v>179</v>
      </c>
      <c r="B86" s="28" t="s">
        <v>14</v>
      </c>
      <c r="C86" s="20"/>
      <c r="D86" s="56">
        <f>1005.3*3</f>
        <v>3015.9</v>
      </c>
      <c r="E86" s="93"/>
      <c r="F86" s="93"/>
      <c r="G86" s="40">
        <v>6435.9</v>
      </c>
      <c r="H86" s="40"/>
      <c r="I86" s="41"/>
    </row>
    <row r="87" spans="1:9" s="84" customFormat="1" ht="30">
      <c r="A87" s="85" t="s">
        <v>35</v>
      </c>
      <c r="B87" s="31"/>
      <c r="C87" s="20" t="s">
        <v>149</v>
      </c>
      <c r="D87" s="20">
        <f>D88+D89+D90+D91</f>
        <v>744.13</v>
      </c>
      <c r="E87" s="77">
        <f>D87/G87</f>
        <v>0.12</v>
      </c>
      <c r="F87" s="77">
        <f>E87/12</f>
        <v>0.01</v>
      </c>
      <c r="G87" s="40">
        <v>6435.9</v>
      </c>
      <c r="H87" s="40">
        <v>1.07</v>
      </c>
      <c r="I87" s="41">
        <v>0.14</v>
      </c>
    </row>
    <row r="88" spans="1:9" s="73" customFormat="1" ht="25.5">
      <c r="A88" s="12" t="s">
        <v>46</v>
      </c>
      <c r="B88" s="29" t="s">
        <v>47</v>
      </c>
      <c r="C88" s="24"/>
      <c r="D88" s="23">
        <v>0</v>
      </c>
      <c r="E88" s="93"/>
      <c r="F88" s="93"/>
      <c r="G88" s="40">
        <v>6435.9</v>
      </c>
      <c r="H88" s="40">
        <v>1.07</v>
      </c>
      <c r="I88" s="41">
        <v>0</v>
      </c>
    </row>
    <row r="89" spans="1:9" s="73" customFormat="1" ht="25.5">
      <c r="A89" s="12" t="s">
        <v>113</v>
      </c>
      <c r="B89" s="34" t="s">
        <v>48</v>
      </c>
      <c r="C89" s="25"/>
      <c r="D89" s="23">
        <f>E89*G89</f>
        <v>0</v>
      </c>
      <c r="E89" s="93"/>
      <c r="F89" s="93"/>
      <c r="G89" s="40">
        <v>6435.9</v>
      </c>
      <c r="H89" s="40">
        <v>1.07</v>
      </c>
      <c r="I89" s="41">
        <v>0</v>
      </c>
    </row>
    <row r="90" spans="1:9" s="120" customFormat="1" ht="15">
      <c r="A90" s="27" t="s">
        <v>127</v>
      </c>
      <c r="B90" s="28" t="s">
        <v>49</v>
      </c>
      <c r="C90" s="26"/>
      <c r="D90" s="55">
        <v>0</v>
      </c>
      <c r="E90" s="24"/>
      <c r="F90" s="24"/>
      <c r="G90" s="118">
        <v>6435.9</v>
      </c>
      <c r="H90" s="118">
        <v>1.07</v>
      </c>
      <c r="I90" s="119">
        <v>0</v>
      </c>
    </row>
    <row r="91" spans="1:9" s="73" customFormat="1" ht="15">
      <c r="A91" s="12" t="s">
        <v>180</v>
      </c>
      <c r="B91" s="34" t="s">
        <v>14</v>
      </c>
      <c r="C91" s="21"/>
      <c r="D91" s="26">
        <v>744.13</v>
      </c>
      <c r="E91" s="93"/>
      <c r="F91" s="93"/>
      <c r="G91" s="40">
        <v>6435.9</v>
      </c>
      <c r="H91" s="40">
        <v>1.07</v>
      </c>
      <c r="I91" s="41">
        <v>0.03</v>
      </c>
    </row>
    <row r="92" spans="1:9" s="73" customFormat="1" ht="30">
      <c r="A92" s="85" t="s">
        <v>36</v>
      </c>
      <c r="B92" s="29"/>
      <c r="C92" s="21" t="s">
        <v>150</v>
      </c>
      <c r="D92" s="20">
        <v>0</v>
      </c>
      <c r="E92" s="77">
        <v>0</v>
      </c>
      <c r="F92" s="77">
        <v>0</v>
      </c>
      <c r="G92" s="40">
        <v>6435.9</v>
      </c>
      <c r="H92" s="40">
        <v>1.07</v>
      </c>
      <c r="I92" s="41">
        <v>0.03</v>
      </c>
    </row>
    <row r="93" spans="1:9" s="73" customFormat="1" ht="15">
      <c r="A93" s="12" t="s">
        <v>116</v>
      </c>
      <c r="B93" s="29" t="s">
        <v>14</v>
      </c>
      <c r="C93" s="21"/>
      <c r="D93" s="23">
        <v>0</v>
      </c>
      <c r="E93" s="93"/>
      <c r="F93" s="93"/>
      <c r="G93" s="40">
        <v>6435.9</v>
      </c>
      <c r="H93" s="40"/>
      <c r="I93" s="41"/>
    </row>
    <row r="94" spans="1:9" s="73" customFormat="1" ht="15">
      <c r="A94" s="87" t="s">
        <v>117</v>
      </c>
      <c r="B94" s="34" t="s">
        <v>49</v>
      </c>
      <c r="C94" s="21"/>
      <c r="D94" s="23">
        <v>0</v>
      </c>
      <c r="E94" s="93"/>
      <c r="F94" s="93"/>
      <c r="G94" s="40">
        <v>6435.9</v>
      </c>
      <c r="H94" s="40">
        <v>1.07</v>
      </c>
      <c r="I94" s="41">
        <v>0</v>
      </c>
    </row>
    <row r="95" spans="1:9" s="73" customFormat="1" ht="15">
      <c r="A95" s="12" t="s">
        <v>118</v>
      </c>
      <c r="B95" s="34" t="s">
        <v>48</v>
      </c>
      <c r="C95" s="21"/>
      <c r="D95" s="35">
        <v>0</v>
      </c>
      <c r="E95" s="96"/>
      <c r="F95" s="96"/>
      <c r="G95" s="40">
        <v>6435.9</v>
      </c>
      <c r="H95" s="40"/>
      <c r="I95" s="41"/>
    </row>
    <row r="96" spans="1:9" s="73" customFormat="1" ht="25.5">
      <c r="A96" s="12" t="s">
        <v>119</v>
      </c>
      <c r="B96" s="34" t="s">
        <v>49</v>
      </c>
      <c r="C96" s="21"/>
      <c r="D96" s="35">
        <v>0</v>
      </c>
      <c r="E96" s="96"/>
      <c r="F96" s="96"/>
      <c r="G96" s="40">
        <v>6435.9</v>
      </c>
      <c r="H96" s="40"/>
      <c r="I96" s="41"/>
    </row>
    <row r="97" spans="1:9" s="73" customFormat="1" ht="18" customHeight="1">
      <c r="A97" s="85" t="s">
        <v>37</v>
      </c>
      <c r="B97" s="29"/>
      <c r="C97" s="21" t="s">
        <v>148</v>
      </c>
      <c r="D97" s="20">
        <f>D98+D99+D100+D101+D102+D103</f>
        <v>22448.6</v>
      </c>
      <c r="E97" s="77">
        <f>D97/G97</f>
        <v>3.49</v>
      </c>
      <c r="F97" s="77">
        <f>E97/12</f>
        <v>0.29</v>
      </c>
      <c r="G97" s="40">
        <v>6435.9</v>
      </c>
      <c r="H97" s="40">
        <v>1.07</v>
      </c>
      <c r="I97" s="41">
        <v>0.15</v>
      </c>
    </row>
    <row r="98" spans="1:9" s="73" customFormat="1" ht="20.25" customHeight="1">
      <c r="A98" s="12" t="s">
        <v>33</v>
      </c>
      <c r="B98" s="29" t="s">
        <v>7</v>
      </c>
      <c r="C98" s="21"/>
      <c r="D98" s="23">
        <f aca="true" t="shared" si="0" ref="D98:D103">E98*G98</f>
        <v>0</v>
      </c>
      <c r="E98" s="93"/>
      <c r="F98" s="93"/>
      <c r="G98" s="40">
        <v>6435.9</v>
      </c>
      <c r="H98" s="40">
        <v>1.07</v>
      </c>
      <c r="I98" s="41">
        <v>0</v>
      </c>
    </row>
    <row r="99" spans="1:9" s="73" customFormat="1" ht="41.25" customHeight="1">
      <c r="A99" s="12" t="s">
        <v>120</v>
      </c>
      <c r="B99" s="29" t="s">
        <v>14</v>
      </c>
      <c r="C99" s="21"/>
      <c r="D99" s="23">
        <v>16522.04</v>
      </c>
      <c r="E99" s="93"/>
      <c r="F99" s="93"/>
      <c r="G99" s="40">
        <v>6435.9</v>
      </c>
      <c r="H99" s="40">
        <v>1.07</v>
      </c>
      <c r="I99" s="41">
        <v>0.14</v>
      </c>
    </row>
    <row r="100" spans="1:9" s="73" customFormat="1" ht="38.25">
      <c r="A100" s="12" t="s">
        <v>121</v>
      </c>
      <c r="B100" s="29" t="s">
        <v>14</v>
      </c>
      <c r="C100" s="21"/>
      <c r="D100" s="23">
        <v>1093.4</v>
      </c>
      <c r="E100" s="93"/>
      <c r="F100" s="93"/>
      <c r="G100" s="40">
        <v>6435.9</v>
      </c>
      <c r="H100" s="40">
        <v>1.07</v>
      </c>
      <c r="I100" s="41">
        <v>0.01</v>
      </c>
    </row>
    <row r="101" spans="1:9" s="73" customFormat="1" ht="27.75" customHeight="1">
      <c r="A101" s="12" t="s">
        <v>50</v>
      </c>
      <c r="B101" s="29" t="s">
        <v>10</v>
      </c>
      <c r="C101" s="21"/>
      <c r="D101" s="23">
        <f t="shared" si="0"/>
        <v>0</v>
      </c>
      <c r="E101" s="93"/>
      <c r="F101" s="93"/>
      <c r="G101" s="40">
        <v>6435.9</v>
      </c>
      <c r="H101" s="40">
        <v>1.07</v>
      </c>
      <c r="I101" s="41">
        <v>0</v>
      </c>
    </row>
    <row r="102" spans="1:9" s="73" customFormat="1" ht="19.5" customHeight="1">
      <c r="A102" s="12" t="s">
        <v>39</v>
      </c>
      <c r="B102" s="34" t="s">
        <v>122</v>
      </c>
      <c r="C102" s="21"/>
      <c r="D102" s="23">
        <v>4833.16</v>
      </c>
      <c r="E102" s="93"/>
      <c r="F102" s="93"/>
      <c r="G102" s="40">
        <v>6435.9</v>
      </c>
      <c r="H102" s="40">
        <v>1.07</v>
      </c>
      <c r="I102" s="41">
        <v>0</v>
      </c>
    </row>
    <row r="103" spans="1:9" s="73" customFormat="1" ht="51">
      <c r="A103" s="12" t="s">
        <v>123</v>
      </c>
      <c r="B103" s="34" t="s">
        <v>61</v>
      </c>
      <c r="C103" s="21"/>
      <c r="D103" s="23">
        <f t="shared" si="0"/>
        <v>0</v>
      </c>
      <c r="E103" s="93"/>
      <c r="F103" s="93"/>
      <c r="G103" s="40">
        <v>6435.9</v>
      </c>
      <c r="H103" s="40">
        <v>1.07</v>
      </c>
      <c r="I103" s="41">
        <v>0</v>
      </c>
    </row>
    <row r="104" spans="1:9" s="73" customFormat="1" ht="15">
      <c r="A104" s="85" t="s">
        <v>38</v>
      </c>
      <c r="B104" s="29"/>
      <c r="C104" s="21" t="s">
        <v>151</v>
      </c>
      <c r="D104" s="20">
        <f>D105</f>
        <v>0</v>
      </c>
      <c r="E104" s="77">
        <f>D104/G104</f>
        <v>0</v>
      </c>
      <c r="F104" s="77">
        <f>E104/12</f>
        <v>0</v>
      </c>
      <c r="G104" s="40">
        <v>6435.9</v>
      </c>
      <c r="H104" s="40">
        <v>1.07</v>
      </c>
      <c r="I104" s="41">
        <v>0.1</v>
      </c>
    </row>
    <row r="105" spans="1:9" s="73" customFormat="1" ht="15">
      <c r="A105" s="12" t="s">
        <v>34</v>
      </c>
      <c r="B105" s="29" t="s">
        <v>14</v>
      </c>
      <c r="C105" s="20"/>
      <c r="D105" s="23">
        <v>0</v>
      </c>
      <c r="E105" s="93"/>
      <c r="F105" s="93"/>
      <c r="G105" s="40">
        <v>6435.9</v>
      </c>
      <c r="H105" s="40">
        <v>1.07</v>
      </c>
      <c r="I105" s="41">
        <v>0.01</v>
      </c>
    </row>
    <row r="106" spans="1:9" s="40" customFormat="1" ht="15">
      <c r="A106" s="85" t="s">
        <v>41</v>
      </c>
      <c r="B106" s="31"/>
      <c r="C106" s="20" t="s">
        <v>152</v>
      </c>
      <c r="D106" s="20">
        <f>D107+D108</f>
        <v>28080</v>
      </c>
      <c r="E106" s="77">
        <f>D106/G106</f>
        <v>4.36</v>
      </c>
      <c r="F106" s="77">
        <f>E106/12</f>
        <v>0.36</v>
      </c>
      <c r="G106" s="40">
        <v>6435.9</v>
      </c>
      <c r="H106" s="40">
        <v>1.07</v>
      </c>
      <c r="I106" s="41">
        <v>0.02</v>
      </c>
    </row>
    <row r="107" spans="1:9" s="73" customFormat="1" ht="38.25">
      <c r="A107" s="87" t="s">
        <v>124</v>
      </c>
      <c r="B107" s="34" t="s">
        <v>19</v>
      </c>
      <c r="C107" s="24"/>
      <c r="D107" s="23">
        <v>28080</v>
      </c>
      <c r="E107" s="93"/>
      <c r="F107" s="93"/>
      <c r="G107" s="40">
        <v>6435.9</v>
      </c>
      <c r="H107" s="40">
        <v>1.07</v>
      </c>
      <c r="I107" s="41">
        <v>0.02</v>
      </c>
    </row>
    <row r="108" spans="1:9" s="73" customFormat="1" ht="27" customHeight="1">
      <c r="A108" s="87" t="s">
        <v>172</v>
      </c>
      <c r="B108" s="34" t="s">
        <v>61</v>
      </c>
      <c r="C108" s="20"/>
      <c r="D108" s="23">
        <v>0</v>
      </c>
      <c r="E108" s="93"/>
      <c r="F108" s="93"/>
      <c r="G108" s="40">
        <v>6435.9</v>
      </c>
      <c r="H108" s="40">
        <v>1.07</v>
      </c>
      <c r="I108" s="41">
        <v>0</v>
      </c>
    </row>
    <row r="109" spans="1:9" s="40" customFormat="1" ht="15">
      <c r="A109" s="85" t="s">
        <v>40</v>
      </c>
      <c r="B109" s="31"/>
      <c r="C109" s="20" t="s">
        <v>171</v>
      </c>
      <c r="D109" s="20">
        <f>D110+D111</f>
        <v>0</v>
      </c>
      <c r="E109" s="77">
        <f>D109/G109</f>
        <v>0</v>
      </c>
      <c r="F109" s="77">
        <f>E109/12</f>
        <v>0</v>
      </c>
      <c r="G109" s="40">
        <v>6435.9</v>
      </c>
      <c r="H109" s="40">
        <v>1.07</v>
      </c>
      <c r="I109" s="41">
        <v>0.16</v>
      </c>
    </row>
    <row r="110" spans="1:9" s="73" customFormat="1" ht="15">
      <c r="A110" s="12" t="s">
        <v>65</v>
      </c>
      <c r="B110" s="29" t="s">
        <v>45</v>
      </c>
      <c r="C110" s="24"/>
      <c r="D110" s="23">
        <v>0</v>
      </c>
      <c r="E110" s="93"/>
      <c r="F110" s="93"/>
      <c r="G110" s="40">
        <v>6435.9</v>
      </c>
      <c r="H110" s="40">
        <v>1.07</v>
      </c>
      <c r="I110" s="41">
        <v>0.04</v>
      </c>
    </row>
    <row r="111" spans="1:9" s="73" customFormat="1" ht="15">
      <c r="A111" s="12" t="s">
        <v>51</v>
      </c>
      <c r="B111" s="29" t="s">
        <v>45</v>
      </c>
      <c r="C111" s="24"/>
      <c r="D111" s="23">
        <v>0</v>
      </c>
      <c r="E111" s="93"/>
      <c r="F111" s="93"/>
      <c r="G111" s="40">
        <v>6435.9</v>
      </c>
      <c r="H111" s="40">
        <v>1.07</v>
      </c>
      <c r="I111" s="41">
        <v>0.12</v>
      </c>
    </row>
    <row r="112" spans="1:9" s="40" customFormat="1" ht="116.25" customHeight="1">
      <c r="A112" s="85" t="s">
        <v>181</v>
      </c>
      <c r="B112" s="31" t="s">
        <v>10</v>
      </c>
      <c r="C112" s="21"/>
      <c r="D112" s="21">
        <v>30000</v>
      </c>
      <c r="E112" s="91">
        <f aca="true" t="shared" si="1" ref="E112:E117">D112/G112</f>
        <v>4.66</v>
      </c>
      <c r="F112" s="91">
        <f aca="true" t="shared" si="2" ref="F112:F117">E112/12</f>
        <v>0.39</v>
      </c>
      <c r="G112" s="40">
        <v>6435.9</v>
      </c>
      <c r="H112" s="40">
        <v>1.07</v>
      </c>
      <c r="I112" s="41">
        <v>0.3</v>
      </c>
    </row>
    <row r="113" spans="1:9" s="40" customFormat="1" ht="28.5" customHeight="1">
      <c r="A113" s="85" t="s">
        <v>141</v>
      </c>
      <c r="B113" s="31" t="s">
        <v>174</v>
      </c>
      <c r="C113" s="21"/>
      <c r="D113" s="21">
        <v>12000</v>
      </c>
      <c r="E113" s="91">
        <f t="shared" si="1"/>
        <v>1.86</v>
      </c>
      <c r="F113" s="91">
        <f t="shared" si="2"/>
        <v>0.16</v>
      </c>
      <c r="G113" s="40">
        <v>6435.9</v>
      </c>
      <c r="I113" s="41"/>
    </row>
    <row r="114" spans="1:9" s="40" customFormat="1" ht="22.5" customHeight="1">
      <c r="A114" s="116" t="s">
        <v>175</v>
      </c>
      <c r="B114" s="31" t="s">
        <v>7</v>
      </c>
      <c r="C114" s="21"/>
      <c r="D114" s="21">
        <f>32562.74+4905</f>
        <v>37467.74</v>
      </c>
      <c r="E114" s="91">
        <f t="shared" si="1"/>
        <v>5.82</v>
      </c>
      <c r="F114" s="91">
        <f t="shared" si="2"/>
        <v>0.49</v>
      </c>
      <c r="G114" s="40">
        <v>6435.9</v>
      </c>
      <c r="I114" s="41"/>
    </row>
    <row r="115" spans="1:9" s="40" customFormat="1" ht="22.5" customHeight="1">
      <c r="A115" s="116" t="s">
        <v>176</v>
      </c>
      <c r="B115" s="31" t="s">
        <v>7</v>
      </c>
      <c r="C115" s="21"/>
      <c r="D115" s="21">
        <f>206422.51-12144.27+4905</f>
        <v>199183.24</v>
      </c>
      <c r="E115" s="91">
        <f t="shared" si="1"/>
        <v>30.95</v>
      </c>
      <c r="F115" s="91">
        <f t="shared" si="2"/>
        <v>2.58</v>
      </c>
      <c r="G115" s="40">
        <v>6435.9</v>
      </c>
      <c r="I115" s="41"/>
    </row>
    <row r="116" spans="1:9" s="40" customFormat="1" ht="21" customHeight="1">
      <c r="A116" s="116" t="s">
        <v>177</v>
      </c>
      <c r="B116" s="31" t="s">
        <v>7</v>
      </c>
      <c r="C116" s="21"/>
      <c r="D116" s="21">
        <v>104624.54</v>
      </c>
      <c r="E116" s="91">
        <f t="shared" si="1"/>
        <v>16.26</v>
      </c>
      <c r="F116" s="91">
        <f t="shared" si="2"/>
        <v>1.36</v>
      </c>
      <c r="G116" s="40">
        <v>6435.9</v>
      </c>
      <c r="I116" s="41"/>
    </row>
    <row r="117" spans="1:9" s="40" customFormat="1" ht="21.75" customHeight="1">
      <c r="A117" s="116" t="s">
        <v>178</v>
      </c>
      <c r="B117" s="31" t="s">
        <v>7</v>
      </c>
      <c r="C117" s="89"/>
      <c r="D117" s="89">
        <v>30194.67</v>
      </c>
      <c r="E117" s="91">
        <f t="shared" si="1"/>
        <v>4.69</v>
      </c>
      <c r="F117" s="91">
        <f t="shared" si="2"/>
        <v>0.39</v>
      </c>
      <c r="G117" s="40">
        <v>6435.9</v>
      </c>
      <c r="I117" s="41"/>
    </row>
    <row r="118" spans="1:9" s="45" customFormat="1" ht="20.25" customHeight="1" thickBot="1">
      <c r="A118" s="85" t="s">
        <v>62</v>
      </c>
      <c r="B118" s="57" t="s">
        <v>9</v>
      </c>
      <c r="C118" s="47"/>
      <c r="D118" s="121">
        <f>E118*G118</f>
        <v>159095.45</v>
      </c>
      <c r="E118" s="89">
        <f>12*F118</f>
        <v>24.72</v>
      </c>
      <c r="F118" s="21">
        <v>2.06</v>
      </c>
      <c r="G118" s="40">
        <v>6435.9</v>
      </c>
      <c r="I118" s="46"/>
    </row>
    <row r="119" spans="1:9" s="40" customFormat="1" ht="19.5" thickBot="1">
      <c r="A119" s="16" t="s">
        <v>30</v>
      </c>
      <c r="B119" s="97"/>
      <c r="C119" s="98"/>
      <c r="D119" s="124">
        <f>D118+D112+D109+D106+D104+D97+D92+D87+D71+D70+D69+D68+D58+D57+D56+D49+D43+D42+D41+D40+D39+D28+D14+D113+D55+D117+D116+D115+D114</f>
        <v>2110101.87</v>
      </c>
      <c r="E119" s="125">
        <f>E118+E112+E109+E106+E104+E97+E92+E87+E71+E70+E69+E68+E58+E57+E56+E49+E43+E42+E41+E40+E39+E28+E14+E113+E55+E117+E116+E115+E114</f>
        <v>327.86</v>
      </c>
      <c r="F119" s="125">
        <f>F118+F112+F109+F106+F104+F97+F92+F87+F71+F70+F69+F68+F58+F57+F56+F49+F43+F42+F41+F40+F39+F28+F14+F113+F55+F117+F116+F115+F114</f>
        <v>27.34</v>
      </c>
      <c r="G119" s="40">
        <v>6435.9</v>
      </c>
      <c r="I119" s="41"/>
    </row>
    <row r="120" spans="1:9" s="101" customFormat="1" ht="20.25" thickBot="1">
      <c r="A120" s="99"/>
      <c r="B120" s="100"/>
      <c r="C120" s="100"/>
      <c r="D120" s="100"/>
      <c r="E120" s="122"/>
      <c r="F120" s="123"/>
      <c r="G120" s="40"/>
      <c r="I120" s="102"/>
    </row>
    <row r="121" spans="1:9" s="109" customFormat="1" ht="38.25" thickBot="1">
      <c r="A121" s="105" t="s">
        <v>154</v>
      </c>
      <c r="B121" s="106"/>
      <c r="C121" s="107"/>
      <c r="D121" s="108">
        <f>SUM(D122:D125)</f>
        <v>104748.57</v>
      </c>
      <c r="E121" s="108">
        <f>SUM(E122:E125)</f>
        <v>16.27</v>
      </c>
      <c r="F121" s="108">
        <f>SUM(F122:F125)</f>
        <v>1.36</v>
      </c>
      <c r="G121" s="109">
        <v>6435.9</v>
      </c>
      <c r="I121" s="110"/>
    </row>
    <row r="122" spans="1:9" s="45" customFormat="1" ht="15">
      <c r="A122" s="42" t="s">
        <v>182</v>
      </c>
      <c r="B122" s="43"/>
      <c r="C122" s="44"/>
      <c r="D122" s="37">
        <v>11339.19</v>
      </c>
      <c r="E122" s="80">
        <f>D122/G122</f>
        <v>1.76</v>
      </c>
      <c r="F122" s="113">
        <f>E122/12</f>
        <v>0.15</v>
      </c>
      <c r="G122" s="40">
        <v>6435.9</v>
      </c>
      <c r="I122" s="46"/>
    </row>
    <row r="123" spans="1:9" s="45" customFormat="1" ht="15">
      <c r="A123" s="12" t="s">
        <v>183</v>
      </c>
      <c r="B123" s="43"/>
      <c r="C123" s="44"/>
      <c r="D123" s="37">
        <v>39149.15</v>
      </c>
      <c r="E123" s="80">
        <f>D123/G123</f>
        <v>6.08</v>
      </c>
      <c r="F123" s="113">
        <f>E123/12</f>
        <v>0.51</v>
      </c>
      <c r="G123" s="40">
        <v>6435.9</v>
      </c>
      <c r="I123" s="46"/>
    </row>
    <row r="124" spans="1:9" s="45" customFormat="1" ht="15">
      <c r="A124" s="12" t="s">
        <v>155</v>
      </c>
      <c r="B124" s="48"/>
      <c r="C124" s="47"/>
      <c r="D124" s="55">
        <v>5359.43</v>
      </c>
      <c r="E124" s="80">
        <f>D124/G124</f>
        <v>0.83</v>
      </c>
      <c r="F124" s="113">
        <f>E124/12</f>
        <v>0.07</v>
      </c>
      <c r="G124" s="40">
        <v>6435.9</v>
      </c>
      <c r="I124" s="46"/>
    </row>
    <row r="125" spans="1:9" s="45" customFormat="1" ht="15">
      <c r="A125" s="12" t="s">
        <v>184</v>
      </c>
      <c r="B125" s="48"/>
      <c r="C125" s="47"/>
      <c r="D125" s="55">
        <v>48900.8</v>
      </c>
      <c r="E125" s="80">
        <f>D125/G125</f>
        <v>7.6</v>
      </c>
      <c r="F125" s="113">
        <f>E125/12</f>
        <v>0.63</v>
      </c>
      <c r="G125" s="40">
        <v>6435.9</v>
      </c>
      <c r="I125" s="46"/>
    </row>
    <row r="126" spans="1:9" s="49" customFormat="1" ht="13.5" thickBot="1">
      <c r="A126" s="51"/>
      <c r="D126" s="114"/>
      <c r="E126" s="114"/>
      <c r="F126" s="114"/>
      <c r="I126" s="50"/>
    </row>
    <row r="127" spans="1:9" s="8" customFormat="1" ht="20.25" thickBot="1">
      <c r="A127" s="111" t="s">
        <v>56</v>
      </c>
      <c r="B127" s="112"/>
      <c r="C127" s="112"/>
      <c r="D127" s="115">
        <f>D119+D121</f>
        <v>2214850.44</v>
      </c>
      <c r="E127" s="115">
        <f>E119+E121</f>
        <v>344.13</v>
      </c>
      <c r="F127" s="115">
        <f>F119+F121</f>
        <v>28.7</v>
      </c>
      <c r="I127" s="14"/>
    </row>
    <row r="128" spans="1:9" s="2" customFormat="1" ht="12.75">
      <c r="A128" s="9"/>
      <c r="I128" s="15"/>
    </row>
    <row r="129" spans="1:9" s="2" customFormat="1" ht="12.75">
      <c r="A129" s="9"/>
      <c r="I129" s="15"/>
    </row>
    <row r="130" spans="1:9" s="2" customFormat="1" ht="12.75">
      <c r="A130" s="9"/>
      <c r="I130" s="15"/>
    </row>
    <row r="131" spans="1:9" s="2" customFormat="1" ht="12.75">
      <c r="A131" s="9"/>
      <c r="I131" s="15"/>
    </row>
    <row r="132" spans="1:9" s="2" customFormat="1" ht="12.75">
      <c r="A132" s="9"/>
      <c r="I132" s="15"/>
    </row>
    <row r="133" spans="1:9" s="2" customFormat="1" ht="12.75">
      <c r="A133" s="9"/>
      <c r="I133" s="15"/>
    </row>
    <row r="134" spans="1:9" s="2" customFormat="1" ht="12.75">
      <c r="A134" s="9"/>
      <c r="I134" s="15"/>
    </row>
    <row r="135" spans="1:9" s="2" customFormat="1" ht="12.75">
      <c r="A135" s="9"/>
      <c r="I135" s="15"/>
    </row>
    <row r="136" spans="1:9" s="2" customFormat="1" ht="12.75">
      <c r="A136" s="9"/>
      <c r="I136" s="15"/>
    </row>
    <row r="137" spans="1:9" s="8" customFormat="1" ht="19.5">
      <c r="A137" s="10"/>
      <c r="B137" s="11"/>
      <c r="C137" s="3"/>
      <c r="D137" s="3"/>
      <c r="E137" s="3"/>
      <c r="F137" s="3"/>
      <c r="I137" s="14"/>
    </row>
    <row r="138" spans="1:9" s="2" customFormat="1" ht="14.25">
      <c r="A138" s="127" t="s">
        <v>26</v>
      </c>
      <c r="B138" s="127"/>
      <c r="C138" s="127"/>
      <c r="D138" s="127"/>
      <c r="I138" s="15"/>
    </row>
    <row r="139" s="2" customFormat="1" ht="12.75">
      <c r="I139" s="15"/>
    </row>
    <row r="140" spans="1:9" s="2" customFormat="1" ht="12.75">
      <c r="A140" s="9" t="s">
        <v>27</v>
      </c>
      <c r="I140" s="15"/>
    </row>
    <row r="141" s="2" customFormat="1" ht="12.75">
      <c r="I141" s="15"/>
    </row>
    <row r="142" s="2" customFormat="1" ht="12.75">
      <c r="I142" s="15"/>
    </row>
    <row r="143" s="2" customFormat="1" ht="12.75">
      <c r="I143" s="15"/>
    </row>
    <row r="144" s="2" customFormat="1" ht="12.75">
      <c r="I144" s="15"/>
    </row>
    <row r="145" s="2" customFormat="1" ht="12.75">
      <c r="I145" s="15"/>
    </row>
    <row r="146" s="2" customFormat="1" ht="12.75">
      <c r="I146" s="15"/>
    </row>
    <row r="147" s="2" customFormat="1" ht="12.75">
      <c r="I147" s="15"/>
    </row>
    <row r="148" s="2" customFormat="1" ht="12.75">
      <c r="I148" s="15"/>
    </row>
    <row r="149" s="2" customFormat="1" ht="12.75">
      <c r="I149" s="15"/>
    </row>
    <row r="150" s="2" customFormat="1" ht="12.75">
      <c r="I150" s="15"/>
    </row>
    <row r="151" s="2" customFormat="1" ht="12.75">
      <c r="I151" s="15"/>
    </row>
    <row r="152" s="2" customFormat="1" ht="12.75">
      <c r="I152" s="15"/>
    </row>
    <row r="153" s="2" customFormat="1" ht="12.75">
      <c r="I153" s="15"/>
    </row>
    <row r="154" s="2" customFormat="1" ht="12.75">
      <c r="I154" s="15"/>
    </row>
    <row r="155" s="2" customFormat="1" ht="12.75">
      <c r="I155" s="15"/>
    </row>
    <row r="156" s="2" customFormat="1" ht="12.75">
      <c r="I156" s="15"/>
    </row>
    <row r="157" s="2" customFormat="1" ht="12.75">
      <c r="I157" s="15"/>
    </row>
    <row r="158" s="2" customFormat="1" ht="12.75">
      <c r="I158" s="15"/>
    </row>
  </sheetData>
  <sheetProtection/>
  <mergeCells count="12">
    <mergeCell ref="A7:F7"/>
    <mergeCell ref="A8:F8"/>
    <mergeCell ref="A9:F9"/>
    <mergeCell ref="A10:F10"/>
    <mergeCell ref="A13:F13"/>
    <mergeCell ref="A138:D138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2017-04-27T11:11:06Z</cp:lastPrinted>
  <dcterms:created xsi:type="dcterms:W3CDTF">2010-04-02T14:46:04Z</dcterms:created>
  <dcterms:modified xsi:type="dcterms:W3CDTF">2017-04-27T11:25:16Z</dcterms:modified>
  <cp:category/>
  <cp:version/>
  <cp:contentType/>
  <cp:contentStatus/>
</cp:coreProperties>
</file>