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голосованию'!$A$1:$H$163</definedName>
  </definedNames>
  <calcPr fullCalcOnLoad="1"/>
</workbook>
</file>

<file path=xl/sharedStrings.xml><?xml version="1.0" encoding="utf-8"?>
<sst xmlns="http://schemas.openxmlformats.org/spreadsheetml/2006/main" count="197" uniqueCount="134">
  <si>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</si>
  <si>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</si>
  <si>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</si>
  <si>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</si>
  <si>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</si>
  <si>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</si>
  <si>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</si>
  <si>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</si>
  <si>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</si>
  <si>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</si>
  <si>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</si>
  <si>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</si>
  <si>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</si>
  <si>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</si>
  <si>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</si>
  <si>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</si>
  <si>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</si>
  <si>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</si>
  <si>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</si>
  <si>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</si>
  <si>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</si>
  <si>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</si>
  <si>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</si>
  <si>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</si>
  <si>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</si>
  <si>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</si>
  <si>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</si>
  <si>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</si>
  <si>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</si>
  <si>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</si>
  <si>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</si>
  <si>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</si>
  <si>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</si>
  <si>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</si>
  <si>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</si>
  <si>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</si>
  <si>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</si>
  <si>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</si>
  <si>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</si>
  <si>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</si>
  <si>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</si>
  <si>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</si>
  <si>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</si>
  <si>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</si>
  <si>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</si>
  <si>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</si>
  <si>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</si>
  <si>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</si>
  <si>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</si>
  <si>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</si>
  <si>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</si>
  <si>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</si>
  <si>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</si>
  <si>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</si>
  <si>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</si>
  <si>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</si>
  <si>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</si>
  <si>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</si>
  <si>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</si>
  <si>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</si>
  <si>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</si>
  <si>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</si>
  <si>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</si>
  <si>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</si>
  <si>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</si>
  <si>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</si>
  <si>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</si>
  <si>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</si>
  <si>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</si>
  <si>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</si>
  <si>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</si>
  <si>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</si>
  <si>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</si>
  <si>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</si>
  <si>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</si>
  <si>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</si>
  <si>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</si>
  <si>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</si>
  <si>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</si>
  <si>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</si>
  <si>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</si>
  <si>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</si>
  <si>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</si>
  <si>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</si>
  <si>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</si>
  <si>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</si>
  <si>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</si>
  <si>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</si>
  <si>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</si>
  <si>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</si>
  <si>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</si>
  <si>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</si>
  <si>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</si>
  <si>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</si>
  <si>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</si>
  <si>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</si>
  <si>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</si>
  <si>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ремонт цоколя и крыльца</t>
  </si>
  <si>
    <t>смена запорной арматуры на отоплении</t>
  </si>
  <si>
    <t>электроосвещение</t>
  </si>
  <si>
    <t>ревизия задвижек ГВС (д.50мм-1шт., д.80мм-3шт.)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</si>
  <si>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</si>
  <si>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</si>
  <si>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</si>
  <si>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</si>
  <si>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</si>
  <si>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</si>
  <si>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</si>
  <si>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</si>
  <si>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</si>
  <si>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</si>
  <si>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</si>
  <si>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</si>
  <si>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</si>
  <si>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</si>
  <si>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</si>
  <si>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установка  КИП на ВВП</t>
  </si>
  <si>
    <t>ВСЕГО:</t>
  </si>
  <si>
    <t>1 раз в 4 месяца</t>
  </si>
  <si>
    <t>(стоимость услуг увеличена на 7% в соответствии с уровнем инфляции 2011г.)</t>
  </si>
  <si>
    <t>2012-2013 гг.</t>
  </si>
  <si>
    <t>Предлагаемый перечень работ по текущему ремонту                                       ( на выбор собственников)</t>
  </si>
  <si>
    <t>Погашение задолженности прошлых периодов</t>
  </si>
  <si>
    <t>по состоянию на 1.05.2012г.</t>
  </si>
  <si>
    <t>ремонт канализационных вытяжек</t>
  </si>
  <si>
    <t>двери / смена дверей в мусорокамерах 3 шт /</t>
  </si>
  <si>
    <t>ремонт мусорокамер</t>
  </si>
  <si>
    <t>ремонт канализации</t>
  </si>
  <si>
    <t>электротехнические работы</t>
  </si>
  <si>
    <t>замена ( поверка ) КИП манометры 12 шт.,термометры 12 шт.</t>
  </si>
  <si>
    <t>замена ( поверка ) КИП манометры 1 шт.</t>
  </si>
  <si>
    <t>ревизия задвижек отопления (д.50 мм-5шт.,д.80мм-8шт., д.100мм-2шт.)</t>
  </si>
  <si>
    <t>ревизия задвижек  ХВС (д.80мм-1шт., д.100мм-2шт.)</t>
  </si>
  <si>
    <t>по адресу: ул.Ленинского Комсомола, д.52 (Sобщ.= 5581,7 м2, Sзем.уч.= 3178,44м2)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</si>
</sst>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4" fontId="20" fillId="24" borderId="0" xfId="0" applyNumberFormat="1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4" fontId="18" fillId="24" borderId="24" xfId="0" applyNumberFormat="1" applyFont="1" applyFill="1" applyBorder="1" applyAlignment="1">
      <alignment horizontal="left" vertical="center" wrapText="1"/>
    </xf>
    <xf numFmtId="4" fontId="18" fillId="24" borderId="29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18" fillId="24" borderId="26" xfId="0" applyNumberFormat="1" applyFont="1" applyFill="1" applyBorder="1" applyAlignment="1">
      <alignment horizontal="center" vertical="center" wrapText="1"/>
    </xf>
    <xf numFmtId="4" fontId="18" fillId="24" borderId="30" xfId="0" applyNumberFormat="1" applyFont="1" applyFill="1" applyBorder="1" applyAlignment="1">
      <alignment horizontal="center" vertical="center" wrapText="1"/>
    </xf>
    <xf numFmtId="4" fontId="0" fillId="24" borderId="24" xfId="0" applyNumberFormat="1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 horizontal="center" vertical="center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 horizontal="center" vertical="center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4" fontId="19" fillId="24" borderId="24" xfId="0" applyNumberFormat="1" applyFont="1" applyFill="1" applyBorder="1" applyAlignment="1">
      <alignment horizontal="left" vertical="center" wrapText="1"/>
    </xf>
    <xf numFmtId="4" fontId="19" fillId="24" borderId="25" xfId="0" applyNumberFormat="1" applyFont="1" applyFill="1" applyBorder="1" applyAlignment="1">
      <alignment horizontal="left" vertical="center" wrapText="1"/>
    </xf>
    <xf numFmtId="4" fontId="0" fillId="24" borderId="25" xfId="0" applyNumberFormat="1" applyFont="1" applyFill="1" applyBorder="1" applyAlignment="1">
      <alignment horizontal="left" vertical="center" wrapText="1"/>
    </xf>
    <xf numFmtId="4" fontId="0" fillId="24" borderId="26" xfId="0" applyNumberFormat="1" applyFont="1" applyFill="1" applyBorder="1" applyAlignment="1">
      <alignment horizontal="center" vertical="center" wrapText="1"/>
    </xf>
    <xf numFmtId="4" fontId="0" fillId="24" borderId="32" xfId="0" applyNumberFormat="1" applyFont="1" applyFill="1" applyBorder="1" applyAlignment="1">
      <alignment horizontal="center" vertical="center" wrapText="1"/>
    </xf>
    <xf numFmtId="4" fontId="0" fillId="24" borderId="3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4" fontId="0" fillId="24" borderId="33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/>
    </xf>
    <xf numFmtId="4" fontId="23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/>
    </xf>
    <xf numFmtId="4" fontId="18" fillId="24" borderId="34" xfId="0" applyNumberFormat="1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/>
    </xf>
    <xf numFmtId="4" fontId="23" fillId="24" borderId="0" xfId="0" applyNumberFormat="1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4" fontId="20" fillId="24" borderId="0" xfId="0" applyNumberFormat="1" applyFon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4" fontId="0" fillId="24" borderId="19" xfId="0" applyNumberFormat="1" applyFont="1" applyFill="1" applyBorder="1" applyAlignment="1">
      <alignment horizontal="left" vertical="center" wrapText="1"/>
    </xf>
    <xf numFmtId="4" fontId="0" fillId="24" borderId="22" xfId="0" applyNumberFormat="1" applyFont="1" applyFill="1" applyBorder="1" applyAlignment="1">
      <alignment horizontal="center" vertical="center" wrapText="1"/>
    </xf>
    <xf numFmtId="4" fontId="0" fillId="24" borderId="23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/>
    </xf>
    <xf numFmtId="4" fontId="23" fillId="24" borderId="34" xfId="0" applyNumberFormat="1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2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0" fillId="24" borderId="0" xfId="0" applyNumberFormat="1" applyFill="1" applyAlignment="1">
      <alignment horizontal="center" vertical="center" wrapText="1"/>
    </xf>
    <xf numFmtId="4" fontId="19" fillId="24" borderId="0" xfId="0" applyNumberFormat="1" applyFont="1" applyFill="1" applyAlignment="1">
      <alignment horizontal="center" wrapText="1"/>
    </xf>
    <xf numFmtId="4" fontId="0" fillId="24" borderId="0" xfId="0" applyNumberFormat="1" applyFill="1" applyAlignment="1">
      <alignment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 wrapText="1"/>
    </xf>
    <xf numFmtId="4" fontId="19" fillId="24" borderId="35" xfId="0" applyNumberFormat="1" applyFont="1" applyFill="1" applyBorder="1" applyAlignment="1">
      <alignment horizontal="center" vertical="center" wrapText="1"/>
    </xf>
    <xf numFmtId="4" fontId="0" fillId="24" borderId="35" xfId="0" applyNumberFormat="1" applyFill="1" applyBorder="1" applyAlignment="1">
      <alignment horizontal="center" vertical="center" wrapText="1"/>
    </xf>
    <xf numFmtId="4" fontId="19" fillId="24" borderId="36" xfId="0" applyNumberFormat="1" applyFont="1" applyFill="1" applyBorder="1" applyAlignment="1">
      <alignment horizontal="center" vertical="center" wrapText="1"/>
    </xf>
    <xf numFmtId="4" fontId="19" fillId="24" borderId="37" xfId="0" applyNumberFormat="1" applyFont="1" applyFill="1" applyBorder="1" applyAlignment="1">
      <alignment horizontal="center" vertical="center" wrapText="1"/>
    </xf>
    <xf numFmtId="4" fontId="0" fillId="24" borderId="37" xfId="0" applyNumberFormat="1" applyFill="1" applyBorder="1" applyAlignment="1">
      <alignment horizontal="center" vertical="center" wrapText="1"/>
    </xf>
    <xf numFmtId="4" fontId="0" fillId="24" borderId="38" xfId="0" applyNumberForma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left" vertical="center"/>
    </xf>
    <xf numFmtId="4" fontId="18" fillId="24" borderId="0" xfId="0" applyNumberFormat="1" applyFont="1" applyFill="1" applyAlignment="1">
      <alignment horizontal="right" vertical="center"/>
    </xf>
    <xf numFmtId="4" fontId="0" fillId="24" borderId="0" xfId="0" applyNumberFormat="1" applyFill="1" applyAlignment="1">
      <alignment horizontal="right"/>
    </xf>
    <xf numFmtId="4" fontId="18" fillId="24" borderId="0" xfId="0" applyNumberFormat="1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75" zoomScaleNormal="75" zoomScalePageLayoutView="0" workbookViewId="0" topLeftCell="A85">
      <selection activeCell="H112" sqref="H1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12" t="s">
        <v>0</v>
      </c>
      <c r="B1" s="113"/>
      <c r="C1" s="113"/>
      <c r="D1" s="113"/>
      <c r="E1" s="113"/>
      <c r="F1" s="113"/>
      <c r="G1" s="113"/>
      <c r="H1" s="113"/>
    </row>
    <row r="2" spans="2:8" ht="12.75" customHeight="1">
      <c r="B2" s="114" t="s">
        <v>1</v>
      </c>
      <c r="C2" s="114"/>
      <c r="D2" s="114"/>
      <c r="E2" s="114"/>
      <c r="F2" s="114"/>
      <c r="G2" s="113"/>
      <c r="H2" s="113"/>
    </row>
    <row r="3" spans="1:8" ht="14.25" customHeight="1">
      <c r="A3" s="3" t="s">
        <v>120</v>
      </c>
      <c r="B3" s="114" t="s">
        <v>2</v>
      </c>
      <c r="C3" s="114"/>
      <c r="D3" s="114"/>
      <c r="E3" s="114"/>
      <c r="F3" s="114"/>
      <c r="G3" s="113"/>
      <c r="H3" s="113"/>
    </row>
    <row r="4" spans="2:8" ht="14.25" customHeight="1">
      <c r="B4" s="114" t="s">
        <v>42</v>
      </c>
      <c r="C4" s="114"/>
      <c r="D4" s="114"/>
      <c r="E4" s="114"/>
      <c r="F4" s="114"/>
      <c r="G4" s="113"/>
      <c r="H4" s="113"/>
    </row>
    <row r="5" spans="1:8" s="4" customFormat="1" ht="33" customHeight="1">
      <c r="A5" s="115" t="s">
        <v>119</v>
      </c>
      <c r="B5" s="115"/>
      <c r="C5" s="115"/>
      <c r="D5" s="115"/>
      <c r="E5" s="115"/>
      <c r="F5" s="115"/>
      <c r="G5" s="115"/>
      <c r="H5" s="115"/>
    </row>
    <row r="6" spans="1:11" s="5" customFormat="1" ht="22.5" customHeight="1">
      <c r="A6" s="101" t="s">
        <v>3</v>
      </c>
      <c r="B6" s="101"/>
      <c r="C6" s="101"/>
      <c r="D6" s="101"/>
      <c r="E6" s="102"/>
      <c r="F6" s="102"/>
      <c r="G6" s="102"/>
      <c r="H6" s="102"/>
      <c r="K6" s="6"/>
    </row>
    <row r="7" spans="1:11" s="100" customFormat="1" ht="18.75" customHeight="1">
      <c r="A7" s="101" t="s">
        <v>133</v>
      </c>
      <c r="B7" s="101"/>
      <c r="C7" s="101"/>
      <c r="D7" s="101"/>
      <c r="E7" s="102"/>
      <c r="F7" s="102"/>
      <c r="G7" s="102"/>
      <c r="H7" s="102"/>
      <c r="K7" s="7"/>
    </row>
    <row r="8" spans="1:11" s="8" customFormat="1" ht="17.25" customHeight="1">
      <c r="A8" s="103" t="s">
        <v>34</v>
      </c>
      <c r="B8" s="103"/>
      <c r="C8" s="103"/>
      <c r="D8" s="103"/>
      <c r="E8" s="104"/>
      <c r="F8" s="104"/>
      <c r="G8" s="104"/>
      <c r="H8" s="104"/>
      <c r="K8" s="9"/>
    </row>
    <row r="9" spans="1:11" s="100" customFormat="1" ht="30" customHeight="1" thickBot="1">
      <c r="A9" s="105" t="s">
        <v>101</v>
      </c>
      <c r="B9" s="105"/>
      <c r="C9" s="105"/>
      <c r="D9" s="105"/>
      <c r="E9" s="106"/>
      <c r="F9" s="106"/>
      <c r="G9" s="106"/>
      <c r="H9" s="106"/>
      <c r="K9" s="7"/>
    </row>
    <row r="10" spans="1:11" s="14" customFormat="1" ht="139.5" customHeight="1" thickBot="1">
      <c r="A10" s="10" t="s">
        <v>4</v>
      </c>
      <c r="B10" s="11" t="s">
        <v>5</v>
      </c>
      <c r="C10" s="12" t="s">
        <v>6</v>
      </c>
      <c r="D10" s="12" t="s">
        <v>43</v>
      </c>
      <c r="E10" s="12" t="s">
        <v>6</v>
      </c>
      <c r="F10" s="13" t="s">
        <v>7</v>
      </c>
      <c r="G10" s="12" t="s">
        <v>6</v>
      </c>
      <c r="H10" s="13" t="s">
        <v>7</v>
      </c>
      <c r="K10" s="15"/>
    </row>
    <row r="11" spans="1:11" s="22" customFormat="1" ht="12.75">
      <c r="A11" s="16"/>
      <c r="B11" s="17"/>
      <c r="C11" s="17">
        <v>3</v>
      </c>
      <c r="D11" s="18"/>
      <c r="E11" s="17">
        <v>3</v>
      </c>
      <c r="F11" s="19">
        <v>4</v>
      </c>
      <c r="G11" s="20"/>
      <c r="H11" s="21"/>
      <c r="K11" s="23"/>
    </row>
    <row r="12" spans="1:11" s="22" customFormat="1" ht="49.5" customHeight="1">
      <c r="A12" s="107" t="s">
        <v>8</v>
      </c>
      <c r="B12" s="108"/>
      <c r="C12" s="108"/>
      <c r="D12" s="108"/>
      <c r="E12" s="108"/>
      <c r="F12" s="108"/>
      <c r="G12" s="109"/>
      <c r="H12" s="110"/>
      <c r="K12" s="23"/>
    </row>
    <row r="13" spans="1:11" s="14" customFormat="1" ht="15">
      <c r="A13" s="24" t="s">
        <v>9</v>
      </c>
      <c r="B13" s="25"/>
      <c r="C13" s="26">
        <f>F13*12</f>
        <v>0</v>
      </c>
      <c r="D13" s="27">
        <f aca="true" t="shared" si="0" ref="D13:D40">G13*I13</f>
        <v>172561.53600000002</v>
      </c>
      <c r="E13" s="26">
        <f>H13*12</f>
        <v>26.880000000000003</v>
      </c>
      <c r="F13" s="28"/>
      <c r="G13" s="26">
        <f aca="true" t="shared" si="1" ref="G13:G40">H13*12</f>
        <v>26.880000000000003</v>
      </c>
      <c r="H13" s="26">
        <v>2.24</v>
      </c>
      <c r="I13" s="14">
        <v>6419.7</v>
      </c>
      <c r="J13" s="14">
        <v>1.07</v>
      </c>
      <c r="K13" s="15">
        <v>2.2363</v>
      </c>
    </row>
    <row r="14" spans="1:11" s="34" customFormat="1" ht="29.25" customHeight="1">
      <c r="A14" s="29" t="s">
        <v>102</v>
      </c>
      <c r="B14" s="30" t="s">
        <v>103</v>
      </c>
      <c r="C14" s="31"/>
      <c r="D14" s="32"/>
      <c r="E14" s="31"/>
      <c r="F14" s="33"/>
      <c r="G14" s="31"/>
      <c r="H14" s="31"/>
      <c r="K14" s="15"/>
    </row>
    <row r="15" spans="1:11" s="34" customFormat="1" ht="15">
      <c r="A15" s="29" t="s">
        <v>104</v>
      </c>
      <c r="B15" s="30" t="s">
        <v>103</v>
      </c>
      <c r="C15" s="31"/>
      <c r="D15" s="32"/>
      <c r="E15" s="31"/>
      <c r="F15" s="33"/>
      <c r="G15" s="31"/>
      <c r="H15" s="31"/>
      <c r="K15" s="15"/>
    </row>
    <row r="16" spans="1:11" s="34" customFormat="1" ht="15">
      <c r="A16" s="29" t="s">
        <v>105</v>
      </c>
      <c r="B16" s="30" t="s">
        <v>106</v>
      </c>
      <c r="C16" s="31"/>
      <c r="D16" s="32"/>
      <c r="E16" s="31"/>
      <c r="F16" s="33"/>
      <c r="G16" s="31"/>
      <c r="H16" s="31"/>
      <c r="K16" s="15"/>
    </row>
    <row r="17" spans="1:11" s="34" customFormat="1" ht="15">
      <c r="A17" s="29" t="s">
        <v>107</v>
      </c>
      <c r="B17" s="30" t="s">
        <v>103</v>
      </c>
      <c r="C17" s="31"/>
      <c r="D17" s="32"/>
      <c r="E17" s="31"/>
      <c r="F17" s="33"/>
      <c r="G17" s="31"/>
      <c r="H17" s="31"/>
      <c r="K17" s="15"/>
    </row>
    <row r="18" spans="1:11" s="14" customFormat="1" ht="30">
      <c r="A18" s="24" t="s">
        <v>11</v>
      </c>
      <c r="B18" s="26"/>
      <c r="C18" s="26">
        <f>F18*12</f>
        <v>0</v>
      </c>
      <c r="D18" s="27">
        <f t="shared" si="0"/>
        <v>110517.65999999997</v>
      </c>
      <c r="E18" s="26">
        <f>H18*12</f>
        <v>19.799999999999997</v>
      </c>
      <c r="F18" s="28"/>
      <c r="G18" s="26">
        <f t="shared" si="1"/>
        <v>19.799999999999997</v>
      </c>
      <c r="H18" s="26">
        <v>1.65</v>
      </c>
      <c r="I18" s="14">
        <v>5581.7</v>
      </c>
      <c r="J18" s="14">
        <v>1.07</v>
      </c>
      <c r="K18" s="15">
        <v>1.6478000000000002</v>
      </c>
    </row>
    <row r="19" spans="1:11" s="34" customFormat="1" ht="15">
      <c r="A19" s="35" t="s">
        <v>108</v>
      </c>
      <c r="B19" s="36" t="s">
        <v>12</v>
      </c>
      <c r="C19" s="37"/>
      <c r="D19" s="38"/>
      <c r="E19" s="37"/>
      <c r="F19" s="39"/>
      <c r="G19" s="37"/>
      <c r="H19" s="37"/>
      <c r="K19" s="15"/>
    </row>
    <row r="20" spans="1:11" s="34" customFormat="1" ht="15">
      <c r="A20" s="35" t="s">
        <v>109</v>
      </c>
      <c r="B20" s="36" t="s">
        <v>12</v>
      </c>
      <c r="C20" s="37"/>
      <c r="D20" s="38"/>
      <c r="E20" s="37"/>
      <c r="F20" s="39"/>
      <c r="G20" s="37"/>
      <c r="H20" s="37"/>
      <c r="K20" s="15"/>
    </row>
    <row r="21" spans="1:11" s="34" customFormat="1" ht="15">
      <c r="A21" s="35" t="s">
        <v>110</v>
      </c>
      <c r="B21" s="36" t="s">
        <v>12</v>
      </c>
      <c r="C21" s="37"/>
      <c r="D21" s="38"/>
      <c r="E21" s="37"/>
      <c r="F21" s="39"/>
      <c r="G21" s="37"/>
      <c r="H21" s="37"/>
      <c r="K21" s="15"/>
    </row>
    <row r="22" spans="1:11" s="34" customFormat="1" ht="25.5">
      <c r="A22" s="35" t="s">
        <v>111</v>
      </c>
      <c r="B22" s="36" t="s">
        <v>13</v>
      </c>
      <c r="C22" s="37"/>
      <c r="D22" s="38"/>
      <c r="E22" s="37"/>
      <c r="F22" s="39"/>
      <c r="G22" s="37"/>
      <c r="H22" s="37"/>
      <c r="K22" s="15"/>
    </row>
    <row r="23" spans="1:11" s="34" customFormat="1" ht="15">
      <c r="A23" s="35" t="s">
        <v>112</v>
      </c>
      <c r="B23" s="36" t="s">
        <v>12</v>
      </c>
      <c r="C23" s="37"/>
      <c r="D23" s="38"/>
      <c r="E23" s="37"/>
      <c r="F23" s="39"/>
      <c r="G23" s="37"/>
      <c r="H23" s="37"/>
      <c r="K23" s="15"/>
    </row>
    <row r="24" spans="1:11" s="34" customFormat="1" ht="15">
      <c r="A24" s="40" t="s">
        <v>113</v>
      </c>
      <c r="B24" s="41" t="s">
        <v>12</v>
      </c>
      <c r="C24" s="37"/>
      <c r="D24" s="38"/>
      <c r="E24" s="37"/>
      <c r="F24" s="39"/>
      <c r="G24" s="37"/>
      <c r="H24" s="37"/>
      <c r="K24" s="15"/>
    </row>
    <row r="25" spans="1:11" s="34" customFormat="1" ht="26.25" thickBot="1">
      <c r="A25" s="42" t="s">
        <v>114</v>
      </c>
      <c r="B25" s="43" t="s">
        <v>115</v>
      </c>
      <c r="C25" s="37"/>
      <c r="D25" s="38"/>
      <c r="E25" s="37"/>
      <c r="F25" s="39"/>
      <c r="G25" s="37"/>
      <c r="H25" s="37"/>
      <c r="K25" s="15"/>
    </row>
    <row r="26" spans="1:11" s="46" customFormat="1" ht="15">
      <c r="A26" s="44" t="s">
        <v>14</v>
      </c>
      <c r="B26" s="25" t="s">
        <v>15</v>
      </c>
      <c r="C26" s="26">
        <f>F26*12</f>
        <v>0</v>
      </c>
      <c r="D26" s="27">
        <f t="shared" si="0"/>
        <v>46221.84</v>
      </c>
      <c r="E26" s="26">
        <f aca="true" t="shared" si="2" ref="E26:E32">H26*12</f>
        <v>7.199999999999999</v>
      </c>
      <c r="F26" s="45"/>
      <c r="G26" s="26">
        <f t="shared" si="1"/>
        <v>7.199999999999999</v>
      </c>
      <c r="H26" s="26">
        <v>0.6</v>
      </c>
      <c r="I26" s="14">
        <v>6419.7</v>
      </c>
      <c r="J26" s="14">
        <v>1.07</v>
      </c>
      <c r="K26" s="15">
        <v>0.5992000000000001</v>
      </c>
    </row>
    <row r="27" spans="1:11" s="14" customFormat="1" ht="15">
      <c r="A27" s="44" t="s">
        <v>16</v>
      </c>
      <c r="B27" s="25" t="s">
        <v>17</v>
      </c>
      <c r="C27" s="26">
        <f>F27*12</f>
        <v>0</v>
      </c>
      <c r="D27" s="27">
        <f t="shared" si="0"/>
        <v>149450.616</v>
      </c>
      <c r="E27" s="26">
        <f t="shared" si="2"/>
        <v>23.28</v>
      </c>
      <c r="F27" s="45"/>
      <c r="G27" s="26">
        <f t="shared" si="1"/>
        <v>23.28</v>
      </c>
      <c r="H27" s="26">
        <v>1.94</v>
      </c>
      <c r="I27" s="14">
        <v>6419.7</v>
      </c>
      <c r="J27" s="14">
        <v>1.07</v>
      </c>
      <c r="K27" s="15">
        <v>1.9367</v>
      </c>
    </row>
    <row r="28" spans="1:11" s="14" customFormat="1" ht="15">
      <c r="A28" s="44" t="s">
        <v>35</v>
      </c>
      <c r="B28" s="25" t="s">
        <v>12</v>
      </c>
      <c r="C28" s="26">
        <f>F28*12</f>
        <v>0</v>
      </c>
      <c r="D28" s="27">
        <f t="shared" si="0"/>
        <v>90423.54000000001</v>
      </c>
      <c r="E28" s="26">
        <f t="shared" si="2"/>
        <v>16.200000000000003</v>
      </c>
      <c r="F28" s="45"/>
      <c r="G28" s="26">
        <f t="shared" si="1"/>
        <v>16.200000000000003</v>
      </c>
      <c r="H28" s="26">
        <v>1.35</v>
      </c>
      <c r="I28" s="14">
        <v>5581.7</v>
      </c>
      <c r="J28" s="14">
        <v>1.07</v>
      </c>
      <c r="K28" s="15">
        <v>1.3482</v>
      </c>
    </row>
    <row r="29" spans="1:11" s="14" customFormat="1" ht="15">
      <c r="A29" s="44" t="s">
        <v>36</v>
      </c>
      <c r="B29" s="25" t="s">
        <v>12</v>
      </c>
      <c r="C29" s="26">
        <f>F29*12</f>
        <v>0</v>
      </c>
      <c r="D29" s="27">
        <f t="shared" si="0"/>
        <v>105159.228</v>
      </c>
      <c r="E29" s="26">
        <f t="shared" si="2"/>
        <v>18.84</v>
      </c>
      <c r="F29" s="45"/>
      <c r="G29" s="26">
        <f t="shared" si="1"/>
        <v>18.84</v>
      </c>
      <c r="H29" s="26">
        <v>1.57</v>
      </c>
      <c r="I29" s="14">
        <v>5581.7</v>
      </c>
      <c r="J29" s="14">
        <v>1.07</v>
      </c>
      <c r="K29" s="15">
        <v>1.5729</v>
      </c>
    </row>
    <row r="30" spans="1:11" s="14" customFormat="1" ht="28.5">
      <c r="A30" s="44" t="s">
        <v>37</v>
      </c>
      <c r="B30" s="47" t="s">
        <v>38</v>
      </c>
      <c r="C30" s="26">
        <f>F30*12</f>
        <v>0</v>
      </c>
      <c r="D30" s="27">
        <f t="shared" si="0"/>
        <v>224384.34</v>
      </c>
      <c r="E30" s="26">
        <f t="shared" si="2"/>
        <v>40.2</v>
      </c>
      <c r="F30" s="45"/>
      <c r="G30" s="26">
        <f t="shared" si="1"/>
        <v>40.2</v>
      </c>
      <c r="H30" s="26">
        <v>3.35</v>
      </c>
      <c r="I30" s="14">
        <v>5581.7</v>
      </c>
      <c r="J30" s="14">
        <v>1.07</v>
      </c>
      <c r="K30" s="15">
        <v>3.3491</v>
      </c>
    </row>
    <row r="31" spans="1:11" s="22" customFormat="1" ht="30">
      <c r="A31" s="44" t="s">
        <v>64</v>
      </c>
      <c r="B31" s="25" t="s">
        <v>10</v>
      </c>
      <c r="C31" s="25"/>
      <c r="D31" s="27">
        <f t="shared" si="0"/>
        <v>1540.7279999999998</v>
      </c>
      <c r="E31" s="25">
        <f t="shared" si="2"/>
        <v>0.24</v>
      </c>
      <c r="F31" s="45"/>
      <c r="G31" s="26">
        <f t="shared" si="1"/>
        <v>0.24</v>
      </c>
      <c r="H31" s="26">
        <v>0.02</v>
      </c>
      <c r="I31" s="14">
        <v>6419.7</v>
      </c>
      <c r="J31" s="14">
        <v>1.07</v>
      </c>
      <c r="K31" s="15">
        <v>0.021400000000000002</v>
      </c>
    </row>
    <row r="32" spans="1:11" s="22" customFormat="1" ht="30.75" customHeight="1">
      <c r="A32" s="44" t="s">
        <v>93</v>
      </c>
      <c r="B32" s="25" t="s">
        <v>10</v>
      </c>
      <c r="C32" s="25"/>
      <c r="D32" s="27">
        <f t="shared" si="0"/>
        <v>3081.4559999999997</v>
      </c>
      <c r="E32" s="25">
        <f t="shared" si="2"/>
        <v>0.48</v>
      </c>
      <c r="F32" s="45"/>
      <c r="G32" s="26">
        <f t="shared" si="1"/>
        <v>0.48</v>
      </c>
      <c r="H32" s="26">
        <v>0.04</v>
      </c>
      <c r="I32" s="14">
        <v>6419.7</v>
      </c>
      <c r="J32" s="14">
        <v>1.07</v>
      </c>
      <c r="K32" s="15">
        <v>0.042800000000000005</v>
      </c>
    </row>
    <row r="33" spans="1:11" s="22" customFormat="1" ht="15">
      <c r="A33" s="44" t="s">
        <v>65</v>
      </c>
      <c r="B33" s="25" t="s">
        <v>10</v>
      </c>
      <c r="C33" s="25"/>
      <c r="D33" s="27">
        <f t="shared" si="0"/>
        <v>10014.732</v>
      </c>
      <c r="E33" s="25"/>
      <c r="F33" s="45"/>
      <c r="G33" s="26">
        <f t="shared" si="1"/>
        <v>1.56</v>
      </c>
      <c r="H33" s="26">
        <v>0.13</v>
      </c>
      <c r="I33" s="14">
        <v>6419.7</v>
      </c>
      <c r="J33" s="14">
        <v>1.07</v>
      </c>
      <c r="K33" s="15">
        <v>0.12840000000000001</v>
      </c>
    </row>
    <row r="34" spans="1:11" s="22" customFormat="1" ht="30">
      <c r="A34" s="44" t="s">
        <v>66</v>
      </c>
      <c r="B34" s="25" t="s">
        <v>13</v>
      </c>
      <c r="C34" s="25"/>
      <c r="D34" s="27">
        <f t="shared" si="0"/>
        <v>2679.216</v>
      </c>
      <c r="E34" s="25"/>
      <c r="F34" s="45"/>
      <c r="G34" s="26">
        <f t="shared" si="1"/>
        <v>0.48</v>
      </c>
      <c r="H34" s="26">
        <v>0.04</v>
      </c>
      <c r="I34" s="14">
        <v>5581.7</v>
      </c>
      <c r="J34" s="14">
        <v>1.07</v>
      </c>
      <c r="K34" s="15">
        <v>0</v>
      </c>
    </row>
    <row r="35" spans="1:11" s="22" customFormat="1" ht="30">
      <c r="A35" s="44" t="s">
        <v>67</v>
      </c>
      <c r="B35" s="25" t="s">
        <v>13</v>
      </c>
      <c r="C35" s="25"/>
      <c r="D35" s="27">
        <f t="shared" si="0"/>
        <v>2679.216</v>
      </c>
      <c r="E35" s="25"/>
      <c r="F35" s="45"/>
      <c r="G35" s="26">
        <f t="shared" si="1"/>
        <v>0.48</v>
      </c>
      <c r="H35" s="26">
        <v>0.04</v>
      </c>
      <c r="I35" s="14">
        <v>5581.7</v>
      </c>
      <c r="J35" s="14">
        <v>1.07</v>
      </c>
      <c r="K35" s="15">
        <v>0</v>
      </c>
    </row>
    <row r="36" spans="1:11" s="22" customFormat="1" ht="30" hidden="1">
      <c r="A36" s="44" t="s">
        <v>68</v>
      </c>
      <c r="B36" s="25" t="s">
        <v>13</v>
      </c>
      <c r="C36" s="25"/>
      <c r="D36" s="27">
        <f t="shared" si="0"/>
        <v>0</v>
      </c>
      <c r="E36" s="25"/>
      <c r="F36" s="45"/>
      <c r="G36" s="26">
        <f t="shared" si="1"/>
        <v>0</v>
      </c>
      <c r="H36" s="26">
        <v>0</v>
      </c>
      <c r="I36" s="14">
        <v>5581.7</v>
      </c>
      <c r="J36" s="14">
        <v>1.07</v>
      </c>
      <c r="K36" s="15">
        <v>0</v>
      </c>
    </row>
    <row r="37" spans="1:11" s="22" customFormat="1" ht="30">
      <c r="A37" s="44" t="s">
        <v>24</v>
      </c>
      <c r="B37" s="25"/>
      <c r="C37" s="25">
        <f>F37*12</f>
        <v>0</v>
      </c>
      <c r="D37" s="27">
        <f t="shared" si="0"/>
        <v>9377.256000000001</v>
      </c>
      <c r="E37" s="25">
        <f>H37*12</f>
        <v>1.6800000000000002</v>
      </c>
      <c r="F37" s="45"/>
      <c r="G37" s="26">
        <f t="shared" si="1"/>
        <v>1.6800000000000002</v>
      </c>
      <c r="H37" s="26">
        <v>0.14</v>
      </c>
      <c r="I37" s="14">
        <v>5581.7</v>
      </c>
      <c r="J37" s="14">
        <v>1.07</v>
      </c>
      <c r="K37" s="15">
        <v>0.1391</v>
      </c>
    </row>
    <row r="38" spans="1:11" s="14" customFormat="1" ht="15">
      <c r="A38" s="44" t="s">
        <v>26</v>
      </c>
      <c r="B38" s="25" t="s">
        <v>27</v>
      </c>
      <c r="C38" s="25">
        <f>F38*12</f>
        <v>0</v>
      </c>
      <c r="D38" s="27">
        <f t="shared" si="0"/>
        <v>2311.0919999999996</v>
      </c>
      <c r="E38" s="25">
        <f>H38*12</f>
        <v>0.36</v>
      </c>
      <c r="F38" s="45"/>
      <c r="G38" s="26">
        <f t="shared" si="1"/>
        <v>0.36</v>
      </c>
      <c r="H38" s="26">
        <v>0.03</v>
      </c>
      <c r="I38" s="14">
        <v>6419.7</v>
      </c>
      <c r="J38" s="14">
        <v>1.07</v>
      </c>
      <c r="K38" s="15">
        <v>0.032100000000000004</v>
      </c>
    </row>
    <row r="39" spans="1:11" s="14" customFormat="1" ht="15">
      <c r="A39" s="44" t="s">
        <v>28</v>
      </c>
      <c r="B39" s="48" t="s">
        <v>29</v>
      </c>
      <c r="C39" s="48">
        <f>F39*12</f>
        <v>0</v>
      </c>
      <c r="D39" s="27">
        <f t="shared" si="0"/>
        <v>1540.7279999999998</v>
      </c>
      <c r="E39" s="48">
        <f>H39*12</f>
        <v>0.24</v>
      </c>
      <c r="F39" s="49"/>
      <c r="G39" s="26">
        <f t="shared" si="1"/>
        <v>0.24</v>
      </c>
      <c r="H39" s="26">
        <v>0.02</v>
      </c>
      <c r="I39" s="14">
        <v>6419.7</v>
      </c>
      <c r="J39" s="14">
        <v>1.07</v>
      </c>
      <c r="K39" s="15">
        <v>0.021400000000000002</v>
      </c>
    </row>
    <row r="40" spans="1:11" s="46" customFormat="1" ht="30">
      <c r="A40" s="44" t="s">
        <v>25</v>
      </c>
      <c r="B40" s="25" t="s">
        <v>118</v>
      </c>
      <c r="C40" s="25">
        <f>F40*12</f>
        <v>0</v>
      </c>
      <c r="D40" s="27">
        <f t="shared" si="0"/>
        <v>2311.0919999999996</v>
      </c>
      <c r="E40" s="25">
        <f>H40*12</f>
        <v>0.36</v>
      </c>
      <c r="F40" s="45"/>
      <c r="G40" s="26">
        <f t="shared" si="1"/>
        <v>0.36</v>
      </c>
      <c r="H40" s="26">
        <v>0.03</v>
      </c>
      <c r="I40" s="14">
        <v>6419.7</v>
      </c>
      <c r="J40" s="14">
        <v>1.07</v>
      </c>
      <c r="K40" s="15">
        <v>0.032100000000000004</v>
      </c>
    </row>
    <row r="41" spans="1:11" s="46" customFormat="1" ht="15">
      <c r="A41" s="44" t="s">
        <v>44</v>
      </c>
      <c r="B41" s="25"/>
      <c r="C41" s="26"/>
      <c r="D41" s="26">
        <f>SUM(D42:D56)</f>
        <v>47261.74</v>
      </c>
      <c r="E41" s="26"/>
      <c r="F41" s="45"/>
      <c r="G41" s="26">
        <f>SUM(G42:G56)</f>
        <v>8.16</v>
      </c>
      <c r="H41" s="26">
        <f>SUM(H42:H56)</f>
        <v>0.68</v>
      </c>
      <c r="I41" s="14">
        <v>5581.7</v>
      </c>
      <c r="J41" s="14">
        <v>1.07</v>
      </c>
      <c r="K41" s="15">
        <v>0.6243321977772602</v>
      </c>
    </row>
    <row r="42" spans="1:11" s="22" customFormat="1" ht="15">
      <c r="A42" s="50" t="s">
        <v>79</v>
      </c>
      <c r="B42" s="51" t="s">
        <v>18</v>
      </c>
      <c r="C42" s="51"/>
      <c r="D42" s="52">
        <f aca="true" t="shared" si="3" ref="D42:D54">G42*I42</f>
        <v>669.804</v>
      </c>
      <c r="E42" s="51"/>
      <c r="F42" s="53"/>
      <c r="G42" s="51">
        <f aca="true" t="shared" si="4" ref="G42:G56">H42*12</f>
        <v>0.12</v>
      </c>
      <c r="H42" s="51">
        <v>0.01</v>
      </c>
      <c r="I42" s="14">
        <v>5581.7</v>
      </c>
      <c r="J42" s="14">
        <v>1.07</v>
      </c>
      <c r="K42" s="15">
        <v>0.010700000000000001</v>
      </c>
    </row>
    <row r="43" spans="1:11" s="22" customFormat="1" ht="15">
      <c r="A43" s="50" t="s">
        <v>58</v>
      </c>
      <c r="B43" s="51" t="s">
        <v>18</v>
      </c>
      <c r="C43" s="51"/>
      <c r="D43" s="52">
        <f t="shared" si="3"/>
        <v>669.804</v>
      </c>
      <c r="E43" s="51"/>
      <c r="F43" s="53"/>
      <c r="G43" s="51">
        <f t="shared" si="4"/>
        <v>0.12</v>
      </c>
      <c r="H43" s="51">
        <v>0.01</v>
      </c>
      <c r="I43" s="14">
        <v>5581.7</v>
      </c>
      <c r="J43" s="14">
        <v>1.07</v>
      </c>
      <c r="K43" s="15">
        <v>0.010700000000000001</v>
      </c>
    </row>
    <row r="44" spans="1:11" s="22" customFormat="1" ht="15">
      <c r="A44" s="50" t="s">
        <v>19</v>
      </c>
      <c r="B44" s="51" t="s">
        <v>23</v>
      </c>
      <c r="C44" s="51">
        <f>F44*12</f>
        <v>0</v>
      </c>
      <c r="D44" s="52">
        <f t="shared" si="3"/>
        <v>770.3639999999999</v>
      </c>
      <c r="E44" s="51">
        <f>H44*12</f>
        <v>0.12</v>
      </c>
      <c r="F44" s="53"/>
      <c r="G44" s="51">
        <f t="shared" si="4"/>
        <v>0.12</v>
      </c>
      <c r="H44" s="51">
        <v>0.01</v>
      </c>
      <c r="I44" s="14">
        <v>6419.7</v>
      </c>
      <c r="J44" s="14">
        <v>1.07</v>
      </c>
      <c r="K44" s="15">
        <v>0.010700000000000001</v>
      </c>
    </row>
    <row r="45" spans="1:11" s="22" customFormat="1" ht="15">
      <c r="A45" s="50" t="s">
        <v>131</v>
      </c>
      <c r="B45" s="51" t="s">
        <v>18</v>
      </c>
      <c r="C45" s="51">
        <f>F45*12</f>
        <v>0</v>
      </c>
      <c r="D45" s="52">
        <f t="shared" si="3"/>
        <v>9244.367999999999</v>
      </c>
      <c r="E45" s="51">
        <f>H45*12</f>
        <v>1.44</v>
      </c>
      <c r="F45" s="53"/>
      <c r="G45" s="51">
        <f t="shared" si="4"/>
        <v>1.44</v>
      </c>
      <c r="H45" s="51">
        <v>0.12</v>
      </c>
      <c r="I45" s="14">
        <v>6419.7</v>
      </c>
      <c r="J45" s="14">
        <v>1.07</v>
      </c>
      <c r="K45" s="15">
        <v>0.11770000000000001</v>
      </c>
    </row>
    <row r="46" spans="1:11" s="22" customFormat="1" ht="15">
      <c r="A46" s="50" t="s">
        <v>77</v>
      </c>
      <c r="B46" s="51" t="s">
        <v>18</v>
      </c>
      <c r="C46" s="51">
        <f>F46*12</f>
        <v>0</v>
      </c>
      <c r="D46" s="52">
        <f t="shared" si="3"/>
        <v>2009.4119999999998</v>
      </c>
      <c r="E46" s="51">
        <f>H46*12</f>
        <v>0.36</v>
      </c>
      <c r="F46" s="53"/>
      <c r="G46" s="51">
        <f t="shared" si="4"/>
        <v>0.36</v>
      </c>
      <c r="H46" s="51">
        <v>0.03</v>
      </c>
      <c r="I46" s="14">
        <v>5581.7</v>
      </c>
      <c r="J46" s="14">
        <v>1.07</v>
      </c>
      <c r="K46" s="15">
        <v>0.032100000000000004</v>
      </c>
    </row>
    <row r="47" spans="1:11" s="22" customFormat="1" ht="15">
      <c r="A47" s="50" t="s">
        <v>20</v>
      </c>
      <c r="B47" s="51" t="s">
        <v>18</v>
      </c>
      <c r="C47" s="51">
        <f>F47*12</f>
        <v>0</v>
      </c>
      <c r="D47" s="52">
        <f t="shared" si="3"/>
        <v>6698.040000000001</v>
      </c>
      <c r="E47" s="51">
        <f>H47*12</f>
        <v>1.2000000000000002</v>
      </c>
      <c r="F47" s="53"/>
      <c r="G47" s="51">
        <f t="shared" si="4"/>
        <v>1.2000000000000002</v>
      </c>
      <c r="H47" s="51">
        <v>0.1</v>
      </c>
      <c r="I47" s="14">
        <v>5581.7</v>
      </c>
      <c r="J47" s="14">
        <v>1.07</v>
      </c>
      <c r="K47" s="15">
        <v>0.0963</v>
      </c>
    </row>
    <row r="48" spans="1:11" s="22" customFormat="1" ht="15">
      <c r="A48" s="50" t="s">
        <v>21</v>
      </c>
      <c r="B48" s="51" t="s">
        <v>18</v>
      </c>
      <c r="C48" s="51">
        <f>F48*12</f>
        <v>0</v>
      </c>
      <c r="D48" s="52">
        <f t="shared" si="3"/>
        <v>669.804</v>
      </c>
      <c r="E48" s="51">
        <f>H48*12</f>
        <v>0.12</v>
      </c>
      <c r="F48" s="53"/>
      <c r="G48" s="51">
        <f t="shared" si="4"/>
        <v>0.12</v>
      </c>
      <c r="H48" s="51">
        <v>0.01</v>
      </c>
      <c r="I48" s="14">
        <v>5581.7</v>
      </c>
      <c r="J48" s="14">
        <v>1.07</v>
      </c>
      <c r="K48" s="15">
        <v>0.010700000000000001</v>
      </c>
    </row>
    <row r="49" spans="1:11" s="22" customFormat="1" ht="15">
      <c r="A49" s="50" t="s">
        <v>71</v>
      </c>
      <c r="B49" s="51" t="s">
        <v>18</v>
      </c>
      <c r="C49" s="51"/>
      <c r="D49" s="52">
        <f t="shared" si="3"/>
        <v>770.3639999999999</v>
      </c>
      <c r="E49" s="51"/>
      <c r="F49" s="53"/>
      <c r="G49" s="51">
        <f t="shared" si="4"/>
        <v>0.12</v>
      </c>
      <c r="H49" s="51">
        <v>0.01</v>
      </c>
      <c r="I49" s="14">
        <v>6419.7</v>
      </c>
      <c r="J49" s="14">
        <v>1.07</v>
      </c>
      <c r="K49" s="15">
        <v>0.010700000000000001</v>
      </c>
    </row>
    <row r="50" spans="1:11" s="22" customFormat="1" ht="15">
      <c r="A50" s="50" t="s">
        <v>72</v>
      </c>
      <c r="B50" s="51" t="s">
        <v>23</v>
      </c>
      <c r="C50" s="51"/>
      <c r="D50" s="52">
        <f t="shared" si="3"/>
        <v>4018.8239999999996</v>
      </c>
      <c r="E50" s="51"/>
      <c r="F50" s="53"/>
      <c r="G50" s="51">
        <f t="shared" si="4"/>
        <v>0.72</v>
      </c>
      <c r="H50" s="51">
        <v>0.06</v>
      </c>
      <c r="I50" s="14">
        <v>5581.7</v>
      </c>
      <c r="J50" s="14">
        <v>1.07</v>
      </c>
      <c r="K50" s="15">
        <v>0.06420000000000001</v>
      </c>
    </row>
    <row r="51" spans="1:11" s="22" customFormat="1" ht="25.5">
      <c r="A51" s="50" t="s">
        <v>22</v>
      </c>
      <c r="B51" s="51" t="s">
        <v>18</v>
      </c>
      <c r="C51" s="51">
        <f>F51*12</f>
        <v>0</v>
      </c>
      <c r="D51" s="52">
        <f t="shared" si="3"/>
        <v>4622.183999999999</v>
      </c>
      <c r="E51" s="51">
        <f>H51*12</f>
        <v>0.72</v>
      </c>
      <c r="F51" s="53"/>
      <c r="G51" s="51">
        <f t="shared" si="4"/>
        <v>0.72</v>
      </c>
      <c r="H51" s="51">
        <v>0.06</v>
      </c>
      <c r="I51" s="14">
        <v>6419.7</v>
      </c>
      <c r="J51" s="14">
        <v>1.07</v>
      </c>
      <c r="K51" s="15">
        <v>0.06420000000000001</v>
      </c>
    </row>
    <row r="52" spans="1:11" s="22" customFormat="1" ht="15">
      <c r="A52" s="50" t="s">
        <v>45</v>
      </c>
      <c r="B52" s="51" t="s">
        <v>18</v>
      </c>
      <c r="C52" s="51"/>
      <c r="D52" s="52">
        <f t="shared" si="3"/>
        <v>669.804</v>
      </c>
      <c r="E52" s="51"/>
      <c r="F52" s="53"/>
      <c r="G52" s="51">
        <f t="shared" si="4"/>
        <v>0.12</v>
      </c>
      <c r="H52" s="51">
        <v>0.01</v>
      </c>
      <c r="I52" s="14">
        <v>5581.7</v>
      </c>
      <c r="J52" s="14">
        <v>1.07</v>
      </c>
      <c r="K52" s="15">
        <v>0.010700000000000001</v>
      </c>
    </row>
    <row r="53" spans="1:11" s="22" customFormat="1" ht="15">
      <c r="A53" s="50" t="s">
        <v>80</v>
      </c>
      <c r="B53" s="51" t="s">
        <v>18</v>
      </c>
      <c r="C53" s="54"/>
      <c r="D53" s="52">
        <f t="shared" si="3"/>
        <v>669.804</v>
      </c>
      <c r="E53" s="54"/>
      <c r="F53" s="53"/>
      <c r="G53" s="51">
        <f t="shared" si="4"/>
        <v>0.12</v>
      </c>
      <c r="H53" s="51">
        <v>0.01</v>
      </c>
      <c r="I53" s="14">
        <v>5581.7</v>
      </c>
      <c r="J53" s="14">
        <v>1.07</v>
      </c>
      <c r="K53" s="15">
        <v>0.010700000000000001</v>
      </c>
    </row>
    <row r="54" spans="1:11" s="22" customFormat="1" ht="15">
      <c r="A54" s="50" t="s">
        <v>76</v>
      </c>
      <c r="B54" s="51" t="s">
        <v>18</v>
      </c>
      <c r="C54" s="54">
        <f>F54*12</f>
        <v>0</v>
      </c>
      <c r="D54" s="52">
        <f t="shared" si="3"/>
        <v>7367.844</v>
      </c>
      <c r="E54" s="54">
        <f>H54*12</f>
        <v>1.32</v>
      </c>
      <c r="F54" s="53"/>
      <c r="G54" s="51">
        <f t="shared" si="4"/>
        <v>1.32</v>
      </c>
      <c r="H54" s="51">
        <v>0.11</v>
      </c>
      <c r="I54" s="14">
        <v>5581.7</v>
      </c>
      <c r="J54" s="14">
        <v>1.07</v>
      </c>
      <c r="K54" s="15">
        <v>0.10700000000000001</v>
      </c>
    </row>
    <row r="55" spans="1:11" s="22" customFormat="1" ht="15" hidden="1">
      <c r="A55" s="50"/>
      <c r="B55" s="51"/>
      <c r="C55" s="51"/>
      <c r="D55" s="52"/>
      <c r="E55" s="51"/>
      <c r="F55" s="53"/>
      <c r="G55" s="51"/>
      <c r="H55" s="51"/>
      <c r="I55" s="14"/>
      <c r="J55" s="14"/>
      <c r="K55" s="15"/>
    </row>
    <row r="56" spans="1:11" s="58" customFormat="1" ht="15">
      <c r="A56" s="50" t="s">
        <v>129</v>
      </c>
      <c r="B56" s="55" t="s">
        <v>18</v>
      </c>
      <c r="C56" s="55"/>
      <c r="D56" s="56">
        <v>8411.32</v>
      </c>
      <c r="E56" s="55"/>
      <c r="F56" s="57"/>
      <c r="G56" s="55">
        <f t="shared" si="4"/>
        <v>1.56</v>
      </c>
      <c r="H56" s="55">
        <v>0.13</v>
      </c>
      <c r="I56" s="14">
        <v>5581.7</v>
      </c>
      <c r="J56" s="14">
        <v>1.07</v>
      </c>
      <c r="K56" s="15">
        <v>0.05723219777726022</v>
      </c>
    </row>
    <row r="57" spans="1:11" s="46" customFormat="1" ht="30">
      <c r="A57" s="44" t="s">
        <v>54</v>
      </c>
      <c r="B57" s="25"/>
      <c r="C57" s="26"/>
      <c r="D57" s="26">
        <f>SUM(D58:D69)</f>
        <v>4622.183999999999</v>
      </c>
      <c r="E57" s="26"/>
      <c r="F57" s="45"/>
      <c r="G57" s="26">
        <f>SUM(G58:G69)</f>
        <v>0.72</v>
      </c>
      <c r="H57" s="26">
        <f>SUM(H58:H69)</f>
        <v>0.06</v>
      </c>
      <c r="I57" s="14">
        <v>5581.7</v>
      </c>
      <c r="J57" s="14">
        <v>1.07</v>
      </c>
      <c r="K57" s="15">
        <v>0.05837997803635684</v>
      </c>
    </row>
    <row r="58" spans="1:11" s="22" customFormat="1" ht="15" hidden="1">
      <c r="A58" s="50" t="s">
        <v>46</v>
      </c>
      <c r="B58" s="51" t="s">
        <v>78</v>
      </c>
      <c r="C58" s="51"/>
      <c r="D58" s="52">
        <f aca="true" t="shared" si="5" ref="D58:D69">G58*I58</f>
        <v>0</v>
      </c>
      <c r="E58" s="51"/>
      <c r="F58" s="53"/>
      <c r="G58" s="51">
        <f aca="true" t="shared" si="6" ref="G58:G69">H58*12</f>
        <v>0</v>
      </c>
      <c r="H58" s="51">
        <v>0</v>
      </c>
      <c r="I58" s="14">
        <v>5581.7</v>
      </c>
      <c r="J58" s="14">
        <v>1.07</v>
      </c>
      <c r="K58" s="15">
        <v>0</v>
      </c>
    </row>
    <row r="59" spans="1:11" s="22" customFormat="1" ht="25.5" hidden="1">
      <c r="A59" s="50" t="s">
        <v>47</v>
      </c>
      <c r="B59" s="51" t="s">
        <v>59</v>
      </c>
      <c r="C59" s="51"/>
      <c r="D59" s="52">
        <f t="shared" si="5"/>
        <v>0</v>
      </c>
      <c r="E59" s="51"/>
      <c r="F59" s="53"/>
      <c r="G59" s="51">
        <f t="shared" si="6"/>
        <v>0</v>
      </c>
      <c r="H59" s="51">
        <v>0</v>
      </c>
      <c r="I59" s="14">
        <v>5581.7</v>
      </c>
      <c r="J59" s="14">
        <v>1.07</v>
      </c>
      <c r="K59" s="15">
        <v>0</v>
      </c>
    </row>
    <row r="60" spans="1:11" s="22" customFormat="1" ht="15" hidden="1">
      <c r="A60" s="50" t="s">
        <v>85</v>
      </c>
      <c r="B60" s="51" t="s">
        <v>84</v>
      </c>
      <c r="C60" s="51"/>
      <c r="D60" s="52">
        <f t="shared" si="5"/>
        <v>0</v>
      </c>
      <c r="E60" s="51"/>
      <c r="F60" s="53"/>
      <c r="G60" s="51">
        <f t="shared" si="6"/>
        <v>0</v>
      </c>
      <c r="H60" s="51">
        <v>0</v>
      </c>
      <c r="I60" s="14">
        <v>5581.7</v>
      </c>
      <c r="J60" s="14">
        <v>1.07</v>
      </c>
      <c r="K60" s="15">
        <v>0</v>
      </c>
    </row>
    <row r="61" spans="1:11" s="22" customFormat="1" ht="25.5" hidden="1">
      <c r="A61" s="50" t="s">
        <v>81</v>
      </c>
      <c r="B61" s="51" t="s">
        <v>82</v>
      </c>
      <c r="C61" s="51"/>
      <c r="D61" s="52">
        <f t="shared" si="5"/>
        <v>0</v>
      </c>
      <c r="E61" s="51"/>
      <c r="F61" s="53"/>
      <c r="G61" s="51">
        <f t="shared" si="6"/>
        <v>0</v>
      </c>
      <c r="H61" s="51">
        <v>0</v>
      </c>
      <c r="I61" s="14">
        <v>5581.7</v>
      </c>
      <c r="J61" s="14">
        <v>1.07</v>
      </c>
      <c r="K61" s="15">
        <v>0</v>
      </c>
    </row>
    <row r="62" spans="1:11" s="22" customFormat="1" ht="15" hidden="1">
      <c r="A62" s="50" t="s">
        <v>48</v>
      </c>
      <c r="B62" s="51" t="s">
        <v>83</v>
      </c>
      <c r="C62" s="51"/>
      <c r="D62" s="52">
        <f t="shared" si="5"/>
        <v>0</v>
      </c>
      <c r="E62" s="51"/>
      <c r="F62" s="53"/>
      <c r="G62" s="51">
        <f t="shared" si="6"/>
        <v>0</v>
      </c>
      <c r="H62" s="51">
        <v>0</v>
      </c>
      <c r="I62" s="14">
        <v>5581.7</v>
      </c>
      <c r="J62" s="14">
        <v>1.07</v>
      </c>
      <c r="K62" s="15">
        <v>0</v>
      </c>
    </row>
    <row r="63" spans="1:11" s="22" customFormat="1" ht="15" hidden="1">
      <c r="A63" s="50" t="s">
        <v>62</v>
      </c>
      <c r="B63" s="51" t="s">
        <v>84</v>
      </c>
      <c r="C63" s="51"/>
      <c r="D63" s="52">
        <f t="shared" si="5"/>
        <v>0</v>
      </c>
      <c r="E63" s="51"/>
      <c r="F63" s="53"/>
      <c r="G63" s="51">
        <f t="shared" si="6"/>
        <v>0</v>
      </c>
      <c r="H63" s="51">
        <v>0</v>
      </c>
      <c r="I63" s="14">
        <v>5581.7</v>
      </c>
      <c r="J63" s="14">
        <v>1.07</v>
      </c>
      <c r="K63" s="15">
        <v>0</v>
      </c>
    </row>
    <row r="64" spans="1:11" s="22" customFormat="1" ht="15" hidden="1">
      <c r="A64" s="50" t="s">
        <v>63</v>
      </c>
      <c r="B64" s="51" t="s">
        <v>18</v>
      </c>
      <c r="C64" s="51"/>
      <c r="D64" s="52">
        <f t="shared" si="5"/>
        <v>0</v>
      </c>
      <c r="E64" s="51"/>
      <c r="F64" s="53"/>
      <c r="G64" s="51">
        <f t="shared" si="6"/>
        <v>0</v>
      </c>
      <c r="H64" s="51">
        <v>0</v>
      </c>
      <c r="I64" s="14">
        <v>5581.7</v>
      </c>
      <c r="J64" s="14">
        <v>1.07</v>
      </c>
      <c r="K64" s="15">
        <v>0</v>
      </c>
    </row>
    <row r="65" spans="1:11" s="22" customFormat="1" ht="25.5" hidden="1">
      <c r="A65" s="50" t="s">
        <v>60</v>
      </c>
      <c r="B65" s="51" t="s">
        <v>18</v>
      </c>
      <c r="C65" s="51"/>
      <c r="D65" s="52">
        <f t="shared" si="5"/>
        <v>0</v>
      </c>
      <c r="E65" s="51"/>
      <c r="F65" s="53"/>
      <c r="G65" s="51">
        <f t="shared" si="6"/>
        <v>0</v>
      </c>
      <c r="H65" s="51">
        <v>0</v>
      </c>
      <c r="I65" s="14">
        <v>5581.7</v>
      </c>
      <c r="J65" s="14">
        <v>1.07</v>
      </c>
      <c r="K65" s="15">
        <v>0</v>
      </c>
    </row>
    <row r="66" spans="1:11" s="22" customFormat="1" ht="15">
      <c r="A66" s="50" t="s">
        <v>100</v>
      </c>
      <c r="B66" s="55" t="s">
        <v>18</v>
      </c>
      <c r="C66" s="51"/>
      <c r="D66" s="52">
        <f t="shared" si="5"/>
        <v>2311.0919999999996</v>
      </c>
      <c r="E66" s="51"/>
      <c r="F66" s="53"/>
      <c r="G66" s="51">
        <f t="shared" si="6"/>
        <v>0.36</v>
      </c>
      <c r="H66" s="51">
        <v>0.03</v>
      </c>
      <c r="I66" s="14">
        <v>6419.7</v>
      </c>
      <c r="J66" s="14">
        <v>1.07</v>
      </c>
      <c r="K66" s="15">
        <v>0.032100000000000004</v>
      </c>
    </row>
    <row r="67" spans="1:11" s="22" customFormat="1" ht="15" hidden="1">
      <c r="A67" s="50" t="s">
        <v>74</v>
      </c>
      <c r="B67" s="51" t="s">
        <v>10</v>
      </c>
      <c r="C67" s="51"/>
      <c r="D67" s="52">
        <f t="shared" si="5"/>
        <v>0</v>
      </c>
      <c r="E67" s="51"/>
      <c r="F67" s="53"/>
      <c r="G67" s="51">
        <f t="shared" si="6"/>
        <v>0</v>
      </c>
      <c r="H67" s="51">
        <v>0</v>
      </c>
      <c r="I67" s="14">
        <v>5581.7</v>
      </c>
      <c r="J67" s="14">
        <v>1.07</v>
      </c>
      <c r="K67" s="15">
        <v>0</v>
      </c>
    </row>
    <row r="68" spans="1:11" s="22" customFormat="1" ht="15" hidden="1">
      <c r="A68" s="50" t="s">
        <v>73</v>
      </c>
      <c r="B68" s="51" t="s">
        <v>10</v>
      </c>
      <c r="C68" s="54"/>
      <c r="D68" s="52">
        <f t="shared" si="5"/>
        <v>0</v>
      </c>
      <c r="E68" s="54"/>
      <c r="F68" s="53"/>
      <c r="G68" s="51">
        <f t="shared" si="6"/>
        <v>0</v>
      </c>
      <c r="H68" s="51">
        <v>0</v>
      </c>
      <c r="I68" s="14">
        <v>5581.7</v>
      </c>
      <c r="J68" s="14">
        <v>1.07</v>
      </c>
      <c r="K68" s="15">
        <v>0</v>
      </c>
    </row>
    <row r="69" spans="1:11" s="58" customFormat="1" ht="15">
      <c r="A69" s="50" t="s">
        <v>116</v>
      </c>
      <c r="B69" s="55" t="s">
        <v>18</v>
      </c>
      <c r="C69" s="55"/>
      <c r="D69" s="56">
        <f t="shared" si="5"/>
        <v>2311.0919999999996</v>
      </c>
      <c r="E69" s="55"/>
      <c r="F69" s="57"/>
      <c r="G69" s="55">
        <f t="shared" si="6"/>
        <v>0.36</v>
      </c>
      <c r="H69" s="55">
        <v>0.03</v>
      </c>
      <c r="I69" s="14">
        <v>6419.7</v>
      </c>
      <c r="J69" s="14">
        <v>1.07</v>
      </c>
      <c r="K69" s="15">
        <v>0.026279978036356837</v>
      </c>
    </row>
    <row r="70" spans="1:11" s="22" customFormat="1" ht="30">
      <c r="A70" s="44" t="s">
        <v>55</v>
      </c>
      <c r="B70" s="51"/>
      <c r="C70" s="51"/>
      <c r="D70" s="26">
        <f>D71+D72+D73</f>
        <v>2615.5319999999997</v>
      </c>
      <c r="E70" s="51"/>
      <c r="F70" s="53"/>
      <c r="G70" s="26">
        <f>G71+G72+G73</f>
        <v>0.48</v>
      </c>
      <c r="H70" s="26">
        <f>H71+H72+H73</f>
        <v>0.04</v>
      </c>
      <c r="I70" s="14">
        <v>5581.7</v>
      </c>
      <c r="J70" s="14">
        <v>1.07</v>
      </c>
      <c r="K70" s="15">
        <v>0.04480753825464326</v>
      </c>
    </row>
    <row r="71" spans="1:11" s="22" customFormat="1" ht="15">
      <c r="A71" s="50" t="s">
        <v>130</v>
      </c>
      <c r="B71" s="51" t="s">
        <v>18</v>
      </c>
      <c r="C71" s="51"/>
      <c r="D71" s="52">
        <v>304.44</v>
      </c>
      <c r="E71" s="51"/>
      <c r="F71" s="53"/>
      <c r="G71" s="51">
        <f>H71*12</f>
        <v>0.12</v>
      </c>
      <c r="H71" s="51">
        <v>0.01</v>
      </c>
      <c r="I71" s="14">
        <v>6419.7</v>
      </c>
      <c r="J71" s="14">
        <v>1.07</v>
      </c>
      <c r="K71" s="15">
        <v>0.012707538254643259</v>
      </c>
    </row>
    <row r="72" spans="1:11" s="22" customFormat="1" ht="15">
      <c r="A72" s="50" t="s">
        <v>132</v>
      </c>
      <c r="B72" s="51" t="s">
        <v>18</v>
      </c>
      <c r="C72" s="51"/>
      <c r="D72" s="52">
        <f>G72*I72</f>
        <v>2311.0919999999996</v>
      </c>
      <c r="E72" s="51"/>
      <c r="F72" s="53"/>
      <c r="G72" s="51">
        <f>H72*12</f>
        <v>0.36</v>
      </c>
      <c r="H72" s="51">
        <v>0.03</v>
      </c>
      <c r="I72" s="14">
        <v>6419.7</v>
      </c>
      <c r="J72" s="14">
        <v>1.07</v>
      </c>
      <c r="K72" s="15">
        <v>0.032100000000000004</v>
      </c>
    </row>
    <row r="73" spans="1:11" s="22" customFormat="1" ht="15" hidden="1">
      <c r="A73" s="50" t="s">
        <v>75</v>
      </c>
      <c r="B73" s="51" t="s">
        <v>10</v>
      </c>
      <c r="C73" s="51"/>
      <c r="D73" s="52">
        <f>G73*I73</f>
        <v>0</v>
      </c>
      <c r="E73" s="51"/>
      <c r="F73" s="53"/>
      <c r="G73" s="51">
        <f>H73*12</f>
        <v>0</v>
      </c>
      <c r="H73" s="51">
        <v>0</v>
      </c>
      <c r="I73" s="14">
        <v>5581.7</v>
      </c>
      <c r="J73" s="14">
        <v>1.07</v>
      </c>
      <c r="K73" s="15">
        <v>0</v>
      </c>
    </row>
    <row r="74" spans="1:11" s="22" customFormat="1" ht="15">
      <c r="A74" s="44" t="s">
        <v>56</v>
      </c>
      <c r="B74" s="51"/>
      <c r="C74" s="51"/>
      <c r="D74" s="26">
        <f>SUM(D75:D82)</f>
        <v>15506.052</v>
      </c>
      <c r="E74" s="51"/>
      <c r="F74" s="53"/>
      <c r="G74" s="26">
        <f>SUM(G75:G82)</f>
        <v>2.7600000000000002</v>
      </c>
      <c r="H74" s="26">
        <f>SUM(H75:H82)</f>
        <v>0.23000000000000004</v>
      </c>
      <c r="I74" s="14">
        <v>5581.7</v>
      </c>
      <c r="J74" s="14">
        <v>1.07</v>
      </c>
      <c r="K74" s="15">
        <v>0.23540000000000005</v>
      </c>
    </row>
    <row r="75" spans="1:11" s="22" customFormat="1" ht="15">
      <c r="A75" s="50" t="s">
        <v>49</v>
      </c>
      <c r="B75" s="51" t="s">
        <v>10</v>
      </c>
      <c r="C75" s="51"/>
      <c r="D75" s="52">
        <f aca="true" t="shared" si="7" ref="D75:D82">G75*I75</f>
        <v>669.804</v>
      </c>
      <c r="E75" s="51"/>
      <c r="F75" s="53"/>
      <c r="G75" s="51">
        <f aca="true" t="shared" si="8" ref="G75:G82">H75*12</f>
        <v>0.12</v>
      </c>
      <c r="H75" s="51">
        <v>0.01</v>
      </c>
      <c r="I75" s="14">
        <v>5581.7</v>
      </c>
      <c r="J75" s="14">
        <v>1.07</v>
      </c>
      <c r="K75" s="15">
        <v>0.010700000000000001</v>
      </c>
    </row>
    <row r="76" spans="1:11" s="22" customFormat="1" ht="15">
      <c r="A76" s="50" t="s">
        <v>94</v>
      </c>
      <c r="B76" s="51" t="s">
        <v>18</v>
      </c>
      <c r="C76" s="51"/>
      <c r="D76" s="52">
        <f t="shared" si="7"/>
        <v>10716.864</v>
      </c>
      <c r="E76" s="51"/>
      <c r="F76" s="53"/>
      <c r="G76" s="51">
        <f t="shared" si="8"/>
        <v>1.92</v>
      </c>
      <c r="H76" s="51">
        <v>0.16</v>
      </c>
      <c r="I76" s="14">
        <v>5581.7</v>
      </c>
      <c r="J76" s="14">
        <v>1.07</v>
      </c>
      <c r="K76" s="15">
        <v>0.1605</v>
      </c>
    </row>
    <row r="77" spans="1:11" s="22" customFormat="1" ht="15">
      <c r="A77" s="50" t="s">
        <v>50</v>
      </c>
      <c r="B77" s="51" t="s">
        <v>18</v>
      </c>
      <c r="C77" s="51"/>
      <c r="D77" s="52">
        <f t="shared" si="7"/>
        <v>770.3639999999999</v>
      </c>
      <c r="E77" s="51"/>
      <c r="F77" s="53"/>
      <c r="G77" s="51">
        <f t="shared" si="8"/>
        <v>0.12</v>
      </c>
      <c r="H77" s="51">
        <v>0.01</v>
      </c>
      <c r="I77" s="14">
        <v>6419.7</v>
      </c>
      <c r="J77" s="14">
        <v>1.07</v>
      </c>
      <c r="K77" s="15">
        <v>0.010700000000000001</v>
      </c>
    </row>
    <row r="78" spans="1:11" s="22" customFormat="1" ht="27.75" customHeight="1" hidden="1">
      <c r="A78" s="50" t="s">
        <v>61</v>
      </c>
      <c r="B78" s="51" t="s">
        <v>13</v>
      </c>
      <c r="C78" s="51"/>
      <c r="D78" s="52">
        <f t="shared" si="7"/>
        <v>0</v>
      </c>
      <c r="E78" s="51"/>
      <c r="F78" s="53"/>
      <c r="G78" s="51">
        <f t="shared" si="8"/>
        <v>0</v>
      </c>
      <c r="H78" s="51">
        <v>0</v>
      </c>
      <c r="I78" s="14">
        <v>5581.7</v>
      </c>
      <c r="J78" s="14">
        <v>1.07</v>
      </c>
      <c r="K78" s="15">
        <v>0</v>
      </c>
    </row>
    <row r="79" spans="1:11" s="22" customFormat="1" ht="25.5" hidden="1">
      <c r="A79" s="50" t="s">
        <v>91</v>
      </c>
      <c r="B79" s="51" t="s">
        <v>13</v>
      </c>
      <c r="C79" s="51"/>
      <c r="D79" s="52">
        <f t="shared" si="7"/>
        <v>0</v>
      </c>
      <c r="E79" s="51"/>
      <c r="F79" s="53"/>
      <c r="G79" s="51">
        <f t="shared" si="8"/>
        <v>0</v>
      </c>
      <c r="H79" s="51">
        <v>0</v>
      </c>
      <c r="I79" s="14">
        <v>5581.7</v>
      </c>
      <c r="J79" s="14">
        <v>1.07</v>
      </c>
      <c r="K79" s="15">
        <v>0</v>
      </c>
    </row>
    <row r="80" spans="1:11" s="22" customFormat="1" ht="25.5" hidden="1">
      <c r="A80" s="50" t="s">
        <v>86</v>
      </c>
      <c r="B80" s="51" t="s">
        <v>13</v>
      </c>
      <c r="C80" s="51"/>
      <c r="D80" s="52">
        <f t="shared" si="7"/>
        <v>0</v>
      </c>
      <c r="E80" s="51"/>
      <c r="F80" s="53"/>
      <c r="G80" s="51">
        <f t="shared" si="8"/>
        <v>0</v>
      </c>
      <c r="H80" s="51">
        <v>0</v>
      </c>
      <c r="I80" s="14">
        <v>5581.7</v>
      </c>
      <c r="J80" s="14">
        <v>1.07</v>
      </c>
      <c r="K80" s="15">
        <v>0</v>
      </c>
    </row>
    <row r="81" spans="1:11" s="22" customFormat="1" ht="25.5" hidden="1">
      <c r="A81" s="50" t="s">
        <v>92</v>
      </c>
      <c r="B81" s="51" t="s">
        <v>13</v>
      </c>
      <c r="C81" s="51"/>
      <c r="D81" s="52">
        <f t="shared" si="7"/>
        <v>0</v>
      </c>
      <c r="E81" s="51"/>
      <c r="F81" s="53"/>
      <c r="G81" s="51">
        <f t="shared" si="8"/>
        <v>0</v>
      </c>
      <c r="H81" s="51">
        <v>0</v>
      </c>
      <c r="I81" s="14">
        <v>5581.7</v>
      </c>
      <c r="J81" s="14">
        <v>1.07</v>
      </c>
      <c r="K81" s="15">
        <v>0</v>
      </c>
    </row>
    <row r="82" spans="1:11" s="22" customFormat="1" ht="25.5">
      <c r="A82" s="50" t="s">
        <v>90</v>
      </c>
      <c r="B82" s="51" t="s">
        <v>13</v>
      </c>
      <c r="C82" s="51"/>
      <c r="D82" s="52">
        <f t="shared" si="7"/>
        <v>3349.0200000000004</v>
      </c>
      <c r="E82" s="51"/>
      <c r="F82" s="53"/>
      <c r="G82" s="51">
        <f t="shared" si="8"/>
        <v>0.6000000000000001</v>
      </c>
      <c r="H82" s="51">
        <v>0.05</v>
      </c>
      <c r="I82" s="14">
        <v>5581.7</v>
      </c>
      <c r="J82" s="14">
        <v>1.07</v>
      </c>
      <c r="K82" s="15">
        <v>0.053500000000000006</v>
      </c>
    </row>
    <row r="83" spans="1:11" s="22" customFormat="1" ht="15">
      <c r="A83" s="44" t="s">
        <v>57</v>
      </c>
      <c r="B83" s="51"/>
      <c r="C83" s="51"/>
      <c r="D83" s="26">
        <f>D84+D85+D86</f>
        <v>6698.04</v>
      </c>
      <c r="E83" s="51"/>
      <c r="F83" s="53"/>
      <c r="G83" s="26">
        <f>G84+G85+G86</f>
        <v>1.2000000000000002</v>
      </c>
      <c r="H83" s="26">
        <f>H84+H85+H86</f>
        <v>0.09999999999999999</v>
      </c>
      <c r="I83" s="14">
        <v>5581.7</v>
      </c>
      <c r="J83" s="14">
        <v>1.07</v>
      </c>
      <c r="K83" s="15">
        <v>0.107</v>
      </c>
    </row>
    <row r="84" spans="1:11" s="22" customFormat="1" ht="15">
      <c r="A84" s="50" t="s">
        <v>51</v>
      </c>
      <c r="B84" s="51" t="s">
        <v>18</v>
      </c>
      <c r="C84" s="51"/>
      <c r="D84" s="52">
        <f>G84*I84</f>
        <v>669.804</v>
      </c>
      <c r="E84" s="51"/>
      <c r="F84" s="53"/>
      <c r="G84" s="51">
        <f>H84*12</f>
        <v>0.12</v>
      </c>
      <c r="H84" s="51">
        <v>0.01</v>
      </c>
      <c r="I84" s="14">
        <v>5581.7</v>
      </c>
      <c r="J84" s="14">
        <v>1.07</v>
      </c>
      <c r="K84" s="15">
        <v>0.010700000000000001</v>
      </c>
    </row>
    <row r="85" spans="1:11" s="22" customFormat="1" ht="15">
      <c r="A85" s="50" t="s">
        <v>52</v>
      </c>
      <c r="B85" s="51" t="s">
        <v>18</v>
      </c>
      <c r="C85" s="51"/>
      <c r="D85" s="52">
        <f>G85*I85</f>
        <v>5358.432</v>
      </c>
      <c r="E85" s="51"/>
      <c r="F85" s="53"/>
      <c r="G85" s="51">
        <f>H85*12</f>
        <v>0.96</v>
      </c>
      <c r="H85" s="51">
        <v>0.08</v>
      </c>
      <c r="I85" s="14">
        <v>5581.7</v>
      </c>
      <c r="J85" s="14">
        <v>1.07</v>
      </c>
      <c r="K85" s="15">
        <v>0.08560000000000001</v>
      </c>
    </row>
    <row r="86" spans="1:11" s="22" customFormat="1" ht="15">
      <c r="A86" s="50" t="s">
        <v>53</v>
      </c>
      <c r="B86" s="51" t="s">
        <v>18</v>
      </c>
      <c r="C86" s="51"/>
      <c r="D86" s="52">
        <f>G86*I86</f>
        <v>669.804</v>
      </c>
      <c r="E86" s="51"/>
      <c r="F86" s="53"/>
      <c r="G86" s="51">
        <f>H86*12</f>
        <v>0.12</v>
      </c>
      <c r="H86" s="51">
        <v>0.01</v>
      </c>
      <c r="I86" s="14">
        <v>5581.7</v>
      </c>
      <c r="J86" s="14">
        <v>1.07</v>
      </c>
      <c r="K86" s="15">
        <v>0.010700000000000001</v>
      </c>
    </row>
    <row r="87" spans="1:11" s="14" customFormat="1" ht="15">
      <c r="A87" s="44" t="s">
        <v>70</v>
      </c>
      <c r="B87" s="25"/>
      <c r="C87" s="26"/>
      <c r="D87" s="26">
        <f>D88+D89</f>
        <v>42197.652</v>
      </c>
      <c r="E87" s="26"/>
      <c r="F87" s="45"/>
      <c r="G87" s="26">
        <f>G88+G89</f>
        <v>7.5600000000000005</v>
      </c>
      <c r="H87" s="26">
        <f>H88+H89</f>
        <v>0.63</v>
      </c>
      <c r="I87" s="14">
        <v>5581.7</v>
      </c>
      <c r="J87" s="14">
        <v>1.07</v>
      </c>
      <c r="K87" s="15">
        <v>0.6313</v>
      </c>
    </row>
    <row r="88" spans="1:11" s="22" customFormat="1" ht="15">
      <c r="A88" s="50" t="s">
        <v>88</v>
      </c>
      <c r="B88" s="51" t="s">
        <v>18</v>
      </c>
      <c r="C88" s="51"/>
      <c r="D88" s="52">
        <f>G88*I88</f>
        <v>1339.608</v>
      </c>
      <c r="E88" s="51"/>
      <c r="F88" s="53"/>
      <c r="G88" s="51">
        <f>H88*12</f>
        <v>0.24</v>
      </c>
      <c r="H88" s="51">
        <v>0.02</v>
      </c>
      <c r="I88" s="14">
        <v>5581.7</v>
      </c>
      <c r="J88" s="14">
        <v>1.07</v>
      </c>
      <c r="K88" s="15">
        <v>0.021400000000000002</v>
      </c>
    </row>
    <row r="89" spans="1:11" s="22" customFormat="1" ht="25.5">
      <c r="A89" s="50" t="s">
        <v>87</v>
      </c>
      <c r="B89" s="51" t="s">
        <v>13</v>
      </c>
      <c r="C89" s="51">
        <f>F89*12</f>
        <v>0</v>
      </c>
      <c r="D89" s="52">
        <f>G89*I89</f>
        <v>40858.044</v>
      </c>
      <c r="E89" s="51">
        <f>H89*12</f>
        <v>7.32</v>
      </c>
      <c r="F89" s="53"/>
      <c r="G89" s="51">
        <f>H89*12</f>
        <v>7.32</v>
      </c>
      <c r="H89" s="51">
        <v>0.61</v>
      </c>
      <c r="I89" s="14">
        <v>5581.7</v>
      </c>
      <c r="J89" s="14">
        <v>1.07</v>
      </c>
      <c r="K89" s="15">
        <v>0.6099</v>
      </c>
    </row>
    <row r="90" spans="1:11" s="14" customFormat="1" ht="15" hidden="1">
      <c r="A90" s="44" t="s">
        <v>69</v>
      </c>
      <c r="B90" s="25"/>
      <c r="C90" s="26"/>
      <c r="D90" s="26">
        <f>D91+D92+D93</f>
        <v>0</v>
      </c>
      <c r="E90" s="26"/>
      <c r="F90" s="45"/>
      <c r="G90" s="26">
        <f>G91+G92+G93</f>
        <v>0</v>
      </c>
      <c r="H90" s="26">
        <f>H91+H92+H93</f>
        <v>0</v>
      </c>
      <c r="I90" s="14">
        <v>5581.7</v>
      </c>
      <c r="J90" s="14">
        <v>1.07</v>
      </c>
      <c r="K90" s="15">
        <v>0.1605</v>
      </c>
    </row>
    <row r="91" spans="1:11" s="22" customFormat="1" ht="15" hidden="1">
      <c r="A91" s="50"/>
      <c r="B91" s="51"/>
      <c r="C91" s="51"/>
      <c r="D91" s="52"/>
      <c r="E91" s="51"/>
      <c r="F91" s="53"/>
      <c r="G91" s="51"/>
      <c r="H91" s="51"/>
      <c r="I91" s="14"/>
      <c r="J91" s="14"/>
      <c r="K91" s="15"/>
    </row>
    <row r="92" spans="1:11" s="22" customFormat="1" ht="15" hidden="1">
      <c r="A92" s="50"/>
      <c r="B92" s="51"/>
      <c r="C92" s="51"/>
      <c r="D92" s="52"/>
      <c r="E92" s="51"/>
      <c r="F92" s="53"/>
      <c r="G92" s="51"/>
      <c r="H92" s="51"/>
      <c r="I92" s="14"/>
      <c r="J92" s="14"/>
      <c r="K92" s="15"/>
    </row>
    <row r="93" spans="1:11" s="22" customFormat="1" ht="25.5" customHeight="1" hidden="1">
      <c r="A93" s="50" t="s">
        <v>89</v>
      </c>
      <c r="B93" s="51" t="s">
        <v>18</v>
      </c>
      <c r="C93" s="51"/>
      <c r="D93" s="52">
        <f aca="true" t="shared" si="9" ref="D93:D101">G93*I93</f>
        <v>0</v>
      </c>
      <c r="E93" s="51"/>
      <c r="F93" s="53"/>
      <c r="G93" s="51">
        <f aca="true" t="shared" si="10" ref="G93:G101">H93*12</f>
        <v>0</v>
      </c>
      <c r="H93" s="51">
        <v>0</v>
      </c>
      <c r="I93" s="14">
        <v>5581.7</v>
      </c>
      <c r="J93" s="14">
        <v>1.07</v>
      </c>
      <c r="K93" s="15">
        <v>0</v>
      </c>
    </row>
    <row r="94" spans="1:10" s="34" customFormat="1" ht="29.25" customHeight="1" hidden="1">
      <c r="A94" s="59"/>
      <c r="B94" s="60"/>
      <c r="C94" s="61"/>
      <c r="D94" s="61"/>
      <c r="E94" s="61"/>
      <c r="F94" s="62"/>
      <c r="G94" s="61"/>
      <c r="H94" s="61"/>
      <c r="I94" s="14"/>
      <c r="J94" s="15"/>
    </row>
    <row r="95" spans="1:11" s="14" customFormat="1" ht="30.75" thickBot="1">
      <c r="A95" s="63" t="s">
        <v>41</v>
      </c>
      <c r="B95" s="25" t="s">
        <v>13</v>
      </c>
      <c r="C95" s="48">
        <f>F95*12</f>
        <v>0</v>
      </c>
      <c r="D95" s="48">
        <f t="shared" si="9"/>
        <v>20094.12</v>
      </c>
      <c r="E95" s="48">
        <f aca="true" t="shared" si="11" ref="E95:E101">H95*12</f>
        <v>3.5999999999999996</v>
      </c>
      <c r="F95" s="49"/>
      <c r="G95" s="48">
        <f t="shared" si="10"/>
        <v>3.5999999999999996</v>
      </c>
      <c r="H95" s="48">
        <v>0.3</v>
      </c>
      <c r="I95" s="14">
        <v>5581.7</v>
      </c>
      <c r="J95" s="14">
        <v>1.07</v>
      </c>
      <c r="K95" s="15">
        <v>0.29960000000000003</v>
      </c>
    </row>
    <row r="96" spans="1:11" s="14" customFormat="1" ht="19.5" hidden="1" thickBot="1">
      <c r="A96" s="64" t="s">
        <v>39</v>
      </c>
      <c r="B96" s="48"/>
      <c r="C96" s="48" t="e">
        <f>F96*12</f>
        <v>#REF!</v>
      </c>
      <c r="D96" s="48">
        <f t="shared" si="9"/>
        <v>0</v>
      </c>
      <c r="E96" s="48">
        <f t="shared" si="11"/>
        <v>0</v>
      </c>
      <c r="F96" s="49" t="e">
        <f>#REF!+#REF!+#REF!+#REF!+#REF!+#REF!+#REF!+#REF!+#REF!+#REF!</f>
        <v>#REF!</v>
      </c>
      <c r="G96" s="48">
        <f t="shared" si="10"/>
        <v>0</v>
      </c>
      <c r="H96" s="49">
        <f>H97+H98+H99+H100+H101</f>
        <v>0</v>
      </c>
      <c r="I96" s="14">
        <v>5581.7</v>
      </c>
      <c r="K96" s="15"/>
    </row>
    <row r="97" spans="1:11" s="22" customFormat="1" ht="15.75" hidden="1" thickBot="1">
      <c r="A97" s="50" t="s">
        <v>95</v>
      </c>
      <c r="B97" s="51"/>
      <c r="C97" s="51"/>
      <c r="D97" s="52">
        <f t="shared" si="9"/>
        <v>0</v>
      </c>
      <c r="E97" s="51">
        <f t="shared" si="11"/>
        <v>0</v>
      </c>
      <c r="F97" s="53" t="e">
        <f>#REF!+#REF!+#REF!+#REF!+#REF!+#REF!+#REF!+#REF!+#REF!+#REF!</f>
        <v>#REF!</v>
      </c>
      <c r="G97" s="51">
        <f t="shared" si="10"/>
        <v>0</v>
      </c>
      <c r="H97" s="53"/>
      <c r="I97" s="14">
        <v>5581.7</v>
      </c>
      <c r="K97" s="23"/>
    </row>
    <row r="98" spans="1:11" s="22" customFormat="1" ht="15.75" hidden="1" thickBot="1">
      <c r="A98" s="50" t="s">
        <v>96</v>
      </c>
      <c r="B98" s="51"/>
      <c r="C98" s="51"/>
      <c r="D98" s="52"/>
      <c r="E98" s="51"/>
      <c r="F98" s="53"/>
      <c r="G98" s="51"/>
      <c r="H98" s="53"/>
      <c r="I98" s="14">
        <v>5581.7</v>
      </c>
      <c r="K98" s="23"/>
    </row>
    <row r="99" spans="1:11" s="22" customFormat="1" ht="15.75" hidden="1" thickBot="1">
      <c r="A99" s="50" t="s">
        <v>97</v>
      </c>
      <c r="B99" s="51"/>
      <c r="C99" s="51"/>
      <c r="D99" s="52"/>
      <c r="E99" s="51"/>
      <c r="F99" s="53"/>
      <c r="G99" s="51"/>
      <c r="H99" s="53"/>
      <c r="I99" s="14">
        <v>5581.7</v>
      </c>
      <c r="K99" s="23"/>
    </row>
    <row r="100" spans="1:11" s="22" customFormat="1" ht="15.75" hidden="1" thickBot="1">
      <c r="A100" s="50" t="s">
        <v>98</v>
      </c>
      <c r="B100" s="51"/>
      <c r="C100" s="51"/>
      <c r="D100" s="52">
        <f t="shared" si="9"/>
        <v>0</v>
      </c>
      <c r="E100" s="51">
        <f t="shared" si="11"/>
        <v>0</v>
      </c>
      <c r="F100" s="53" t="e">
        <f>#REF!+#REF!+#REF!+#REF!+#REF!+#REF!+#REF!+#REF!+#REF!+#REF!</f>
        <v>#REF!</v>
      </c>
      <c r="G100" s="51">
        <f t="shared" si="10"/>
        <v>0</v>
      </c>
      <c r="H100" s="53"/>
      <c r="I100" s="14">
        <v>5581.7</v>
      </c>
      <c r="K100" s="23"/>
    </row>
    <row r="101" spans="1:11" s="22" customFormat="1" ht="15.75" hidden="1" thickBot="1">
      <c r="A101" s="65" t="s">
        <v>99</v>
      </c>
      <c r="B101" s="66"/>
      <c r="C101" s="66"/>
      <c r="D101" s="67">
        <f t="shared" si="9"/>
        <v>0</v>
      </c>
      <c r="E101" s="66">
        <f t="shared" si="11"/>
        <v>0</v>
      </c>
      <c r="F101" s="68" t="e">
        <f>#REF!+#REF!+#REF!+#REF!+#REF!+#REF!+#REF!+#REF!+#REF!+#REF!</f>
        <v>#REF!</v>
      </c>
      <c r="G101" s="66">
        <f t="shared" si="10"/>
        <v>0</v>
      </c>
      <c r="H101" s="68"/>
      <c r="I101" s="14">
        <v>5581.7</v>
      </c>
      <c r="K101" s="23"/>
    </row>
    <row r="102" spans="1:11" s="22" customFormat="1" ht="26.25" hidden="1" thickBot="1">
      <c r="A102" s="69" t="s">
        <v>122</v>
      </c>
      <c r="B102" s="60" t="s">
        <v>123</v>
      </c>
      <c r="C102" s="70"/>
      <c r="D102" s="61"/>
      <c r="E102" s="61"/>
      <c r="F102" s="62"/>
      <c r="G102" s="61"/>
      <c r="H102" s="61"/>
      <c r="I102" s="14">
        <v>5581.7</v>
      </c>
      <c r="K102" s="23"/>
    </row>
    <row r="103" spans="1:11" s="74" customFormat="1" ht="20.25" thickBot="1">
      <c r="A103" s="71" t="s">
        <v>40</v>
      </c>
      <c r="B103" s="72"/>
      <c r="C103" s="72">
        <f>F103*12</f>
        <v>0</v>
      </c>
      <c r="D103" s="73">
        <f>D13+D18+D26+D27+D28+D29+D30+D31+D32+D33+D34+D35+D37+D38+D39+D40+D41+D57+D70+D74+D83+D87+D95</f>
        <v>1073249.5960000001</v>
      </c>
      <c r="E103" s="73">
        <f>E13+E18+E26+E27+E28+E29+E30+E31+E32+E33+E34+E35+E37+E38+E39+E40+E41+E57+E70+E74+E83+E87+E95</f>
        <v>159.36000000000004</v>
      </c>
      <c r="F103" s="73">
        <f>F13+F18+F26+F27+F28+F29+F30+F31+F32+F33+F34+F35+F37+F38+F39+F40+F41+F57+F70+F74+F83+F87+F95</f>
        <v>0</v>
      </c>
      <c r="G103" s="73">
        <f>G13+G18+G26+G27+G28+G29+G30+G31+G32+G33+G34+G35+G37+G38+G39+G40+G41+G57+G70+G74+G83+G87+G95</f>
        <v>182.76</v>
      </c>
      <c r="H103" s="73">
        <f>H13+H18+H26+H27+H28+H29+H30+H31+H32+H33+H34+H35+H37+H38+H39+H40+H41+H57+H70+H74+H83+H87+H95</f>
        <v>15.229999999999997</v>
      </c>
      <c r="I103" s="74">
        <v>5581.7</v>
      </c>
      <c r="K103" s="75"/>
    </row>
    <row r="104" spans="1:11" s="80" customFormat="1" ht="20.25" hidden="1" thickBot="1">
      <c r="A104" s="76" t="s">
        <v>30</v>
      </c>
      <c r="B104" s="77" t="s">
        <v>12</v>
      </c>
      <c r="C104" s="77" t="s">
        <v>31</v>
      </c>
      <c r="D104" s="78"/>
      <c r="E104" s="77" t="s">
        <v>31</v>
      </c>
      <c r="F104" s="79"/>
      <c r="G104" s="77" t="s">
        <v>31</v>
      </c>
      <c r="H104" s="79"/>
      <c r="K104" s="81"/>
    </row>
    <row r="105" spans="1:11" s="83" customFormat="1" ht="12.75">
      <c r="A105" s="82"/>
      <c r="K105" s="84"/>
    </row>
    <row r="106" spans="1:11" s="83" customFormat="1" ht="12.75">
      <c r="A106" s="82"/>
      <c r="K106" s="84"/>
    </row>
    <row r="107" spans="1:11" s="83" customFormat="1" ht="12.75">
      <c r="A107" s="82"/>
      <c r="K107" s="84"/>
    </row>
    <row r="108" spans="1:11" s="83" customFormat="1" ht="13.5" thickBot="1">
      <c r="A108" s="82"/>
      <c r="K108" s="84"/>
    </row>
    <row r="109" spans="1:11" s="85" customFormat="1" ht="30.75" thickBot="1">
      <c r="A109" s="69" t="s">
        <v>121</v>
      </c>
      <c r="B109" s="72"/>
      <c r="C109" s="72">
        <f>F109*12</f>
        <v>0</v>
      </c>
      <c r="D109" s="72">
        <f>SUM(D111:D127)</f>
        <v>113898.51999999999</v>
      </c>
      <c r="E109" s="72">
        <f>SUM(E111:E127)</f>
        <v>0</v>
      </c>
      <c r="F109" s="72">
        <f>SUM(F111:F127)</f>
        <v>0</v>
      </c>
      <c r="G109" s="72">
        <f>SUM(G111:G127)</f>
        <v>20.40570435530394</v>
      </c>
      <c r="H109" s="72">
        <v>1.71</v>
      </c>
      <c r="I109" s="74">
        <v>5581.7</v>
      </c>
      <c r="K109" s="86"/>
    </row>
    <row r="110" spans="1:11" s="83" customFormat="1" ht="15" hidden="1">
      <c r="A110" s="87" t="s">
        <v>95</v>
      </c>
      <c r="B110" s="54"/>
      <c r="C110" s="54"/>
      <c r="D110" s="88">
        <f>G110*I110</f>
        <v>0</v>
      </c>
      <c r="E110" s="54">
        <f>H110*12</f>
        <v>0</v>
      </c>
      <c r="F110" s="89" t="e">
        <f>#REF!+#REF!+#REF!+#REF!+#REF!+#REF!+#REF!+#REF!+#REF!+#REF!</f>
        <v>#REF!</v>
      </c>
      <c r="G110" s="54">
        <f>H110*12</f>
        <v>0</v>
      </c>
      <c r="H110" s="89"/>
      <c r="I110" s="14">
        <v>5581.7</v>
      </c>
      <c r="K110" s="84"/>
    </row>
    <row r="111" spans="1:11" s="83" customFormat="1" ht="15" hidden="1">
      <c r="A111" s="87"/>
      <c r="B111" s="54"/>
      <c r="C111" s="54"/>
      <c r="D111" s="88"/>
      <c r="E111" s="54"/>
      <c r="F111" s="89"/>
      <c r="G111" s="54"/>
      <c r="H111" s="89"/>
      <c r="I111" s="14"/>
      <c r="K111" s="84"/>
    </row>
    <row r="112" spans="1:11" s="83" customFormat="1" ht="15">
      <c r="A112" s="87" t="s">
        <v>124</v>
      </c>
      <c r="B112" s="54"/>
      <c r="C112" s="54"/>
      <c r="D112" s="88">
        <v>17946.54</v>
      </c>
      <c r="E112" s="54"/>
      <c r="F112" s="89"/>
      <c r="G112" s="54">
        <f>H112*12</f>
        <v>3.2152462511421254</v>
      </c>
      <c r="H112" s="89">
        <f>D112/12/I112</f>
        <v>0.2679371875951771</v>
      </c>
      <c r="I112" s="14">
        <v>5581.7</v>
      </c>
      <c r="K112" s="84"/>
    </row>
    <row r="113" spans="1:11" s="83" customFormat="1" ht="15" hidden="1">
      <c r="A113" s="87"/>
      <c r="B113" s="54"/>
      <c r="C113" s="54"/>
      <c r="D113" s="88"/>
      <c r="E113" s="54"/>
      <c r="F113" s="89"/>
      <c r="G113" s="54"/>
      <c r="H113" s="89"/>
      <c r="I113" s="14"/>
      <c r="K113" s="84"/>
    </row>
    <row r="114" spans="1:11" s="83" customFormat="1" ht="15">
      <c r="A114" s="87" t="s">
        <v>96</v>
      </c>
      <c r="B114" s="54"/>
      <c r="C114" s="54"/>
      <c r="D114" s="88">
        <v>10602.63</v>
      </c>
      <c r="E114" s="54"/>
      <c r="F114" s="89"/>
      <c r="G114" s="54">
        <f>H114*12</f>
        <v>1.8995341920920148</v>
      </c>
      <c r="H114" s="89">
        <f>D114/12/I114</f>
        <v>0.1582945160076679</v>
      </c>
      <c r="I114" s="14">
        <v>5581.7</v>
      </c>
      <c r="K114" s="84"/>
    </row>
    <row r="115" spans="1:11" s="83" customFormat="1" ht="15" hidden="1">
      <c r="A115" s="87"/>
      <c r="B115" s="54"/>
      <c r="C115" s="54"/>
      <c r="D115" s="88"/>
      <c r="E115" s="54"/>
      <c r="F115" s="89"/>
      <c r="G115" s="54"/>
      <c r="H115" s="89"/>
      <c r="I115" s="14"/>
      <c r="K115" s="84"/>
    </row>
    <row r="116" spans="1:11" s="83" customFormat="1" ht="15" hidden="1">
      <c r="A116" s="87"/>
      <c r="B116" s="54"/>
      <c r="C116" s="54"/>
      <c r="D116" s="88"/>
      <c r="E116" s="54"/>
      <c r="F116" s="89"/>
      <c r="G116" s="54"/>
      <c r="H116" s="89"/>
      <c r="I116" s="14"/>
      <c r="K116" s="84"/>
    </row>
    <row r="117" spans="1:11" s="83" customFormat="1" ht="15">
      <c r="A117" s="87" t="s">
        <v>125</v>
      </c>
      <c r="B117" s="54"/>
      <c r="C117" s="54"/>
      <c r="D117" s="88">
        <v>38251.79</v>
      </c>
      <c r="E117" s="54"/>
      <c r="F117" s="89"/>
      <c r="G117" s="54">
        <f>H117*12</f>
        <v>6.853071644839385</v>
      </c>
      <c r="H117" s="89">
        <f>D117/12/I117</f>
        <v>0.5710893037366155</v>
      </c>
      <c r="I117" s="14">
        <v>5581.7</v>
      </c>
      <c r="K117" s="84"/>
    </row>
    <row r="118" spans="1:11" s="83" customFormat="1" ht="15" hidden="1">
      <c r="A118" s="87"/>
      <c r="B118" s="54"/>
      <c r="C118" s="54"/>
      <c r="D118" s="88"/>
      <c r="E118" s="54"/>
      <c r="F118" s="89"/>
      <c r="G118" s="54"/>
      <c r="H118" s="89"/>
      <c r="I118" s="14"/>
      <c r="K118" s="84"/>
    </row>
    <row r="119" spans="1:11" s="83" customFormat="1" ht="15" hidden="1">
      <c r="A119" s="87"/>
      <c r="B119" s="54"/>
      <c r="C119" s="54"/>
      <c r="D119" s="88"/>
      <c r="E119" s="54"/>
      <c r="F119" s="89"/>
      <c r="G119" s="54"/>
      <c r="H119" s="89"/>
      <c r="I119" s="14"/>
      <c r="K119" s="84"/>
    </row>
    <row r="120" spans="1:11" s="83" customFormat="1" ht="14.25" customHeight="1">
      <c r="A120" s="87" t="s">
        <v>126</v>
      </c>
      <c r="B120" s="54"/>
      <c r="C120" s="54"/>
      <c r="D120" s="88">
        <v>3120.29</v>
      </c>
      <c r="E120" s="54"/>
      <c r="F120" s="89"/>
      <c r="G120" s="54">
        <f>H120*12</f>
        <v>0.5590214450794561</v>
      </c>
      <c r="H120" s="89">
        <f>D120/12/I120</f>
        <v>0.046585120423288</v>
      </c>
      <c r="I120" s="14">
        <v>5581.7</v>
      </c>
      <c r="K120" s="84"/>
    </row>
    <row r="121" spans="1:11" s="83" customFormat="1" ht="15" hidden="1">
      <c r="A121" s="87"/>
      <c r="B121" s="54"/>
      <c r="C121" s="54"/>
      <c r="D121" s="88"/>
      <c r="E121" s="54"/>
      <c r="F121" s="89"/>
      <c r="G121" s="54"/>
      <c r="H121" s="89"/>
      <c r="I121" s="14"/>
      <c r="K121" s="84"/>
    </row>
    <row r="122" spans="1:11" s="83" customFormat="1" ht="15" hidden="1">
      <c r="A122" s="87"/>
      <c r="B122" s="54"/>
      <c r="C122" s="54"/>
      <c r="D122" s="88"/>
      <c r="E122" s="54"/>
      <c r="F122" s="89"/>
      <c r="G122" s="54"/>
      <c r="H122" s="89"/>
      <c r="I122" s="14"/>
      <c r="K122" s="84"/>
    </row>
    <row r="123" spans="1:11" s="83" customFormat="1" ht="15" hidden="1">
      <c r="A123" s="87"/>
      <c r="B123" s="54"/>
      <c r="C123" s="54"/>
      <c r="D123" s="88"/>
      <c r="E123" s="54"/>
      <c r="F123" s="89"/>
      <c r="G123" s="54"/>
      <c r="H123" s="89"/>
      <c r="I123" s="14"/>
      <c r="K123" s="84"/>
    </row>
    <row r="124" spans="1:11" s="83" customFormat="1" ht="15">
      <c r="A124" s="87" t="s">
        <v>127</v>
      </c>
      <c r="B124" s="54"/>
      <c r="C124" s="54"/>
      <c r="D124" s="88">
        <v>8705.89</v>
      </c>
      <c r="E124" s="54"/>
      <c r="F124" s="89"/>
      <c r="G124" s="54">
        <f>H124*12</f>
        <v>1.5597201569414334</v>
      </c>
      <c r="H124" s="89">
        <f>D124/12/I124</f>
        <v>0.12997667974511945</v>
      </c>
      <c r="I124" s="14">
        <v>5581.7</v>
      </c>
      <c r="K124" s="84"/>
    </row>
    <row r="125" spans="1:11" s="83" customFormat="1" ht="15">
      <c r="A125" s="87" t="s">
        <v>128</v>
      </c>
      <c r="B125" s="54"/>
      <c r="C125" s="54"/>
      <c r="D125" s="88">
        <v>35271.38</v>
      </c>
      <c r="E125" s="54"/>
      <c r="F125" s="89"/>
      <c r="G125" s="54">
        <f>H125*12</f>
        <v>6.319110665209523</v>
      </c>
      <c r="H125" s="89">
        <f>D125/12/I125</f>
        <v>0.526592555434127</v>
      </c>
      <c r="I125" s="14">
        <v>5581.7</v>
      </c>
      <c r="K125" s="84"/>
    </row>
    <row r="126" spans="1:11" s="83" customFormat="1" ht="15" hidden="1">
      <c r="A126" s="87"/>
      <c r="B126" s="54"/>
      <c r="C126" s="54"/>
      <c r="D126" s="88"/>
      <c r="E126" s="54"/>
      <c r="F126" s="89"/>
      <c r="G126" s="54"/>
      <c r="H126" s="89"/>
      <c r="I126" s="14"/>
      <c r="K126" s="84"/>
    </row>
    <row r="127" spans="1:11" s="83" customFormat="1" ht="15" hidden="1">
      <c r="A127" s="87"/>
      <c r="B127" s="54"/>
      <c r="C127" s="54"/>
      <c r="D127" s="88"/>
      <c r="E127" s="54"/>
      <c r="F127" s="89"/>
      <c r="G127" s="54"/>
      <c r="H127" s="89"/>
      <c r="I127" s="14"/>
      <c r="K127" s="84"/>
    </row>
    <row r="128" spans="1:11" s="83" customFormat="1" ht="12.75">
      <c r="A128" s="82"/>
      <c r="K128" s="84"/>
    </row>
    <row r="129" spans="1:11" s="83" customFormat="1" ht="12.75">
      <c r="A129" s="82"/>
      <c r="K129" s="84"/>
    </row>
    <row r="130" spans="1:11" s="83" customFormat="1" ht="13.5" thickBot="1">
      <c r="A130" s="82"/>
      <c r="K130" s="84"/>
    </row>
    <row r="131" spans="1:11" s="85" customFormat="1" ht="20.25" thickBot="1">
      <c r="A131" s="71" t="s">
        <v>117</v>
      </c>
      <c r="B131" s="72"/>
      <c r="C131" s="72">
        <f>F131*12</f>
        <v>0</v>
      </c>
      <c r="D131" s="73">
        <f>D103+D109</f>
        <v>1187148.1160000002</v>
      </c>
      <c r="E131" s="73">
        <f>E103+E109</f>
        <v>159.36000000000004</v>
      </c>
      <c r="F131" s="73">
        <f>F103+F109</f>
        <v>0</v>
      </c>
      <c r="G131" s="73">
        <f>G103+G109</f>
        <v>203.16570435530394</v>
      </c>
      <c r="H131" s="73">
        <f>H103+H109</f>
        <v>16.939999999999998</v>
      </c>
      <c r="K131" s="86"/>
    </row>
    <row r="132" spans="1:11" s="83" customFormat="1" ht="12.75">
      <c r="A132" s="82"/>
      <c r="K132" s="84"/>
    </row>
    <row r="133" spans="1:11" s="83" customFormat="1" ht="13.5" thickBot="1">
      <c r="A133" s="82"/>
      <c r="K133" s="84"/>
    </row>
    <row r="134" spans="1:11" s="85" customFormat="1" ht="20.25" thickBot="1">
      <c r="A134" s="71" t="s">
        <v>30</v>
      </c>
      <c r="B134" s="25" t="s">
        <v>12</v>
      </c>
      <c r="C134" s="90" t="s">
        <v>31</v>
      </c>
      <c r="D134" s="91"/>
      <c r="E134" s="90" t="s">
        <v>31</v>
      </c>
      <c r="F134" s="92"/>
      <c r="G134" s="90" t="s">
        <v>31</v>
      </c>
      <c r="H134" s="92"/>
      <c r="K134" s="86"/>
    </row>
    <row r="135" spans="1:11" s="83" customFormat="1" ht="12.75">
      <c r="A135" s="82"/>
      <c r="K135" s="84"/>
    </row>
    <row r="136" spans="1:11" s="96" customFormat="1" ht="18.75">
      <c r="A136" s="93"/>
      <c r="B136" s="94"/>
      <c r="C136" s="95"/>
      <c r="D136" s="95"/>
      <c r="E136" s="95"/>
      <c r="F136" s="95"/>
      <c r="G136" s="95"/>
      <c r="H136" s="95"/>
      <c r="K136" s="97"/>
    </row>
    <row r="137" spans="1:11" s="80" customFormat="1" ht="19.5">
      <c r="A137" s="98"/>
      <c r="B137" s="99"/>
      <c r="C137" s="99"/>
      <c r="D137" s="99"/>
      <c r="E137" s="99"/>
      <c r="F137" s="99"/>
      <c r="G137" s="99"/>
      <c r="H137" s="99"/>
      <c r="K137" s="81"/>
    </row>
    <row r="138" spans="1:11" s="83" customFormat="1" ht="14.25">
      <c r="A138" s="111" t="s">
        <v>32</v>
      </c>
      <c r="B138" s="111"/>
      <c r="C138" s="111"/>
      <c r="D138" s="111"/>
      <c r="E138" s="111"/>
      <c r="F138" s="111"/>
      <c r="K138" s="84"/>
    </row>
    <row r="139" s="83" customFormat="1" ht="12.75">
      <c r="K139" s="84"/>
    </row>
    <row r="140" spans="1:11" s="83" customFormat="1" ht="12.75">
      <c r="A140" s="82" t="s">
        <v>33</v>
      </c>
      <c r="K140" s="84"/>
    </row>
    <row r="141" s="83" customFormat="1" ht="12.75">
      <c r="K141" s="84"/>
    </row>
    <row r="142" s="83" customFormat="1" ht="12.75">
      <c r="K142" s="84"/>
    </row>
    <row r="143" s="83" customFormat="1" ht="12.75">
      <c r="K143" s="84"/>
    </row>
    <row r="144" s="83" customFormat="1" ht="12.75">
      <c r="K144" s="84"/>
    </row>
    <row r="145" s="83" customFormat="1" ht="12.75">
      <c r="K145" s="84"/>
    </row>
    <row r="146" s="83" customFormat="1" ht="12.75">
      <c r="K146" s="84"/>
    </row>
    <row r="147" s="83" customFormat="1" ht="12.75">
      <c r="K147" s="84"/>
    </row>
    <row r="148" s="83" customFormat="1" ht="12.75">
      <c r="K148" s="84"/>
    </row>
    <row r="149" s="83" customFormat="1" ht="12.75">
      <c r="K149" s="84"/>
    </row>
    <row r="150" s="83" customFormat="1" ht="12.75">
      <c r="K150" s="84"/>
    </row>
    <row r="151" s="83" customFormat="1" ht="12.75">
      <c r="K151" s="84"/>
    </row>
    <row r="152" s="83" customFormat="1" ht="12.75">
      <c r="K152" s="84"/>
    </row>
    <row r="153" s="83" customFormat="1" ht="12.75">
      <c r="K153" s="84"/>
    </row>
    <row r="154" s="83" customFormat="1" ht="12.75">
      <c r="K154" s="84"/>
    </row>
    <row r="155" s="83" customFormat="1" ht="12.75">
      <c r="K155" s="84"/>
    </row>
    <row r="156" s="83" customFormat="1" ht="12.75">
      <c r="K156" s="84"/>
    </row>
    <row r="157" s="83" customFormat="1" ht="12.75">
      <c r="K157" s="84"/>
    </row>
    <row r="158" s="83" customFormat="1" ht="12.75">
      <c r="K158" s="84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38:F13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2012-06-14T11:51:11Z</cp:lastPrinted>
  <dcterms:created xsi:type="dcterms:W3CDTF">2010-04-02T14:46:04Z</dcterms:created>
  <dcterms:modified xsi:type="dcterms:W3CDTF">2012-07-25T06:40:45Z</dcterms:modified>
  <cp:category/>
  <cp:version/>
  <cp:contentType/>
  <cp:contentStatus/>
</cp:coreProperties>
</file>