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4955" windowHeight="8265" activeTab="2"/>
  </bookViews>
  <sheets>
    <sheet name="пост. 290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голосованию'!$A$1:$F$129</definedName>
    <definedName name="_xlnm.Print_Area" localSheetId="1">'по заявлению'!$A$1:$F$129</definedName>
    <definedName name="_xlnm.Print_Area" localSheetId="0">'пост. 290'!$A$1:$F$140</definedName>
  </definedNames>
  <calcPr fullCalcOnLoad="1" fullPrecision="0"/>
</workbook>
</file>

<file path=xl/sharedStrings.xml><?xml version="1.0" encoding="utf-8"?>
<sst xmlns="http://schemas.openxmlformats.org/spreadsheetml/2006/main" count="687" uniqueCount="171">
  <si>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</si>
  <si>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</si>
  <si>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</si>
  <si>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</si>
  <si>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</si>
  <si>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</si>
  <si>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</si>
  <si>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</si>
  <si>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</si>
  <si>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</si>
  <si>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</si>
  <si>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</si>
  <si>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</si>
  <si>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</si>
  <si>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</si>
  <si>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</si>
  <si>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</si>
  <si>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</si>
  <si>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</si>
  <si>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</si>
  <si>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</si>
  <si>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</si>
  <si>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</si>
  <si>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</si>
  <si>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</si>
  <si>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</si>
  <si>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</si>
  <si>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</si>
  <si>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</si>
  <si>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</si>
  <si>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</si>
  <si>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</si>
  <si>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</si>
  <si>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</si>
  <si>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</si>
  <si>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</si>
  <si>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</si>
  <si>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</si>
  <si>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</si>
  <si>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</si>
  <si>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</si>
  <si>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</si>
  <si>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</si>
  <si>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</si>
  <si>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</si>
  <si>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</si>
  <si>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</si>
  <si>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</si>
  <si>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</si>
  <si>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очистка кровли от снега и скалывание сосулек</t>
  </si>
  <si>
    <t>восстановление общедомового уличного освещения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</si>
  <si>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</si>
  <si>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</si>
  <si>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</si>
  <si>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</si>
  <si>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</si>
  <si>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</si>
  <si>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</si>
  <si>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</si>
  <si>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ВСЕГО:</t>
  </si>
  <si>
    <t>очистка от снега и наледи козырьков подъездов</t>
  </si>
  <si>
    <t>1 раз в 3 года</t>
  </si>
  <si>
    <t>Сбор, вывоз и утилизация ТБО, руб/м2</t>
  </si>
  <si>
    <t>Итого</t>
  </si>
  <si>
    <t>учет работ по капремонту</t>
  </si>
  <si>
    <t>отделка подъездов сайдингом - 41,3 м2</t>
  </si>
  <si>
    <t>отделка цоколя - 208 м2 (профлист)</t>
  </si>
  <si>
    <t>установка зонтов над вентшахтами 14 шт.</t>
  </si>
  <si>
    <t>1 раз в 4 года</t>
  </si>
  <si>
    <t>по адресу: ул.Ленинского Комсомола, д.45( S жилые + нежилые =3862,2 м2, S зем.уч.=2234м2)</t>
  </si>
  <si>
    <t xml:space="preserve">1 раз 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</si>
  <si>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</si>
  <si>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</si>
  <si>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</si>
  <si>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</si>
  <si>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</si>
  <si>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</si>
  <si>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</si>
  <si>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</si>
  <si>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</si>
  <si>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</si>
  <si>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</si>
  <si>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</si>
  <si>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</si>
  <si>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</si>
  <si>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</si>
  <si>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</si>
  <si>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</si>
  <si>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</si>
  <si>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Аварийно - диспетчерское  обслуживание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</si>
  <si>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</si>
  <si>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</si>
  <si>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</si>
  <si>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</si>
  <si>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</si>
  <si>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</si>
  <si>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</si>
  <si>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Содержание  лестничных клеток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</si>
  <si>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</si>
  <si>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</si>
  <si>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</si>
  <si>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</si>
  <si>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</si>
  <si>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</si>
  <si>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</si>
  <si>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</si>
  <si>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</si>
  <si>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</si>
  <si>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</si>
  <si>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гидравлическое испытание элеваторных узлов и запорной арматуры</t>
  </si>
  <si>
    <t>замена неисправных контрольно-измерительных прибоов (манометров, термометров и т.д)</t>
  </si>
  <si>
    <t>ревизия задвижек СТС</t>
  </si>
  <si>
    <t>проверка работы регулятора температуры на водяном водоподогревателе</t>
  </si>
  <si>
    <t>работа по очистке водяного подогревателя для удаления накипи-коррозийных отложений</t>
  </si>
  <si>
    <t>ревизия задвижек ГВС</t>
  </si>
  <si>
    <t xml:space="preserve">ревизия  задвижек  ХВС </t>
  </si>
  <si>
    <t>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</si>
  <si>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</si>
  <si>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</si>
  <si>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</si>
  <si>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</si>
  <si>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</si>
  <si>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Дополнительные работы (текущий ремонт), в т.ч.:</t>
  </si>
  <si>
    <t xml:space="preserve">Проект </t>
  </si>
  <si>
    <t>ремонт отмостки 77 м2</t>
  </si>
  <si>
    <t>ремонт кровли  в 1 слой - 200 м2</t>
  </si>
  <si>
    <t>ремонт канализационных вытяжек 10 шт.</t>
  </si>
  <si>
    <t>смена задвижек на вводе ХВС на ВВП диам.50 мм - 2 шт., диам.80 мм - 1 шт.</t>
  </si>
  <si>
    <t>смена задвижек на ХВС (общий ввод) диам.80 мм - 2 шт.</t>
  </si>
  <si>
    <t>смена задвижек на отоплении (эл.узел) диам. 80 мм - 2 шт.</t>
  </si>
  <si>
    <t>объем работ</t>
  </si>
  <si>
    <t>3862,2 м2</t>
  </si>
  <si>
    <t>смена секций ВВП - 3 шт.</t>
  </si>
  <si>
    <t>2234,0 м2</t>
  </si>
  <si>
    <t>1 шт</t>
  </si>
  <si>
    <t>4 пробы</t>
  </si>
  <si>
    <t xml:space="preserve">отключение системы отопления </t>
  </si>
  <si>
    <t xml:space="preserve">подключение системы отопления с регулировкой </t>
  </si>
  <si>
    <t>установка электронного регулятора температуры на ВВП</t>
  </si>
  <si>
    <t>погодное регулирование системы отопления (ориентировочная стоимость)</t>
  </si>
  <si>
    <t>Приложение № 3</t>
  </si>
  <si>
    <t xml:space="preserve">от _____________ 2016 г 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</si>
  <si>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устройтв, ремонт автоматических запирающих устройств)</t>
    </r>
  </si>
  <si>
    <t>419,4 м2</t>
  </si>
  <si>
    <t>540 м</t>
  </si>
  <si>
    <t>955,6 м2</t>
  </si>
  <si>
    <t>660 м</t>
  </si>
  <si>
    <t>453 м</t>
  </si>
  <si>
    <t>230 м</t>
  </si>
  <si>
    <t>253 м</t>
  </si>
  <si>
    <t>380 м</t>
  </si>
  <si>
    <t>164 канала</t>
  </si>
  <si>
    <t>1039,5 м2</t>
  </si>
  <si>
    <t>2017  -2018  гг.</t>
  </si>
  <si>
    <t>(стоимость услуг  увеличена на 8,6 % )</t>
  </si>
  <si>
    <t>Техническое диагностирование  внутридомового газового оборудования (ВГДО)</t>
  </si>
  <si>
    <t>объем теплоносителя на наполнение  системы теплоснабжения (договор с ТПК)</t>
  </si>
  <si>
    <t xml:space="preserve"> дезинфекция вентканалов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</si>
  <si>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</si>
  <si>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</si>
  <si>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</si>
  <si>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</si>
  <si>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ремонт вентшахт 5 шт.</t>
  </si>
  <si>
    <t>косметический ремонт подъездов 1 шт.</t>
  </si>
  <si>
    <t>замена оконных блоков на пластиковые 8 шт.</t>
  </si>
  <si>
    <t>замена неисправных контрольно-измерительных прибоов (манометров, термометров и т.д) манометры 4 шт.</t>
  </si>
  <si>
    <t>ревизия задвижек СТС диам. 80 мм - 2 шт.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</si>
  <si>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устройтв, ремонт автоматических запирающих устройств, дезинфекция вентканалов)</t>
    </r>
  </si>
  <si>
    <t>ремонт вентиляционной шахты над кв.58,59</t>
  </si>
  <si>
    <t>ремонт примыкания кровли к парапету (торец здания кв. № 117, 118)</t>
  </si>
  <si>
    <t>демонтаж кирпичного короба (торец дома)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</si>
</sst>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0" fillId="25" borderId="17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2" fontId="18" fillId="25" borderId="18" xfId="0" applyNumberFormat="1" applyFont="1" applyFill="1" applyBorder="1" applyAlignment="1">
      <alignment horizontal="center" vertical="center" wrapText="1"/>
    </xf>
    <xf numFmtId="2" fontId="24" fillId="25" borderId="18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4" fillId="25" borderId="17" xfId="0" applyNumberFormat="1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left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left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left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wrapText="1"/>
    </xf>
    <xf numFmtId="2" fontId="0" fillId="25" borderId="0" xfId="0" applyNumberFormat="1" applyFill="1" applyAlignment="1">
      <alignment horizontal="center" vertical="center"/>
    </xf>
    <xf numFmtId="0" fontId="24" fillId="25" borderId="22" xfId="0" applyFont="1" applyFill="1" applyBorder="1" applyAlignment="1">
      <alignment horizontal="left" vertical="center" wrapText="1"/>
    </xf>
    <xf numFmtId="0" fontId="24" fillId="25" borderId="21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left" vertical="center" wrapText="1"/>
    </xf>
    <xf numFmtId="4" fontId="18" fillId="25" borderId="24" xfId="0" applyNumberFormat="1" applyFont="1" applyFill="1" applyBorder="1" applyAlignment="1">
      <alignment horizontal="center" vertical="center" wrapText="1"/>
    </xf>
    <xf numFmtId="4" fontId="24" fillId="25" borderId="24" xfId="0" applyNumberFormat="1" applyFont="1" applyFill="1" applyBorder="1" applyAlignment="1">
      <alignment horizontal="center" vertical="center" wrapText="1"/>
    </xf>
    <xf numFmtId="4" fontId="18" fillId="25" borderId="18" xfId="0" applyNumberFormat="1" applyFont="1" applyFill="1" applyBorder="1" applyAlignment="1">
      <alignment horizontal="center" vertical="center" wrapText="1"/>
    </xf>
    <xf numFmtId="4" fontId="23" fillId="25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 horizontal="center" vertical="center"/>
    </xf>
    <xf numFmtId="4" fontId="18" fillId="25" borderId="12" xfId="0" applyNumberFormat="1" applyFont="1" applyFill="1" applyBorder="1" applyAlignment="1">
      <alignment horizontal="center" vertical="center" wrapText="1"/>
    </xf>
    <xf numFmtId="4" fontId="0" fillId="25" borderId="25" xfId="0" applyNumberFormat="1" applyFont="1" applyFill="1" applyBorder="1" applyAlignment="1">
      <alignment horizontal="center" vertical="center" wrapText="1"/>
    </xf>
    <xf numFmtId="4" fontId="0" fillId="25" borderId="17" xfId="0" applyNumberFormat="1" applyFont="1" applyFill="1" applyBorder="1" applyAlignment="1">
      <alignment horizontal="center" vertical="center" wrapText="1"/>
    </xf>
    <xf numFmtId="4" fontId="0" fillId="24" borderId="0" xfId="0" applyNumberFormat="1" applyFill="1" applyAlignment="1">
      <alignment horizontal="center" vertical="center"/>
    </xf>
    <xf numFmtId="0" fontId="18" fillId="25" borderId="24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center" vertical="center" wrapText="1"/>
    </xf>
    <xf numFmtId="4" fontId="0" fillId="25" borderId="0" xfId="0" applyNumberFormat="1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2" fontId="24" fillId="25" borderId="0" xfId="0" applyNumberFormat="1" applyFont="1" applyFill="1" applyBorder="1" applyAlignment="1">
      <alignment horizontal="center" vertical="center" wrapText="1"/>
    </xf>
    <xf numFmtId="4" fontId="24" fillId="25" borderId="20" xfId="0" applyNumberFormat="1" applyFont="1" applyFill="1" applyBorder="1" applyAlignment="1">
      <alignment horizontal="left" vertical="center" wrapText="1"/>
    </xf>
    <xf numFmtId="4" fontId="24" fillId="25" borderId="18" xfId="0" applyNumberFormat="1" applyFont="1" applyFill="1" applyBorder="1" applyAlignment="1">
      <alignment horizontal="center" vertical="center" wrapText="1"/>
    </xf>
    <xf numFmtId="4" fontId="0" fillId="25" borderId="25" xfId="0" applyNumberFormat="1" applyFont="1" applyFill="1" applyBorder="1" applyAlignment="1">
      <alignment horizontal="center" vertical="center" wrapText="1"/>
    </xf>
    <xf numFmtId="4" fontId="0" fillId="25" borderId="24" xfId="0" applyNumberFormat="1" applyFont="1" applyFill="1" applyBorder="1" applyAlignment="1">
      <alignment horizontal="center" vertical="center" wrapText="1"/>
    </xf>
    <xf numFmtId="4" fontId="18" fillId="25" borderId="17" xfId="0" applyNumberFormat="1" applyFont="1" applyFill="1" applyBorder="1" applyAlignment="1">
      <alignment horizontal="center" vertical="center" wrapText="1"/>
    </xf>
    <xf numFmtId="4" fontId="24" fillId="25" borderId="17" xfId="0" applyNumberFormat="1" applyFont="1" applyFill="1" applyBorder="1" applyAlignment="1">
      <alignment horizontal="center" vertical="center" wrapText="1"/>
    </xf>
    <xf numFmtId="4" fontId="24" fillId="25" borderId="25" xfId="0" applyNumberFormat="1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4" fontId="23" fillId="25" borderId="28" xfId="0" applyNumberFormat="1" applyFont="1" applyFill="1" applyBorder="1" applyAlignment="1">
      <alignment horizontal="center"/>
    </xf>
    <xf numFmtId="0" fontId="19" fillId="25" borderId="17" xfId="0" applyFont="1" applyFill="1" applyBorder="1" applyAlignment="1">
      <alignment horizontal="left" vertical="center" wrapText="1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0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9" fillId="24" borderId="30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zoomScale="80" zoomScaleNormal="80" zoomScalePageLayoutView="0" workbookViewId="0" topLeftCell="A88">
      <selection activeCell="K106" sqref="K106"/>
    </sheetView>
  </sheetViews>
  <sheetFormatPr defaultColWidth="9.00390625" defaultRowHeight="12.75"/>
  <cols>
    <col min="1" max="1" width="72.75390625" style="5" customWidth="1"/>
    <col min="2" max="2" width="19.75390625" style="5" customWidth="1"/>
    <col min="3" max="3" width="13.75390625" style="5" customWidth="1"/>
    <col min="4" max="4" width="18.12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5" hidden="1" customWidth="1"/>
    <col min="9" max="9" width="15.375" style="29" hidden="1" customWidth="1"/>
    <col min="10" max="12" width="15.375" style="5" customWidth="1"/>
    <col min="13" max="16384" width="9.125" style="5" customWidth="1"/>
  </cols>
  <sheetData>
    <row r="1" spans="1:6" ht="16.5" customHeight="1">
      <c r="A1" s="110" t="s">
        <v>140</v>
      </c>
      <c r="B1" s="111"/>
      <c r="C1" s="111"/>
      <c r="D1" s="111"/>
      <c r="E1" s="111"/>
      <c r="F1" s="111"/>
    </row>
    <row r="2" spans="2:6" ht="12.75" customHeight="1">
      <c r="B2" s="112"/>
      <c r="C2" s="112"/>
      <c r="D2" s="112"/>
      <c r="E2" s="112"/>
      <c r="F2" s="111"/>
    </row>
    <row r="3" spans="1:6" ht="22.5" customHeight="1">
      <c r="A3" s="43" t="s">
        <v>153</v>
      </c>
      <c r="B3" s="112" t="s">
        <v>0</v>
      </c>
      <c r="C3" s="112"/>
      <c r="D3" s="112"/>
      <c r="E3" s="112"/>
      <c r="F3" s="111"/>
    </row>
    <row r="4" spans="2:6" ht="14.25" customHeight="1">
      <c r="B4" s="112" t="s">
        <v>141</v>
      </c>
      <c r="C4" s="112"/>
      <c r="D4" s="112"/>
      <c r="E4" s="112"/>
      <c r="F4" s="111"/>
    </row>
    <row r="5" spans="1:6" s="37" customFormat="1" ht="39.75" customHeight="1">
      <c r="A5" s="113" t="s">
        <v>123</v>
      </c>
      <c r="B5" s="114"/>
      <c r="C5" s="114"/>
      <c r="D5" s="114"/>
      <c r="E5" s="114"/>
      <c r="F5" s="114"/>
    </row>
    <row r="6" spans="1:6" s="37" customFormat="1" ht="25.5" customHeight="1">
      <c r="A6" s="115" t="s">
        <v>154</v>
      </c>
      <c r="B6" s="115"/>
      <c r="C6" s="115"/>
      <c r="D6" s="115"/>
      <c r="E6" s="115"/>
      <c r="F6" s="115"/>
    </row>
    <row r="7" spans="1:9" s="6" customFormat="1" ht="22.5" customHeight="1">
      <c r="A7" s="100" t="s">
        <v>1</v>
      </c>
      <c r="B7" s="100"/>
      <c r="C7" s="100"/>
      <c r="D7" s="100"/>
      <c r="E7" s="101"/>
      <c r="F7" s="101"/>
      <c r="I7" s="30"/>
    </row>
    <row r="8" spans="1:9" s="7" customFormat="1" ht="18.75" customHeight="1">
      <c r="A8" s="100" t="s">
        <v>69</v>
      </c>
      <c r="B8" s="100"/>
      <c r="C8" s="100"/>
      <c r="D8" s="100"/>
      <c r="E8" s="100"/>
      <c r="F8" s="101"/>
      <c r="G8" s="101"/>
      <c r="H8" s="101"/>
      <c r="I8" s="101"/>
    </row>
    <row r="9" spans="1:6" s="8" customFormat="1" ht="17.25" customHeight="1">
      <c r="A9" s="102" t="s">
        <v>51</v>
      </c>
      <c r="B9" s="102"/>
      <c r="C9" s="102"/>
      <c r="D9" s="102"/>
      <c r="E9" s="103"/>
      <c r="F9" s="103"/>
    </row>
    <row r="10" spans="1:6" s="7" customFormat="1" ht="30" customHeight="1" thickBot="1">
      <c r="A10" s="104" t="s">
        <v>52</v>
      </c>
      <c r="B10" s="104"/>
      <c r="C10" s="104"/>
      <c r="D10" s="104"/>
      <c r="E10" s="105"/>
      <c r="F10" s="105"/>
    </row>
    <row r="11" spans="1:9" s="12" customFormat="1" ht="139.5" customHeight="1" thickBot="1">
      <c r="A11" s="9" t="s">
        <v>2</v>
      </c>
      <c r="B11" s="10" t="s">
        <v>3</v>
      </c>
      <c r="C11" s="10" t="s">
        <v>130</v>
      </c>
      <c r="D11" s="11" t="s">
        <v>29</v>
      </c>
      <c r="E11" s="11" t="s">
        <v>4</v>
      </c>
      <c r="F11" s="1" t="s">
        <v>5</v>
      </c>
      <c r="I11" s="31"/>
    </row>
    <row r="12" spans="1:9" s="17" customFormat="1" ht="12.75">
      <c r="A12" s="13">
        <v>1</v>
      </c>
      <c r="B12" s="14">
        <v>2</v>
      </c>
      <c r="C12" s="15">
        <v>3</v>
      </c>
      <c r="D12" s="15">
        <v>4</v>
      </c>
      <c r="E12" s="14">
        <v>5</v>
      </c>
      <c r="F12" s="16">
        <v>6</v>
      </c>
      <c r="I12" s="32"/>
    </row>
    <row r="13" spans="1:9" s="17" customFormat="1" ht="49.5" customHeight="1">
      <c r="A13" s="106" t="s">
        <v>6</v>
      </c>
      <c r="B13" s="107"/>
      <c r="C13" s="107"/>
      <c r="D13" s="107"/>
      <c r="E13" s="107"/>
      <c r="F13" s="108"/>
      <c r="I13" s="32"/>
    </row>
    <row r="14" spans="1:9" s="12" customFormat="1" ht="21.75" customHeight="1">
      <c r="A14" s="50" t="s">
        <v>71</v>
      </c>
      <c r="B14" s="57" t="s">
        <v>7</v>
      </c>
      <c r="C14" s="77" t="s">
        <v>131</v>
      </c>
      <c r="D14" s="68">
        <f>E14*G14</f>
        <v>167310.5</v>
      </c>
      <c r="E14" s="44">
        <f>F14*12</f>
        <v>43.32</v>
      </c>
      <c r="F14" s="44">
        <f>F24+F26</f>
        <v>3.61</v>
      </c>
      <c r="G14" s="12">
        <v>3862.2</v>
      </c>
      <c r="H14" s="12">
        <v>1.07</v>
      </c>
      <c r="I14" s="31">
        <v>2.24</v>
      </c>
    </row>
    <row r="15" spans="1:9" s="26" customFormat="1" ht="29.25" customHeight="1">
      <c r="A15" s="89" t="s">
        <v>53</v>
      </c>
      <c r="B15" s="90" t="s">
        <v>54</v>
      </c>
      <c r="C15" s="69"/>
      <c r="D15" s="69"/>
      <c r="E15" s="45"/>
      <c r="F15" s="45"/>
      <c r="G15" s="12"/>
      <c r="I15" s="33"/>
    </row>
    <row r="16" spans="1:9" s="26" customFormat="1" ht="15">
      <c r="A16" s="89" t="s">
        <v>55</v>
      </c>
      <c r="B16" s="90" t="s">
        <v>54</v>
      </c>
      <c r="C16" s="69"/>
      <c r="D16" s="69"/>
      <c r="E16" s="45"/>
      <c r="F16" s="45"/>
      <c r="G16" s="12"/>
      <c r="I16" s="33"/>
    </row>
    <row r="17" spans="1:9" s="26" customFormat="1" ht="127.5" customHeight="1">
      <c r="A17" s="89" t="s">
        <v>72</v>
      </c>
      <c r="B17" s="90" t="s">
        <v>19</v>
      </c>
      <c r="C17" s="69"/>
      <c r="D17" s="69"/>
      <c r="E17" s="45"/>
      <c r="F17" s="45"/>
      <c r="G17" s="12"/>
      <c r="I17" s="33"/>
    </row>
    <row r="18" spans="1:9" s="26" customFormat="1" ht="21.75" customHeight="1">
      <c r="A18" s="89" t="s">
        <v>73</v>
      </c>
      <c r="B18" s="90" t="s">
        <v>54</v>
      </c>
      <c r="C18" s="69"/>
      <c r="D18" s="69"/>
      <c r="E18" s="45"/>
      <c r="F18" s="45"/>
      <c r="G18" s="12"/>
      <c r="I18" s="33"/>
    </row>
    <row r="19" spans="1:9" s="26" customFormat="1" ht="15">
      <c r="A19" s="89" t="s">
        <v>74</v>
      </c>
      <c r="B19" s="90" t="s">
        <v>54</v>
      </c>
      <c r="C19" s="69"/>
      <c r="D19" s="69"/>
      <c r="E19" s="45"/>
      <c r="F19" s="45"/>
      <c r="G19" s="12"/>
      <c r="I19" s="33"/>
    </row>
    <row r="20" spans="1:9" s="26" customFormat="1" ht="25.5">
      <c r="A20" s="89" t="s">
        <v>75</v>
      </c>
      <c r="B20" s="90" t="s">
        <v>10</v>
      </c>
      <c r="C20" s="69"/>
      <c r="D20" s="69"/>
      <c r="E20" s="45"/>
      <c r="F20" s="45"/>
      <c r="G20" s="12"/>
      <c r="I20" s="33"/>
    </row>
    <row r="21" spans="1:9" s="26" customFormat="1" ht="15">
      <c r="A21" s="89" t="s">
        <v>76</v>
      </c>
      <c r="B21" s="90" t="s">
        <v>12</v>
      </c>
      <c r="C21" s="69"/>
      <c r="D21" s="69"/>
      <c r="E21" s="45"/>
      <c r="F21" s="45"/>
      <c r="G21" s="12"/>
      <c r="I21" s="33"/>
    </row>
    <row r="22" spans="1:9" s="26" customFormat="1" ht="15">
      <c r="A22" s="89" t="s">
        <v>77</v>
      </c>
      <c r="B22" s="90" t="s">
        <v>54</v>
      </c>
      <c r="C22" s="69"/>
      <c r="D22" s="69"/>
      <c r="E22" s="45"/>
      <c r="F22" s="45"/>
      <c r="G22" s="12"/>
      <c r="I22" s="33"/>
    </row>
    <row r="23" spans="1:9" s="26" customFormat="1" ht="15">
      <c r="A23" s="89" t="s">
        <v>78</v>
      </c>
      <c r="B23" s="90" t="s">
        <v>14</v>
      </c>
      <c r="C23" s="69"/>
      <c r="D23" s="69"/>
      <c r="E23" s="45"/>
      <c r="F23" s="45"/>
      <c r="G23" s="12"/>
      <c r="I23" s="33"/>
    </row>
    <row r="24" spans="1:9" s="26" customFormat="1" ht="15">
      <c r="A24" s="50" t="s">
        <v>63</v>
      </c>
      <c r="B24" s="51"/>
      <c r="C24" s="77"/>
      <c r="D24" s="68"/>
      <c r="E24" s="44"/>
      <c r="F24" s="44">
        <v>3.61</v>
      </c>
      <c r="G24" s="12"/>
      <c r="I24" s="33"/>
    </row>
    <row r="25" spans="1:9" s="26" customFormat="1" ht="15">
      <c r="A25" s="52" t="s">
        <v>64</v>
      </c>
      <c r="B25" s="53" t="s">
        <v>54</v>
      </c>
      <c r="C25" s="78"/>
      <c r="D25" s="69"/>
      <c r="E25" s="45"/>
      <c r="F25" s="45">
        <v>0</v>
      </c>
      <c r="G25" s="12"/>
      <c r="I25" s="33"/>
    </row>
    <row r="26" spans="1:9" s="26" customFormat="1" ht="15">
      <c r="A26" s="50" t="s">
        <v>63</v>
      </c>
      <c r="B26" s="51"/>
      <c r="C26" s="77"/>
      <c r="D26" s="68"/>
      <c r="E26" s="44"/>
      <c r="F26" s="44">
        <f>F25</f>
        <v>0</v>
      </c>
      <c r="G26" s="12">
        <v>3862.2</v>
      </c>
      <c r="I26" s="33"/>
    </row>
    <row r="27" spans="1:9" s="12" customFormat="1" ht="30">
      <c r="A27" s="50" t="s">
        <v>8</v>
      </c>
      <c r="B27" s="51" t="s">
        <v>9</v>
      </c>
      <c r="C27" s="77" t="s">
        <v>133</v>
      </c>
      <c r="D27" s="68">
        <f>E27*G27</f>
        <v>116792.93</v>
      </c>
      <c r="E27" s="44">
        <f>F27*12</f>
        <v>30.24</v>
      </c>
      <c r="F27" s="44">
        <v>2.52</v>
      </c>
      <c r="G27" s="12">
        <v>3862.2</v>
      </c>
      <c r="H27" s="12">
        <v>1.07</v>
      </c>
      <c r="I27" s="31">
        <v>1.67</v>
      </c>
    </row>
    <row r="28" spans="1:9" s="26" customFormat="1" ht="15">
      <c r="A28" s="89" t="s">
        <v>79</v>
      </c>
      <c r="B28" s="90" t="s">
        <v>9</v>
      </c>
      <c r="C28" s="69"/>
      <c r="D28" s="68"/>
      <c r="E28" s="44"/>
      <c r="F28" s="44"/>
      <c r="G28" s="12">
        <v>3862.2</v>
      </c>
      <c r="I28" s="33"/>
    </row>
    <row r="29" spans="1:9" s="26" customFormat="1" ht="15">
      <c r="A29" s="89" t="s">
        <v>80</v>
      </c>
      <c r="B29" s="90" t="s">
        <v>81</v>
      </c>
      <c r="C29" s="69"/>
      <c r="D29" s="68"/>
      <c r="E29" s="44"/>
      <c r="F29" s="44"/>
      <c r="G29" s="12">
        <v>3862.2</v>
      </c>
      <c r="I29" s="33"/>
    </row>
    <row r="30" spans="1:9" s="26" customFormat="1" ht="15">
      <c r="A30" s="89" t="s">
        <v>82</v>
      </c>
      <c r="B30" s="90" t="s">
        <v>83</v>
      </c>
      <c r="C30" s="69"/>
      <c r="D30" s="68"/>
      <c r="E30" s="44"/>
      <c r="F30" s="44"/>
      <c r="G30" s="12">
        <v>3862.2</v>
      </c>
      <c r="I30" s="33"/>
    </row>
    <row r="31" spans="1:9" s="26" customFormat="1" ht="15">
      <c r="A31" s="89" t="s">
        <v>56</v>
      </c>
      <c r="B31" s="90" t="s">
        <v>9</v>
      </c>
      <c r="C31" s="69"/>
      <c r="D31" s="68"/>
      <c r="E31" s="44"/>
      <c r="F31" s="44"/>
      <c r="G31" s="12">
        <v>3862.2</v>
      </c>
      <c r="I31" s="33"/>
    </row>
    <row r="32" spans="1:9" s="26" customFormat="1" ht="25.5">
      <c r="A32" s="89" t="s">
        <v>57</v>
      </c>
      <c r="B32" s="90" t="s">
        <v>10</v>
      </c>
      <c r="C32" s="69"/>
      <c r="D32" s="68"/>
      <c r="E32" s="44"/>
      <c r="F32" s="44"/>
      <c r="G32" s="12">
        <v>3862.2</v>
      </c>
      <c r="I32" s="33"/>
    </row>
    <row r="33" spans="1:9" s="26" customFormat="1" ht="21" customHeight="1">
      <c r="A33" s="89" t="s">
        <v>84</v>
      </c>
      <c r="B33" s="90" t="s">
        <v>9</v>
      </c>
      <c r="C33" s="69"/>
      <c r="D33" s="68"/>
      <c r="E33" s="44"/>
      <c r="F33" s="44"/>
      <c r="G33" s="12">
        <v>3862.2</v>
      </c>
      <c r="I33" s="33"/>
    </row>
    <row r="34" spans="1:9" s="26" customFormat="1" ht="18.75" customHeight="1">
      <c r="A34" s="89" t="s">
        <v>85</v>
      </c>
      <c r="B34" s="90" t="s">
        <v>9</v>
      </c>
      <c r="C34" s="69"/>
      <c r="D34" s="68"/>
      <c r="E34" s="44"/>
      <c r="F34" s="44"/>
      <c r="G34" s="12">
        <v>3862.2</v>
      </c>
      <c r="I34" s="33"/>
    </row>
    <row r="35" spans="1:9" s="26" customFormat="1" ht="25.5">
      <c r="A35" s="89" t="s">
        <v>86</v>
      </c>
      <c r="B35" s="90" t="s">
        <v>58</v>
      </c>
      <c r="C35" s="69"/>
      <c r="D35" s="68"/>
      <c r="E35" s="44"/>
      <c r="F35" s="44"/>
      <c r="G35" s="12">
        <v>3862.2</v>
      </c>
      <c r="I35" s="33"/>
    </row>
    <row r="36" spans="1:9" s="26" customFormat="1" ht="29.25" customHeight="1">
      <c r="A36" s="89" t="s">
        <v>87</v>
      </c>
      <c r="B36" s="90" t="s">
        <v>10</v>
      </c>
      <c r="C36" s="69"/>
      <c r="D36" s="68"/>
      <c r="E36" s="44"/>
      <c r="F36" s="44"/>
      <c r="G36" s="12">
        <v>3862.2</v>
      </c>
      <c r="I36" s="33"/>
    </row>
    <row r="37" spans="1:9" s="26" customFormat="1" ht="30" customHeight="1">
      <c r="A37" s="89" t="s">
        <v>88</v>
      </c>
      <c r="B37" s="90" t="s">
        <v>9</v>
      </c>
      <c r="C37" s="69"/>
      <c r="D37" s="68"/>
      <c r="E37" s="44"/>
      <c r="F37" s="44"/>
      <c r="G37" s="12">
        <v>3862.2</v>
      </c>
      <c r="I37" s="33"/>
    </row>
    <row r="38" spans="1:9" s="18" customFormat="1" ht="22.5" customHeight="1">
      <c r="A38" s="56" t="s">
        <v>11</v>
      </c>
      <c r="B38" s="57" t="s">
        <v>12</v>
      </c>
      <c r="C38" s="77" t="s">
        <v>131</v>
      </c>
      <c r="D38" s="68">
        <f>E38*G38</f>
        <v>41711.76</v>
      </c>
      <c r="E38" s="44">
        <f>F38*12</f>
        <v>10.8</v>
      </c>
      <c r="F38" s="44">
        <v>0.9</v>
      </c>
      <c r="G38" s="12">
        <v>3862.2</v>
      </c>
      <c r="H38" s="12">
        <v>1.07</v>
      </c>
      <c r="I38" s="31">
        <v>0.6</v>
      </c>
    </row>
    <row r="39" spans="1:9" s="12" customFormat="1" ht="22.5" customHeight="1">
      <c r="A39" s="56" t="s">
        <v>89</v>
      </c>
      <c r="B39" s="57" t="s">
        <v>13</v>
      </c>
      <c r="C39" s="77" t="s">
        <v>131</v>
      </c>
      <c r="D39" s="68">
        <f>E39*G39</f>
        <v>135794.95</v>
      </c>
      <c r="E39" s="44">
        <f>F39*12</f>
        <v>35.16</v>
      </c>
      <c r="F39" s="44">
        <v>2.93</v>
      </c>
      <c r="G39" s="12">
        <v>3862.2</v>
      </c>
      <c r="H39" s="12">
        <v>1.07</v>
      </c>
      <c r="I39" s="31">
        <v>1.94</v>
      </c>
    </row>
    <row r="40" spans="1:9" s="12" customFormat="1" ht="21" customHeight="1">
      <c r="A40" s="56" t="s">
        <v>97</v>
      </c>
      <c r="B40" s="57" t="s">
        <v>9</v>
      </c>
      <c r="C40" s="77" t="s">
        <v>143</v>
      </c>
      <c r="D40" s="68">
        <f>E40*G40</f>
        <v>95010.12</v>
      </c>
      <c r="E40" s="44">
        <f>12*F40</f>
        <v>24.6</v>
      </c>
      <c r="F40" s="44">
        <v>2.05</v>
      </c>
      <c r="G40" s="12">
        <v>3862.2</v>
      </c>
      <c r="I40" s="31"/>
    </row>
    <row r="41" spans="1:9" s="12" customFormat="1" ht="18" customHeight="1">
      <c r="A41" s="89" t="s">
        <v>90</v>
      </c>
      <c r="B41" s="90" t="s">
        <v>19</v>
      </c>
      <c r="C41" s="69"/>
      <c r="D41" s="68"/>
      <c r="E41" s="44"/>
      <c r="F41" s="44"/>
      <c r="G41" s="12">
        <v>3862.2</v>
      </c>
      <c r="I41" s="31"/>
    </row>
    <row r="42" spans="1:9" s="12" customFormat="1" ht="19.5" customHeight="1">
      <c r="A42" s="89" t="s">
        <v>91</v>
      </c>
      <c r="B42" s="90" t="s">
        <v>14</v>
      </c>
      <c r="C42" s="69"/>
      <c r="D42" s="68"/>
      <c r="E42" s="44"/>
      <c r="F42" s="44"/>
      <c r="G42" s="12">
        <v>3862.2</v>
      </c>
      <c r="I42" s="31"/>
    </row>
    <row r="43" spans="1:9" s="12" customFormat="1" ht="17.25" customHeight="1">
      <c r="A43" s="89" t="s">
        <v>92</v>
      </c>
      <c r="B43" s="90" t="s">
        <v>93</v>
      </c>
      <c r="C43" s="69"/>
      <c r="D43" s="68"/>
      <c r="E43" s="44"/>
      <c r="F43" s="44"/>
      <c r="G43" s="12">
        <v>3862.2</v>
      </c>
      <c r="I43" s="31"/>
    </row>
    <row r="44" spans="1:9" s="12" customFormat="1" ht="18.75" customHeight="1">
      <c r="A44" s="89" t="s">
        <v>94</v>
      </c>
      <c r="B44" s="90" t="s">
        <v>95</v>
      </c>
      <c r="C44" s="69"/>
      <c r="D44" s="68"/>
      <c r="E44" s="44"/>
      <c r="F44" s="44"/>
      <c r="G44" s="12">
        <v>3862.2</v>
      </c>
      <c r="I44" s="31"/>
    </row>
    <row r="45" spans="1:9" s="12" customFormat="1" ht="19.5" customHeight="1">
      <c r="A45" s="89" t="s">
        <v>96</v>
      </c>
      <c r="B45" s="90" t="s">
        <v>93</v>
      </c>
      <c r="C45" s="69"/>
      <c r="D45" s="68"/>
      <c r="E45" s="44"/>
      <c r="F45" s="44"/>
      <c r="G45" s="12">
        <v>3862.2</v>
      </c>
      <c r="I45" s="31"/>
    </row>
    <row r="46" spans="1:9" s="17" customFormat="1" ht="30">
      <c r="A46" s="56" t="s">
        <v>98</v>
      </c>
      <c r="B46" s="57" t="s">
        <v>7</v>
      </c>
      <c r="C46" s="77" t="s">
        <v>134</v>
      </c>
      <c r="D46" s="68">
        <v>2439.99</v>
      </c>
      <c r="E46" s="46">
        <f>D46/G46</f>
        <v>0.63</v>
      </c>
      <c r="F46" s="44">
        <f>E46/12</f>
        <v>0.05</v>
      </c>
      <c r="G46" s="12">
        <v>3862.2</v>
      </c>
      <c r="H46" s="12">
        <v>1.07</v>
      </c>
      <c r="I46" s="31">
        <v>0.03</v>
      </c>
    </row>
    <row r="47" spans="1:9" s="17" customFormat="1" ht="30">
      <c r="A47" s="56" t="s">
        <v>99</v>
      </c>
      <c r="B47" s="57" t="s">
        <v>7</v>
      </c>
      <c r="C47" s="77" t="s">
        <v>134</v>
      </c>
      <c r="D47" s="68">
        <v>15405.72</v>
      </c>
      <c r="E47" s="46">
        <f>D47/G47</f>
        <v>3.99</v>
      </c>
      <c r="F47" s="44">
        <f>E47/12</f>
        <v>0.33</v>
      </c>
      <c r="G47" s="12">
        <v>3862.2</v>
      </c>
      <c r="H47" s="12">
        <v>1.07</v>
      </c>
      <c r="I47" s="31">
        <v>0.22</v>
      </c>
    </row>
    <row r="48" spans="1:9" s="17" customFormat="1" ht="30">
      <c r="A48" s="56" t="s">
        <v>20</v>
      </c>
      <c r="B48" s="57"/>
      <c r="C48" s="77" t="s">
        <v>144</v>
      </c>
      <c r="D48" s="68">
        <f>E48*G48</f>
        <v>10196.21</v>
      </c>
      <c r="E48" s="46">
        <f>F48*12</f>
        <v>2.64</v>
      </c>
      <c r="F48" s="44">
        <v>0.22</v>
      </c>
      <c r="G48" s="12">
        <v>3862.2</v>
      </c>
      <c r="H48" s="12">
        <v>1.07</v>
      </c>
      <c r="I48" s="31">
        <v>0.14</v>
      </c>
    </row>
    <row r="49" spans="1:9" s="17" customFormat="1" ht="33" customHeight="1">
      <c r="A49" s="64" t="s">
        <v>100</v>
      </c>
      <c r="B49" s="65" t="s">
        <v>61</v>
      </c>
      <c r="C49" s="78"/>
      <c r="D49" s="68"/>
      <c r="E49" s="46"/>
      <c r="F49" s="44"/>
      <c r="G49" s="12">
        <v>3862.2</v>
      </c>
      <c r="H49" s="12"/>
      <c r="I49" s="31"/>
    </row>
    <row r="50" spans="1:9" s="17" customFormat="1" ht="29.25" customHeight="1">
      <c r="A50" s="64" t="s">
        <v>101</v>
      </c>
      <c r="B50" s="65" t="s">
        <v>61</v>
      </c>
      <c r="C50" s="78"/>
      <c r="D50" s="68"/>
      <c r="E50" s="46"/>
      <c r="F50" s="44"/>
      <c r="G50" s="12">
        <v>3862.2</v>
      </c>
      <c r="H50" s="12"/>
      <c r="I50" s="31"/>
    </row>
    <row r="51" spans="1:9" s="17" customFormat="1" ht="26.25" customHeight="1">
      <c r="A51" s="64" t="s">
        <v>102</v>
      </c>
      <c r="B51" s="65" t="s">
        <v>54</v>
      </c>
      <c r="C51" s="78"/>
      <c r="D51" s="68"/>
      <c r="E51" s="46"/>
      <c r="F51" s="44"/>
      <c r="G51" s="12">
        <v>3862.2</v>
      </c>
      <c r="H51" s="12"/>
      <c r="I51" s="31"/>
    </row>
    <row r="52" spans="1:9" s="17" customFormat="1" ht="21" customHeight="1">
      <c r="A52" s="64" t="s">
        <v>103</v>
      </c>
      <c r="B52" s="65" t="s">
        <v>61</v>
      </c>
      <c r="C52" s="78"/>
      <c r="D52" s="68"/>
      <c r="E52" s="46"/>
      <c r="F52" s="44"/>
      <c r="G52" s="12">
        <v>3862.2</v>
      </c>
      <c r="H52" s="12"/>
      <c r="I52" s="31"/>
    </row>
    <row r="53" spans="1:9" s="17" customFormat="1" ht="25.5">
      <c r="A53" s="64" t="s">
        <v>104</v>
      </c>
      <c r="B53" s="65" t="s">
        <v>61</v>
      </c>
      <c r="C53" s="78"/>
      <c r="D53" s="68"/>
      <c r="E53" s="46"/>
      <c r="F53" s="44"/>
      <c r="G53" s="12">
        <v>3862.2</v>
      </c>
      <c r="H53" s="12"/>
      <c r="I53" s="31"/>
    </row>
    <row r="54" spans="1:9" s="17" customFormat="1" ht="24.75" customHeight="1">
      <c r="A54" s="64" t="s">
        <v>105</v>
      </c>
      <c r="B54" s="65" t="s">
        <v>61</v>
      </c>
      <c r="C54" s="78"/>
      <c r="D54" s="68"/>
      <c r="E54" s="46"/>
      <c r="F54" s="44"/>
      <c r="G54" s="12">
        <v>3862.2</v>
      </c>
      <c r="H54" s="12"/>
      <c r="I54" s="31"/>
    </row>
    <row r="55" spans="1:9" s="17" customFormat="1" ht="30" customHeight="1">
      <c r="A55" s="64" t="s">
        <v>106</v>
      </c>
      <c r="B55" s="65" t="s">
        <v>61</v>
      </c>
      <c r="C55" s="78"/>
      <c r="D55" s="68"/>
      <c r="E55" s="46"/>
      <c r="F55" s="44"/>
      <c r="G55" s="12">
        <v>3862.2</v>
      </c>
      <c r="H55" s="12"/>
      <c r="I55" s="31"/>
    </row>
    <row r="56" spans="1:9" s="17" customFormat="1" ht="24" customHeight="1">
      <c r="A56" s="64" t="s">
        <v>107</v>
      </c>
      <c r="B56" s="65" t="s">
        <v>61</v>
      </c>
      <c r="C56" s="78"/>
      <c r="D56" s="68"/>
      <c r="E56" s="46"/>
      <c r="F56" s="44"/>
      <c r="G56" s="12">
        <v>3862.2</v>
      </c>
      <c r="H56" s="12"/>
      <c r="I56" s="31"/>
    </row>
    <row r="57" spans="1:9" s="17" customFormat="1" ht="27.75" customHeight="1">
      <c r="A57" s="64" t="s">
        <v>108</v>
      </c>
      <c r="B57" s="65" t="s">
        <v>61</v>
      </c>
      <c r="C57" s="78"/>
      <c r="D57" s="68"/>
      <c r="E57" s="46"/>
      <c r="F57" s="44"/>
      <c r="G57" s="12">
        <v>3862.2</v>
      </c>
      <c r="H57" s="12"/>
      <c r="I57" s="31"/>
    </row>
    <row r="58" spans="1:9" s="17" customFormat="1" ht="30.75" customHeight="1">
      <c r="A58" s="56" t="s">
        <v>155</v>
      </c>
      <c r="B58" s="57" t="s">
        <v>61</v>
      </c>
      <c r="C58" s="78"/>
      <c r="D58" s="68">
        <v>103200</v>
      </c>
      <c r="E58" s="46">
        <f>D58/G58</f>
        <v>26.72</v>
      </c>
      <c r="F58" s="44">
        <f>E58/12</f>
        <v>2.23</v>
      </c>
      <c r="G58" s="12">
        <v>3862.2</v>
      </c>
      <c r="H58" s="12"/>
      <c r="I58" s="31"/>
    </row>
    <row r="59" spans="1:9" s="12" customFormat="1" ht="18.75" customHeight="1">
      <c r="A59" s="56" t="s">
        <v>22</v>
      </c>
      <c r="B59" s="57" t="s">
        <v>23</v>
      </c>
      <c r="C59" s="77" t="s">
        <v>145</v>
      </c>
      <c r="D59" s="68">
        <f>E59*G59</f>
        <v>3707.71</v>
      </c>
      <c r="E59" s="46">
        <f>F59*12</f>
        <v>0.96</v>
      </c>
      <c r="F59" s="44">
        <v>0.08</v>
      </c>
      <c r="G59" s="12">
        <v>3862.2</v>
      </c>
      <c r="H59" s="12">
        <v>1.07</v>
      </c>
      <c r="I59" s="31">
        <v>0.03</v>
      </c>
    </row>
    <row r="60" spans="1:9" s="12" customFormat="1" ht="21.75" customHeight="1">
      <c r="A60" s="56" t="s">
        <v>24</v>
      </c>
      <c r="B60" s="58" t="s">
        <v>25</v>
      </c>
      <c r="C60" s="57" t="s">
        <v>145</v>
      </c>
      <c r="D60" s="68">
        <v>2040.72</v>
      </c>
      <c r="E60" s="47">
        <f>D60/G60</f>
        <v>0.53</v>
      </c>
      <c r="F60" s="44">
        <v>0.05</v>
      </c>
      <c r="G60" s="12">
        <v>3862.2</v>
      </c>
      <c r="H60" s="12">
        <v>1.07</v>
      </c>
      <c r="I60" s="31">
        <v>0.02</v>
      </c>
    </row>
    <row r="61" spans="1:9" s="18" customFormat="1" ht="30">
      <c r="A61" s="56" t="s">
        <v>21</v>
      </c>
      <c r="B61" s="57"/>
      <c r="C61" s="57" t="s">
        <v>135</v>
      </c>
      <c r="D61" s="68">
        <v>7070</v>
      </c>
      <c r="E61" s="46">
        <f>D61/G61</f>
        <v>1.83</v>
      </c>
      <c r="F61" s="44">
        <f>E61/12</f>
        <v>0.15</v>
      </c>
      <c r="G61" s="12">
        <v>3862.2</v>
      </c>
      <c r="H61" s="12">
        <v>1.07</v>
      </c>
      <c r="I61" s="31">
        <v>0.03</v>
      </c>
    </row>
    <row r="62" spans="1:9" s="18" customFormat="1" ht="21" customHeight="1">
      <c r="A62" s="56" t="s">
        <v>30</v>
      </c>
      <c r="B62" s="57"/>
      <c r="C62" s="51" t="s">
        <v>146</v>
      </c>
      <c r="D62" s="70">
        <f>SUM(D63:D76)</f>
        <v>38159.43</v>
      </c>
      <c r="E62" s="44">
        <f>D62/G62</f>
        <v>9.88</v>
      </c>
      <c r="F62" s="44">
        <f>E62/12</f>
        <v>0.82</v>
      </c>
      <c r="G62" s="12">
        <v>3862.2</v>
      </c>
      <c r="H62" s="12">
        <v>1.07</v>
      </c>
      <c r="I62" s="31">
        <v>0.55</v>
      </c>
    </row>
    <row r="63" spans="1:10" s="17" customFormat="1" ht="23.25" customHeight="1">
      <c r="A63" s="59" t="s">
        <v>136</v>
      </c>
      <c r="B63" s="54" t="s">
        <v>14</v>
      </c>
      <c r="C63" s="79"/>
      <c r="D63" s="91">
        <v>259.38</v>
      </c>
      <c r="E63" s="42"/>
      <c r="F63" s="42"/>
      <c r="G63" s="12">
        <v>3862.2</v>
      </c>
      <c r="H63" s="12">
        <v>1.07</v>
      </c>
      <c r="I63" s="31">
        <v>0.01</v>
      </c>
      <c r="J63" s="18"/>
    </row>
    <row r="64" spans="1:10" s="17" customFormat="1" ht="17.25" customHeight="1">
      <c r="A64" s="59" t="s">
        <v>15</v>
      </c>
      <c r="B64" s="54" t="s">
        <v>19</v>
      </c>
      <c r="C64" s="79"/>
      <c r="D64" s="91">
        <v>548.89</v>
      </c>
      <c r="E64" s="42"/>
      <c r="F64" s="42"/>
      <c r="G64" s="12">
        <v>3862.2</v>
      </c>
      <c r="H64" s="12">
        <v>1.07</v>
      </c>
      <c r="I64" s="31">
        <v>0.01</v>
      </c>
      <c r="J64" s="18"/>
    </row>
    <row r="65" spans="1:10" s="17" customFormat="1" ht="24.75" customHeight="1">
      <c r="A65" s="59" t="s">
        <v>109</v>
      </c>
      <c r="B65" s="55" t="s">
        <v>14</v>
      </c>
      <c r="C65" s="80"/>
      <c r="D65" s="91">
        <v>978.07</v>
      </c>
      <c r="E65" s="42"/>
      <c r="F65" s="42"/>
      <c r="G65" s="12">
        <v>3862.2</v>
      </c>
      <c r="H65" s="12"/>
      <c r="I65" s="31"/>
      <c r="J65" s="18"/>
    </row>
    <row r="66" spans="1:10" s="17" customFormat="1" ht="21.75" customHeight="1">
      <c r="A66" s="59" t="s">
        <v>43</v>
      </c>
      <c r="B66" s="54" t="s">
        <v>14</v>
      </c>
      <c r="C66" s="79"/>
      <c r="D66" s="91">
        <v>1046.08</v>
      </c>
      <c r="E66" s="42"/>
      <c r="F66" s="42"/>
      <c r="G66" s="12">
        <v>3862.2</v>
      </c>
      <c r="H66" s="12">
        <v>1.07</v>
      </c>
      <c r="I66" s="31">
        <v>0.2</v>
      </c>
      <c r="J66" s="18"/>
    </row>
    <row r="67" spans="1:10" s="17" customFormat="1" ht="19.5" customHeight="1">
      <c r="A67" s="59" t="s">
        <v>16</v>
      </c>
      <c r="B67" s="54" t="s">
        <v>14</v>
      </c>
      <c r="C67" s="79"/>
      <c r="D67" s="91">
        <v>4663.38</v>
      </c>
      <c r="E67" s="42"/>
      <c r="F67" s="42"/>
      <c r="G67" s="12">
        <v>3862.2</v>
      </c>
      <c r="H67" s="12"/>
      <c r="I67" s="31"/>
      <c r="J67" s="18"/>
    </row>
    <row r="68" spans="1:10" s="17" customFormat="1" ht="18.75" customHeight="1">
      <c r="A68" s="59" t="s">
        <v>17</v>
      </c>
      <c r="B68" s="54" t="s">
        <v>14</v>
      </c>
      <c r="C68" s="79"/>
      <c r="D68" s="91">
        <v>1097.78</v>
      </c>
      <c r="E68" s="42"/>
      <c r="F68" s="42"/>
      <c r="G68" s="12">
        <v>3862.2</v>
      </c>
      <c r="H68" s="12">
        <v>1.07</v>
      </c>
      <c r="I68" s="31">
        <v>0.01</v>
      </c>
      <c r="J68" s="18"/>
    </row>
    <row r="69" spans="1:10" s="17" customFormat="1" ht="19.5" customHeight="1">
      <c r="A69" s="59" t="s">
        <v>41</v>
      </c>
      <c r="B69" s="54" t="s">
        <v>14</v>
      </c>
      <c r="C69" s="79"/>
      <c r="D69" s="91">
        <v>522.99</v>
      </c>
      <c r="E69" s="42"/>
      <c r="F69" s="42"/>
      <c r="G69" s="12">
        <v>3862.2</v>
      </c>
      <c r="H69" s="12">
        <v>1.07</v>
      </c>
      <c r="I69" s="31">
        <v>0.06</v>
      </c>
      <c r="J69" s="18"/>
    </row>
    <row r="70" spans="1:10" s="17" customFormat="1" ht="21" customHeight="1">
      <c r="A70" s="59" t="s">
        <v>42</v>
      </c>
      <c r="B70" s="54" t="s">
        <v>19</v>
      </c>
      <c r="C70" s="79"/>
      <c r="D70" s="91">
        <v>2092.02</v>
      </c>
      <c r="E70" s="42"/>
      <c r="F70" s="42"/>
      <c r="G70" s="12">
        <v>3862.2</v>
      </c>
      <c r="H70" s="12">
        <v>1.07</v>
      </c>
      <c r="I70" s="31">
        <v>0.01</v>
      </c>
      <c r="J70" s="18"/>
    </row>
    <row r="71" spans="1:10" s="17" customFormat="1" ht="30" customHeight="1">
      <c r="A71" s="59" t="s">
        <v>18</v>
      </c>
      <c r="B71" s="54" t="s">
        <v>14</v>
      </c>
      <c r="C71" s="79"/>
      <c r="D71" s="91">
        <v>4702.92</v>
      </c>
      <c r="E71" s="42"/>
      <c r="F71" s="42"/>
      <c r="G71" s="12">
        <v>3862.2</v>
      </c>
      <c r="H71" s="12">
        <v>1.07</v>
      </c>
      <c r="I71" s="31">
        <v>0.01</v>
      </c>
      <c r="J71" s="18"/>
    </row>
    <row r="72" spans="1:10" s="17" customFormat="1" ht="30" customHeight="1">
      <c r="A72" s="59" t="s">
        <v>156</v>
      </c>
      <c r="B72" s="55" t="s">
        <v>14</v>
      </c>
      <c r="C72" s="79"/>
      <c r="D72" s="91">
        <v>1472.34</v>
      </c>
      <c r="E72" s="42"/>
      <c r="F72" s="42"/>
      <c r="G72" s="12"/>
      <c r="H72" s="12"/>
      <c r="I72" s="31"/>
      <c r="J72" s="18"/>
    </row>
    <row r="73" spans="1:10" s="17" customFormat="1" ht="21" customHeight="1">
      <c r="A73" s="59" t="s">
        <v>137</v>
      </c>
      <c r="B73" s="54" t="s">
        <v>14</v>
      </c>
      <c r="C73" s="79"/>
      <c r="D73" s="91">
        <v>3682.91</v>
      </c>
      <c r="E73" s="42"/>
      <c r="F73" s="42"/>
      <c r="G73" s="12">
        <v>3862.2</v>
      </c>
      <c r="H73" s="12">
        <v>1.07</v>
      </c>
      <c r="I73" s="31">
        <v>0.03</v>
      </c>
      <c r="J73" s="18"/>
    </row>
    <row r="74" spans="1:10" s="17" customFormat="1" ht="30" customHeight="1">
      <c r="A74" s="59" t="s">
        <v>110</v>
      </c>
      <c r="B74" s="55" t="s">
        <v>47</v>
      </c>
      <c r="C74" s="80"/>
      <c r="D74" s="74">
        <v>1670</v>
      </c>
      <c r="E74" s="48"/>
      <c r="F74" s="42"/>
      <c r="G74" s="12">
        <v>3862.2</v>
      </c>
      <c r="H74" s="12"/>
      <c r="I74" s="31"/>
      <c r="J74" s="18"/>
    </row>
    <row r="75" spans="1:10" s="17" customFormat="1" ht="18.75" customHeight="1">
      <c r="A75" s="59" t="s">
        <v>129</v>
      </c>
      <c r="B75" s="55" t="s">
        <v>47</v>
      </c>
      <c r="C75" s="80"/>
      <c r="D75" s="74">
        <v>15422.67</v>
      </c>
      <c r="E75" s="42"/>
      <c r="F75" s="42"/>
      <c r="G75" s="12">
        <v>3862.2</v>
      </c>
      <c r="H75" s="12"/>
      <c r="I75" s="31"/>
      <c r="J75" s="18"/>
    </row>
    <row r="76" spans="1:10" s="17" customFormat="1" ht="18.75" customHeight="1">
      <c r="A76" s="59" t="s">
        <v>111</v>
      </c>
      <c r="B76" s="65" t="s">
        <v>14</v>
      </c>
      <c r="C76" s="78"/>
      <c r="D76" s="92">
        <v>0</v>
      </c>
      <c r="E76" s="48"/>
      <c r="F76" s="48"/>
      <c r="G76" s="12">
        <v>3862.2</v>
      </c>
      <c r="H76" s="12"/>
      <c r="I76" s="31"/>
      <c r="J76" s="18"/>
    </row>
    <row r="77" spans="1:9" s="18" customFormat="1" ht="30">
      <c r="A77" s="56" t="s">
        <v>35</v>
      </c>
      <c r="B77" s="57"/>
      <c r="C77" s="51" t="s">
        <v>147</v>
      </c>
      <c r="D77" s="70">
        <f>SUM(D78:D86)</f>
        <v>39014.34</v>
      </c>
      <c r="E77" s="44">
        <f>D77/G77</f>
        <v>10.1</v>
      </c>
      <c r="F77" s="44">
        <f>E77/12</f>
        <v>0.84</v>
      </c>
      <c r="G77" s="12">
        <v>3862.2</v>
      </c>
      <c r="H77" s="12">
        <v>1.07</v>
      </c>
      <c r="I77" s="31">
        <v>0.66</v>
      </c>
    </row>
    <row r="78" spans="1:10" s="17" customFormat="1" ht="22.5" customHeight="1">
      <c r="A78" s="59" t="s">
        <v>31</v>
      </c>
      <c r="B78" s="54" t="s">
        <v>44</v>
      </c>
      <c r="C78" s="79"/>
      <c r="D78" s="74">
        <v>3138</v>
      </c>
      <c r="E78" s="42"/>
      <c r="F78" s="42"/>
      <c r="G78" s="12">
        <v>3862.2</v>
      </c>
      <c r="H78" s="12">
        <v>1.07</v>
      </c>
      <c r="I78" s="31">
        <v>0.04</v>
      </c>
      <c r="J78" s="18"/>
    </row>
    <row r="79" spans="1:10" s="17" customFormat="1" ht="31.5" customHeight="1">
      <c r="A79" s="59" t="s">
        <v>32</v>
      </c>
      <c r="B79" s="55" t="s">
        <v>14</v>
      </c>
      <c r="C79" s="80"/>
      <c r="D79" s="74">
        <v>2092.02</v>
      </c>
      <c r="E79" s="42"/>
      <c r="F79" s="42"/>
      <c r="G79" s="12">
        <v>3862.2</v>
      </c>
      <c r="H79" s="12">
        <v>1.07</v>
      </c>
      <c r="I79" s="31">
        <v>0.03</v>
      </c>
      <c r="J79" s="18"/>
    </row>
    <row r="80" spans="1:10" s="17" customFormat="1" ht="25.5" customHeight="1">
      <c r="A80" s="59" t="s">
        <v>48</v>
      </c>
      <c r="B80" s="55" t="s">
        <v>14</v>
      </c>
      <c r="C80" s="80"/>
      <c r="D80" s="74">
        <v>2195.49</v>
      </c>
      <c r="E80" s="42"/>
      <c r="F80" s="42"/>
      <c r="G80" s="12">
        <v>3862.2</v>
      </c>
      <c r="H80" s="12">
        <v>1.07</v>
      </c>
      <c r="I80" s="31">
        <v>0.03</v>
      </c>
      <c r="J80" s="18"/>
    </row>
    <row r="81" spans="1:10" s="17" customFormat="1" ht="30.75" customHeight="1">
      <c r="A81" s="59" t="s">
        <v>45</v>
      </c>
      <c r="B81" s="54" t="s">
        <v>46</v>
      </c>
      <c r="C81" s="79"/>
      <c r="D81" s="74">
        <v>0</v>
      </c>
      <c r="E81" s="42"/>
      <c r="F81" s="42"/>
      <c r="G81" s="12">
        <v>3862.2</v>
      </c>
      <c r="H81" s="12">
        <v>1.07</v>
      </c>
      <c r="I81" s="31">
        <v>0.03</v>
      </c>
      <c r="J81" s="18"/>
    </row>
    <row r="82" spans="1:10" s="17" customFormat="1" ht="26.25" customHeight="1">
      <c r="A82" s="59" t="s">
        <v>112</v>
      </c>
      <c r="B82" s="54" t="s">
        <v>7</v>
      </c>
      <c r="C82" s="79"/>
      <c r="D82" s="74">
        <v>7440.48</v>
      </c>
      <c r="E82" s="42"/>
      <c r="F82" s="42"/>
      <c r="G82" s="12">
        <v>3862.2</v>
      </c>
      <c r="H82" s="12">
        <v>1.07</v>
      </c>
      <c r="I82" s="31">
        <v>0</v>
      </c>
      <c r="J82" s="18"/>
    </row>
    <row r="83" spans="1:10" s="17" customFormat="1" ht="29.25" customHeight="1">
      <c r="A83" s="59" t="s">
        <v>113</v>
      </c>
      <c r="B83" s="55" t="s">
        <v>14</v>
      </c>
      <c r="C83" s="80"/>
      <c r="D83" s="74">
        <v>5763.4</v>
      </c>
      <c r="E83" s="42"/>
      <c r="F83" s="42"/>
      <c r="G83" s="12">
        <v>3862.2</v>
      </c>
      <c r="H83" s="12">
        <v>1.07</v>
      </c>
      <c r="I83" s="31">
        <v>0</v>
      </c>
      <c r="J83" s="18"/>
    </row>
    <row r="84" spans="1:10" s="17" customFormat="1" ht="33" customHeight="1">
      <c r="A84" s="59" t="s">
        <v>165</v>
      </c>
      <c r="B84" s="55" t="s">
        <v>70</v>
      </c>
      <c r="C84" s="80"/>
      <c r="D84" s="74">
        <v>0</v>
      </c>
      <c r="E84" s="42"/>
      <c r="F84" s="42"/>
      <c r="G84" s="12">
        <v>3862.2</v>
      </c>
      <c r="H84" s="12">
        <v>1.07</v>
      </c>
      <c r="I84" s="31">
        <v>0</v>
      </c>
      <c r="J84" s="18"/>
    </row>
    <row r="85" spans="1:10" s="17" customFormat="1" ht="27" customHeight="1">
      <c r="A85" s="59" t="s">
        <v>127</v>
      </c>
      <c r="B85" s="55" t="s">
        <v>47</v>
      </c>
      <c r="C85" s="80"/>
      <c r="D85" s="74">
        <v>18384.95</v>
      </c>
      <c r="E85" s="42"/>
      <c r="F85" s="42"/>
      <c r="G85" s="12">
        <v>3862.2</v>
      </c>
      <c r="H85" s="12"/>
      <c r="I85" s="31"/>
      <c r="J85" s="18"/>
    </row>
    <row r="86" spans="1:10" s="17" customFormat="1" ht="25.5" customHeight="1">
      <c r="A86" s="59" t="s">
        <v>114</v>
      </c>
      <c r="B86" s="55" t="s">
        <v>14</v>
      </c>
      <c r="C86" s="80"/>
      <c r="D86" s="74">
        <v>0</v>
      </c>
      <c r="E86" s="42"/>
      <c r="F86" s="42"/>
      <c r="G86" s="12">
        <v>3862.2</v>
      </c>
      <c r="H86" s="12">
        <v>1.07</v>
      </c>
      <c r="I86" s="31">
        <v>0.21</v>
      </c>
      <c r="J86" s="18"/>
    </row>
    <row r="87" spans="1:10" s="17" customFormat="1" ht="34.5" customHeight="1">
      <c r="A87" s="56" t="s">
        <v>36</v>
      </c>
      <c r="B87" s="54"/>
      <c r="C87" s="96" t="s">
        <v>148</v>
      </c>
      <c r="D87" s="70">
        <f>SUM(D88:D90)</f>
        <v>15422.67</v>
      </c>
      <c r="E87" s="46">
        <f>D87/G87</f>
        <v>3.99</v>
      </c>
      <c r="F87" s="44">
        <f>E87/12</f>
        <v>0.33</v>
      </c>
      <c r="G87" s="12">
        <v>3862.2</v>
      </c>
      <c r="H87" s="12">
        <v>1.07</v>
      </c>
      <c r="I87" s="31">
        <v>0.06</v>
      </c>
      <c r="J87" s="18"/>
    </row>
    <row r="88" spans="1:10" s="17" customFormat="1" ht="27" customHeight="1">
      <c r="A88" s="59" t="s">
        <v>115</v>
      </c>
      <c r="B88" s="54" t="s">
        <v>14</v>
      </c>
      <c r="C88" s="79"/>
      <c r="D88" s="91">
        <v>0</v>
      </c>
      <c r="E88" s="42"/>
      <c r="F88" s="42"/>
      <c r="G88" s="12">
        <v>3862.2</v>
      </c>
      <c r="H88" s="12">
        <v>1.07</v>
      </c>
      <c r="I88" s="31">
        <v>0.03</v>
      </c>
      <c r="J88" s="18"/>
    </row>
    <row r="89" spans="1:10" s="17" customFormat="1" ht="24" customHeight="1">
      <c r="A89" s="59" t="s">
        <v>128</v>
      </c>
      <c r="B89" s="55" t="s">
        <v>47</v>
      </c>
      <c r="C89" s="80"/>
      <c r="D89" s="74">
        <v>15422.67</v>
      </c>
      <c r="E89" s="42"/>
      <c r="F89" s="42"/>
      <c r="G89" s="12">
        <v>3862.2</v>
      </c>
      <c r="H89" s="12">
        <v>1.07</v>
      </c>
      <c r="I89" s="31">
        <v>0</v>
      </c>
      <c r="J89" s="18"/>
    </row>
    <row r="90" spans="1:10" s="17" customFormat="1" ht="38.25" customHeight="1">
      <c r="A90" s="59" t="s">
        <v>116</v>
      </c>
      <c r="B90" s="55" t="s">
        <v>47</v>
      </c>
      <c r="C90" s="82"/>
      <c r="D90" s="92">
        <v>0</v>
      </c>
      <c r="E90" s="42"/>
      <c r="F90" s="48"/>
      <c r="G90" s="12">
        <v>3862.2</v>
      </c>
      <c r="H90" s="12"/>
      <c r="I90" s="31"/>
      <c r="J90" s="18"/>
    </row>
    <row r="91" spans="1:10" s="17" customFormat="1" ht="28.5" customHeight="1">
      <c r="A91" s="56" t="s">
        <v>117</v>
      </c>
      <c r="B91" s="54"/>
      <c r="C91" s="96" t="s">
        <v>150</v>
      </c>
      <c r="D91" s="70">
        <f>SUM(D92:D97)</f>
        <v>19073.66</v>
      </c>
      <c r="E91" s="46">
        <f>D91/G91</f>
        <v>4.94</v>
      </c>
      <c r="F91" s="44">
        <f>E91/12</f>
        <v>0.41</v>
      </c>
      <c r="G91" s="12">
        <v>3862.2</v>
      </c>
      <c r="H91" s="12">
        <v>1.07</v>
      </c>
      <c r="I91" s="31">
        <v>0.27</v>
      </c>
      <c r="J91" s="18"/>
    </row>
    <row r="92" spans="1:10" s="17" customFormat="1" ht="19.5" customHeight="1">
      <c r="A92" s="59" t="s">
        <v>33</v>
      </c>
      <c r="B92" s="54" t="s">
        <v>7</v>
      </c>
      <c r="C92" s="79"/>
      <c r="D92" s="91">
        <v>0</v>
      </c>
      <c r="E92" s="42"/>
      <c r="F92" s="42"/>
      <c r="G92" s="12">
        <v>3862.2</v>
      </c>
      <c r="H92" s="12">
        <v>1.07</v>
      </c>
      <c r="I92" s="31">
        <v>0</v>
      </c>
      <c r="J92" s="18"/>
    </row>
    <row r="93" spans="1:10" s="17" customFormat="1" ht="44.25" customHeight="1">
      <c r="A93" s="59" t="s">
        <v>118</v>
      </c>
      <c r="B93" s="54" t="s">
        <v>14</v>
      </c>
      <c r="C93" s="79"/>
      <c r="D93" s="91">
        <v>17980.26</v>
      </c>
      <c r="E93" s="42"/>
      <c r="F93" s="42"/>
      <c r="G93" s="12">
        <v>3862.2</v>
      </c>
      <c r="H93" s="12">
        <v>1.07</v>
      </c>
      <c r="I93" s="31">
        <v>0.26</v>
      </c>
      <c r="J93" s="18"/>
    </row>
    <row r="94" spans="1:10" s="17" customFormat="1" ht="48.75" customHeight="1">
      <c r="A94" s="59" t="s">
        <v>119</v>
      </c>
      <c r="B94" s="54" t="s">
        <v>14</v>
      </c>
      <c r="C94" s="79"/>
      <c r="D94" s="91">
        <v>1093.4</v>
      </c>
      <c r="E94" s="42"/>
      <c r="F94" s="42"/>
      <c r="G94" s="12">
        <v>3862.2</v>
      </c>
      <c r="H94" s="12">
        <v>1.07</v>
      </c>
      <c r="I94" s="31">
        <v>0.01</v>
      </c>
      <c r="J94" s="18"/>
    </row>
    <row r="95" spans="1:10" s="17" customFormat="1" ht="27.75" customHeight="1">
      <c r="A95" s="59" t="s">
        <v>50</v>
      </c>
      <c r="B95" s="54" t="s">
        <v>10</v>
      </c>
      <c r="C95" s="79"/>
      <c r="D95" s="91">
        <v>0</v>
      </c>
      <c r="E95" s="42"/>
      <c r="F95" s="42"/>
      <c r="G95" s="12">
        <v>3862.2</v>
      </c>
      <c r="H95" s="12">
        <v>1.07</v>
      </c>
      <c r="I95" s="31">
        <v>0</v>
      </c>
      <c r="J95" s="18"/>
    </row>
    <row r="96" spans="1:10" s="17" customFormat="1" ht="22.5" customHeight="1">
      <c r="A96" s="59" t="s">
        <v>38</v>
      </c>
      <c r="B96" s="55" t="s">
        <v>68</v>
      </c>
      <c r="C96" s="80"/>
      <c r="D96" s="91">
        <v>0</v>
      </c>
      <c r="E96" s="42"/>
      <c r="F96" s="42"/>
      <c r="G96" s="12">
        <v>3862.2</v>
      </c>
      <c r="H96" s="12">
        <v>1.07</v>
      </c>
      <c r="I96" s="31">
        <v>0</v>
      </c>
      <c r="J96" s="18"/>
    </row>
    <row r="97" spans="1:10" s="17" customFormat="1" ht="65.25" customHeight="1">
      <c r="A97" s="59" t="s">
        <v>120</v>
      </c>
      <c r="B97" s="55" t="s">
        <v>61</v>
      </c>
      <c r="C97" s="80"/>
      <c r="D97" s="91">
        <v>0</v>
      </c>
      <c r="E97" s="42"/>
      <c r="F97" s="42"/>
      <c r="G97" s="12">
        <v>3862.2</v>
      </c>
      <c r="H97" s="12">
        <v>1.07</v>
      </c>
      <c r="I97" s="31">
        <v>0</v>
      </c>
      <c r="J97" s="18"/>
    </row>
    <row r="98" spans="1:10" s="17" customFormat="1" ht="20.25" customHeight="1">
      <c r="A98" s="56" t="s">
        <v>37</v>
      </c>
      <c r="B98" s="54"/>
      <c r="C98" s="96" t="s">
        <v>149</v>
      </c>
      <c r="D98" s="70">
        <f>D99</f>
        <v>1311.87</v>
      </c>
      <c r="E98" s="46">
        <f>D98/G98</f>
        <v>0.34</v>
      </c>
      <c r="F98" s="44">
        <f>E98/12</f>
        <v>0.03</v>
      </c>
      <c r="G98" s="12">
        <v>3862.2</v>
      </c>
      <c r="H98" s="12">
        <v>1.07</v>
      </c>
      <c r="I98" s="31">
        <v>0.16</v>
      </c>
      <c r="J98" s="18"/>
    </row>
    <row r="99" spans="1:10" s="17" customFormat="1" ht="18" customHeight="1">
      <c r="A99" s="59" t="s">
        <v>34</v>
      </c>
      <c r="B99" s="54" t="s">
        <v>14</v>
      </c>
      <c r="C99" s="79"/>
      <c r="D99" s="91">
        <v>1311.87</v>
      </c>
      <c r="E99" s="42"/>
      <c r="F99" s="42"/>
      <c r="G99" s="12">
        <v>3862.2</v>
      </c>
      <c r="H99" s="12">
        <v>1.07</v>
      </c>
      <c r="I99" s="31">
        <v>0.02</v>
      </c>
      <c r="J99" s="18"/>
    </row>
    <row r="100" spans="1:10" s="12" customFormat="1" ht="23.25" customHeight="1">
      <c r="A100" s="56" t="s">
        <v>40</v>
      </c>
      <c r="B100" s="57"/>
      <c r="C100" s="51" t="s">
        <v>151</v>
      </c>
      <c r="D100" s="70">
        <f>D101+D102</f>
        <v>53200</v>
      </c>
      <c r="E100" s="44">
        <f>D100/G100</f>
        <v>13.77</v>
      </c>
      <c r="F100" s="44">
        <f>E100/12</f>
        <v>1.15</v>
      </c>
      <c r="G100" s="12">
        <v>3862.2</v>
      </c>
      <c r="H100" s="12">
        <v>1.07</v>
      </c>
      <c r="I100" s="31">
        <v>0.49</v>
      </c>
      <c r="J100" s="18"/>
    </row>
    <row r="101" spans="1:10" s="17" customFormat="1" ht="44.25" customHeight="1">
      <c r="A101" s="64" t="s">
        <v>121</v>
      </c>
      <c r="B101" s="55" t="s">
        <v>19</v>
      </c>
      <c r="C101" s="80"/>
      <c r="D101" s="91">
        <v>31200</v>
      </c>
      <c r="E101" s="42"/>
      <c r="F101" s="42"/>
      <c r="G101" s="12">
        <v>3862.2</v>
      </c>
      <c r="H101" s="12">
        <v>1.07</v>
      </c>
      <c r="I101" s="31">
        <v>0.03</v>
      </c>
      <c r="J101" s="18"/>
    </row>
    <row r="102" spans="1:10" s="17" customFormat="1" ht="25.5" customHeight="1">
      <c r="A102" s="64" t="s">
        <v>157</v>
      </c>
      <c r="B102" s="55" t="s">
        <v>61</v>
      </c>
      <c r="C102" s="80"/>
      <c r="D102" s="91">
        <v>22000</v>
      </c>
      <c r="E102" s="42"/>
      <c r="F102" s="42"/>
      <c r="G102" s="12">
        <v>3862.2</v>
      </c>
      <c r="H102" s="12">
        <v>1.07</v>
      </c>
      <c r="I102" s="31">
        <v>0.46</v>
      </c>
      <c r="J102" s="18"/>
    </row>
    <row r="103" spans="1:10" s="12" customFormat="1" ht="21.75" customHeight="1">
      <c r="A103" s="56" t="s">
        <v>39</v>
      </c>
      <c r="B103" s="57"/>
      <c r="C103" s="51" t="s">
        <v>152</v>
      </c>
      <c r="D103" s="70">
        <f>D104+D105</f>
        <v>20728.44</v>
      </c>
      <c r="E103" s="44">
        <f>D103/G103</f>
        <v>5.37</v>
      </c>
      <c r="F103" s="44">
        <f>E103/12</f>
        <v>0.45</v>
      </c>
      <c r="G103" s="12">
        <v>3862.2</v>
      </c>
      <c r="H103" s="12">
        <v>1.07</v>
      </c>
      <c r="I103" s="31">
        <v>0.37</v>
      </c>
      <c r="J103" s="18"/>
    </row>
    <row r="104" spans="1:10" s="17" customFormat="1" ht="27" customHeight="1">
      <c r="A104" s="59" t="s">
        <v>49</v>
      </c>
      <c r="B104" s="54" t="s">
        <v>44</v>
      </c>
      <c r="C104" s="79"/>
      <c r="D104" s="91">
        <v>20728.44</v>
      </c>
      <c r="E104" s="42"/>
      <c r="F104" s="42"/>
      <c r="G104" s="12">
        <v>3862.2</v>
      </c>
      <c r="H104" s="12">
        <v>1.07</v>
      </c>
      <c r="I104" s="31">
        <v>0.3</v>
      </c>
      <c r="J104" s="18"/>
    </row>
    <row r="105" spans="1:10" s="17" customFormat="1" ht="27.75" customHeight="1">
      <c r="A105" s="59" t="s">
        <v>60</v>
      </c>
      <c r="B105" s="54" t="s">
        <v>44</v>
      </c>
      <c r="C105" s="79"/>
      <c r="D105" s="91">
        <v>0</v>
      </c>
      <c r="E105" s="42"/>
      <c r="F105" s="42"/>
      <c r="G105" s="12">
        <v>3862.2</v>
      </c>
      <c r="H105" s="12">
        <v>1.07</v>
      </c>
      <c r="I105" s="31">
        <v>0.07</v>
      </c>
      <c r="J105" s="18"/>
    </row>
    <row r="106" spans="1:10" s="12" customFormat="1" ht="112.5" customHeight="1">
      <c r="A106" s="56" t="s">
        <v>142</v>
      </c>
      <c r="B106" s="57" t="s">
        <v>10</v>
      </c>
      <c r="C106" s="57"/>
      <c r="D106" s="93">
        <v>50000</v>
      </c>
      <c r="E106" s="46">
        <f>D106/G106</f>
        <v>12.95</v>
      </c>
      <c r="F106" s="46">
        <f>E106/12</f>
        <v>1.08</v>
      </c>
      <c r="G106" s="12">
        <v>3862.2</v>
      </c>
      <c r="H106" s="12">
        <v>1.07</v>
      </c>
      <c r="I106" s="31">
        <v>0.3</v>
      </c>
      <c r="J106" s="18"/>
    </row>
    <row r="107" spans="1:10" s="12" customFormat="1" ht="19.5" customHeight="1">
      <c r="A107" s="99" t="s">
        <v>158</v>
      </c>
      <c r="B107" s="57" t="s">
        <v>7</v>
      </c>
      <c r="C107" s="57"/>
      <c r="D107" s="93">
        <v>76972.59</v>
      </c>
      <c r="E107" s="46">
        <f>D107/G107</f>
        <v>19.93</v>
      </c>
      <c r="F107" s="46">
        <f>E107/12</f>
        <v>1.66</v>
      </c>
      <c r="G107" s="12">
        <v>3862.2</v>
      </c>
      <c r="I107" s="31"/>
      <c r="J107" s="18"/>
    </row>
    <row r="108" spans="1:10" s="12" customFormat="1" ht="19.5" customHeight="1">
      <c r="A108" s="99" t="s">
        <v>159</v>
      </c>
      <c r="B108" s="57" t="s">
        <v>7</v>
      </c>
      <c r="C108" s="57"/>
      <c r="D108" s="93">
        <f>3315.61+7526.18+142.92</f>
        <v>10984.71</v>
      </c>
      <c r="E108" s="46">
        <f>D108/G108</f>
        <v>2.84</v>
      </c>
      <c r="F108" s="46">
        <f>E108/12</f>
        <v>0.24</v>
      </c>
      <c r="G108" s="12">
        <v>3862.2</v>
      </c>
      <c r="I108" s="31"/>
      <c r="J108" s="18"/>
    </row>
    <row r="109" spans="1:10" s="12" customFormat="1" ht="19.5" customHeight="1">
      <c r="A109" s="99" t="s">
        <v>160</v>
      </c>
      <c r="B109" s="57" t="s">
        <v>7</v>
      </c>
      <c r="C109" s="57"/>
      <c r="D109" s="93">
        <v>45037.87</v>
      </c>
      <c r="E109" s="46">
        <f>D109/G109</f>
        <v>11.66</v>
      </c>
      <c r="F109" s="46">
        <f>E109/12</f>
        <v>0.97</v>
      </c>
      <c r="G109" s="12">
        <v>3862.2</v>
      </c>
      <c r="I109" s="31"/>
      <c r="J109" s="18"/>
    </row>
    <row r="110" spans="1:10" s="12" customFormat="1" ht="25.5" customHeight="1">
      <c r="A110" s="99" t="s">
        <v>161</v>
      </c>
      <c r="B110" s="57" t="s">
        <v>7</v>
      </c>
      <c r="C110" s="57"/>
      <c r="D110" s="93">
        <v>77736.05</v>
      </c>
      <c r="E110" s="46">
        <f>D110/G110</f>
        <v>20.13</v>
      </c>
      <c r="F110" s="46">
        <f>E110/12</f>
        <v>1.68</v>
      </c>
      <c r="G110" s="12">
        <v>3862.2</v>
      </c>
      <c r="I110" s="31"/>
      <c r="J110" s="18"/>
    </row>
    <row r="111" spans="1:10" s="12" customFormat="1" ht="23.25" customHeight="1" thickBot="1">
      <c r="A111" s="66" t="s">
        <v>62</v>
      </c>
      <c r="B111" s="58" t="s">
        <v>9</v>
      </c>
      <c r="C111" s="57"/>
      <c r="D111" s="93">
        <f>E111*G111</f>
        <v>78760.39</v>
      </c>
      <c r="E111" s="46">
        <f>12*F111</f>
        <v>24.72</v>
      </c>
      <c r="F111" s="46">
        <v>2.06</v>
      </c>
      <c r="G111" s="12">
        <f>3862.2-676.1</f>
        <v>3186.1</v>
      </c>
      <c r="I111" s="31"/>
      <c r="J111" s="18"/>
    </row>
    <row r="112" spans="1:9" s="12" customFormat="1" ht="28.5" customHeight="1" thickBot="1">
      <c r="A112" s="27" t="s">
        <v>28</v>
      </c>
      <c r="B112" s="28"/>
      <c r="C112" s="97"/>
      <c r="D112" s="98">
        <f>D106+D103+D100+D98+D91+D87+D77+D62+D61+D60+D59+D48+D38+D27+D14+D111+D47+D46+D39+D40+D110+D109+D108+D107+D58</f>
        <v>1227082.63</v>
      </c>
      <c r="E112" s="98">
        <f>E106+E103+E100+E98+E91+E87+E77+E62+E61+E60+E59+E48+E38+E27+E14+E111+E47+E46+E39+E40+E110+E109+E108+E107+E58</f>
        <v>322.04</v>
      </c>
      <c r="F112" s="98">
        <f>F106+F103+F100+F98+F91+F87+F77+F62+F61+F60+F59+F48+F38+F27+F14+F111+F47+F46+F39+F40+F110+F109+F108+F107+F58</f>
        <v>26.84</v>
      </c>
      <c r="G112" s="12">
        <v>3862.2</v>
      </c>
      <c r="I112" s="31"/>
    </row>
    <row r="113" spans="1:9" s="19" customFormat="1" ht="20.25" thickBot="1">
      <c r="A113" s="38"/>
      <c r="B113" s="39"/>
      <c r="C113" s="39"/>
      <c r="D113" s="72"/>
      <c r="E113" s="40"/>
      <c r="F113" s="40"/>
      <c r="G113" s="12">
        <v>3862.2</v>
      </c>
      <c r="I113" s="34"/>
    </row>
    <row r="114" spans="1:9" s="2" customFormat="1" ht="25.5" customHeight="1" thickBot="1">
      <c r="A114" s="67" t="s">
        <v>122</v>
      </c>
      <c r="B114" s="11"/>
      <c r="C114" s="11"/>
      <c r="D114" s="73">
        <f>D115+D116+D117+D118+D119+D120+D121+D124+D125+D126+D122+D123</f>
        <v>1967971.45</v>
      </c>
      <c r="E114" s="73">
        <f>E115+E116+E117+E118+E119+E120+E121+E124+E125+E126+E122+E123</f>
        <v>509.54</v>
      </c>
      <c r="F114" s="73">
        <f>F115+F116+F117+F118+F119+F120+F121+F124+F125+F126+F122+F123</f>
        <v>42.47</v>
      </c>
      <c r="G114" s="12">
        <v>3862.2</v>
      </c>
      <c r="I114" s="35"/>
    </row>
    <row r="115" spans="1:9" s="41" customFormat="1" ht="19.5" customHeight="1">
      <c r="A115" s="61" t="s">
        <v>65</v>
      </c>
      <c r="B115" s="65"/>
      <c r="C115" s="65"/>
      <c r="D115" s="94">
        <v>101296.06</v>
      </c>
      <c r="E115" s="49">
        <f>D115/G115</f>
        <v>26.23</v>
      </c>
      <c r="F115" s="49">
        <f>E115/12</f>
        <v>2.19</v>
      </c>
      <c r="G115" s="12">
        <v>3862.2</v>
      </c>
      <c r="I115" s="62"/>
    </row>
    <row r="116" spans="1:9" s="41" customFormat="1" ht="19.5" customHeight="1">
      <c r="A116" s="63" t="s">
        <v>66</v>
      </c>
      <c r="B116" s="65"/>
      <c r="C116" s="81"/>
      <c r="D116" s="95">
        <v>269952.87</v>
      </c>
      <c r="E116" s="49">
        <f aca="true" t="shared" si="0" ref="E116:E126">D116/G116</f>
        <v>69.9</v>
      </c>
      <c r="F116" s="49">
        <f aca="true" t="shared" si="1" ref="F116:F126">E116/12</f>
        <v>5.83</v>
      </c>
      <c r="G116" s="12">
        <v>3862.2</v>
      </c>
      <c r="I116" s="62"/>
    </row>
    <row r="117" spans="1:9" s="41" customFormat="1" ht="21.75" customHeight="1">
      <c r="A117" s="63" t="s">
        <v>124</v>
      </c>
      <c r="B117" s="65"/>
      <c r="C117" s="81"/>
      <c r="D117" s="95">
        <v>147044.66</v>
      </c>
      <c r="E117" s="49">
        <f t="shared" si="0"/>
        <v>38.07</v>
      </c>
      <c r="F117" s="49">
        <f t="shared" si="1"/>
        <v>3.17</v>
      </c>
      <c r="G117" s="12">
        <v>3862.2</v>
      </c>
      <c r="I117" s="62"/>
    </row>
    <row r="118" spans="1:9" s="41" customFormat="1" ht="21" customHeight="1">
      <c r="A118" s="59" t="s">
        <v>125</v>
      </c>
      <c r="B118" s="65"/>
      <c r="C118" s="81"/>
      <c r="D118" s="95">
        <v>117704.9</v>
      </c>
      <c r="E118" s="49">
        <f t="shared" si="0"/>
        <v>30.48</v>
      </c>
      <c r="F118" s="49">
        <f t="shared" si="1"/>
        <v>2.54</v>
      </c>
      <c r="G118" s="12">
        <v>3862.2</v>
      </c>
      <c r="I118" s="62"/>
    </row>
    <row r="119" spans="1:9" s="41" customFormat="1" ht="21.75" customHeight="1">
      <c r="A119" s="59" t="s">
        <v>162</v>
      </c>
      <c r="B119" s="65"/>
      <c r="C119" s="81"/>
      <c r="D119" s="95">
        <v>140988.83</v>
      </c>
      <c r="E119" s="49">
        <f t="shared" si="0"/>
        <v>36.5</v>
      </c>
      <c r="F119" s="49">
        <f t="shared" si="1"/>
        <v>3.04</v>
      </c>
      <c r="G119" s="12">
        <v>3862.2</v>
      </c>
      <c r="I119" s="62"/>
    </row>
    <row r="120" spans="1:9" s="41" customFormat="1" ht="24.75" customHeight="1">
      <c r="A120" s="59" t="s">
        <v>126</v>
      </c>
      <c r="B120" s="55"/>
      <c r="C120" s="80"/>
      <c r="D120" s="74">
        <v>9280.97</v>
      </c>
      <c r="E120" s="49">
        <f t="shared" si="0"/>
        <v>2.4</v>
      </c>
      <c r="F120" s="49">
        <f t="shared" si="1"/>
        <v>0.2</v>
      </c>
      <c r="G120" s="12">
        <v>3862.2</v>
      </c>
      <c r="I120" s="62"/>
    </row>
    <row r="121" spans="1:9" s="41" customFormat="1" ht="22.5" customHeight="1">
      <c r="A121" s="59" t="s">
        <v>67</v>
      </c>
      <c r="B121" s="55"/>
      <c r="C121" s="80"/>
      <c r="D121" s="74">
        <v>16149.53</v>
      </c>
      <c r="E121" s="49">
        <f t="shared" si="0"/>
        <v>4.18</v>
      </c>
      <c r="F121" s="49">
        <f t="shared" si="1"/>
        <v>0.35</v>
      </c>
      <c r="G121" s="12">
        <v>3862.2</v>
      </c>
      <c r="I121" s="62"/>
    </row>
    <row r="122" spans="1:9" s="41" customFormat="1" ht="22.5" customHeight="1">
      <c r="A122" s="59" t="s">
        <v>163</v>
      </c>
      <c r="B122" s="55"/>
      <c r="C122" s="80"/>
      <c r="D122" s="74">
        <v>77819.31</v>
      </c>
      <c r="E122" s="49">
        <f t="shared" si="0"/>
        <v>20.15</v>
      </c>
      <c r="F122" s="49">
        <f t="shared" si="1"/>
        <v>1.68</v>
      </c>
      <c r="G122" s="12">
        <v>3862.2</v>
      </c>
      <c r="I122" s="62"/>
    </row>
    <row r="123" spans="1:9" s="41" customFormat="1" ht="22.5" customHeight="1">
      <c r="A123" s="59" t="s">
        <v>164</v>
      </c>
      <c r="B123" s="55"/>
      <c r="C123" s="80"/>
      <c r="D123" s="74">
        <v>88187.02</v>
      </c>
      <c r="E123" s="49">
        <f t="shared" si="0"/>
        <v>22.83</v>
      </c>
      <c r="F123" s="49">
        <f t="shared" si="1"/>
        <v>1.9</v>
      </c>
      <c r="G123" s="12">
        <v>3862.2</v>
      </c>
      <c r="I123" s="62"/>
    </row>
    <row r="124" spans="1:9" s="41" customFormat="1" ht="22.5" customHeight="1">
      <c r="A124" s="59" t="s">
        <v>132</v>
      </c>
      <c r="B124" s="55"/>
      <c r="C124" s="80"/>
      <c r="D124" s="74">
        <v>162684.3</v>
      </c>
      <c r="E124" s="49">
        <f t="shared" si="0"/>
        <v>42.12</v>
      </c>
      <c r="F124" s="49">
        <f t="shared" si="1"/>
        <v>3.51</v>
      </c>
      <c r="G124" s="12">
        <v>3862.2</v>
      </c>
      <c r="I124" s="62"/>
    </row>
    <row r="125" spans="1:9" s="41" customFormat="1" ht="22.5" customHeight="1">
      <c r="A125" s="60" t="s">
        <v>138</v>
      </c>
      <c r="B125" s="55"/>
      <c r="C125" s="55"/>
      <c r="D125" s="75">
        <v>94473</v>
      </c>
      <c r="E125" s="49">
        <f t="shared" si="0"/>
        <v>24.46</v>
      </c>
      <c r="F125" s="49">
        <f t="shared" si="1"/>
        <v>2.04</v>
      </c>
      <c r="G125" s="12">
        <v>3862.2</v>
      </c>
      <c r="I125" s="62"/>
    </row>
    <row r="126" spans="1:9" s="41" customFormat="1" ht="28.5" customHeight="1">
      <c r="A126" s="60" t="s">
        <v>139</v>
      </c>
      <c r="B126" s="55"/>
      <c r="C126" s="55"/>
      <c r="D126" s="75">
        <v>742390</v>
      </c>
      <c r="E126" s="49">
        <f t="shared" si="0"/>
        <v>192.22</v>
      </c>
      <c r="F126" s="49">
        <f t="shared" si="1"/>
        <v>16.02</v>
      </c>
      <c r="G126" s="12">
        <v>3862.2</v>
      </c>
      <c r="I126" s="62"/>
    </row>
    <row r="127" spans="1:9" s="41" customFormat="1" ht="15">
      <c r="A127" s="84"/>
      <c r="B127" s="85"/>
      <c r="C127" s="85"/>
      <c r="D127" s="86"/>
      <c r="E127" s="87"/>
      <c r="F127" s="88"/>
      <c r="G127" s="12"/>
      <c r="I127" s="62"/>
    </row>
    <row r="128" spans="1:9" s="2" customFormat="1" ht="15.75" thickBot="1">
      <c r="A128" s="20"/>
      <c r="D128" s="76"/>
      <c r="G128" s="12">
        <v>3862.2</v>
      </c>
      <c r="I128" s="35"/>
    </row>
    <row r="129" spans="1:9" s="12" customFormat="1" ht="20.25" thickBot="1">
      <c r="A129" s="27" t="s">
        <v>59</v>
      </c>
      <c r="B129" s="28"/>
      <c r="C129" s="83"/>
      <c r="D129" s="71">
        <f>D112+D114</f>
        <v>3195054.08</v>
      </c>
      <c r="E129" s="71">
        <f>E112+E114</f>
        <v>831.58</v>
      </c>
      <c r="F129" s="71">
        <f>F112+F114</f>
        <v>69.31</v>
      </c>
      <c r="G129" s="12">
        <v>3862.2</v>
      </c>
      <c r="I129" s="31"/>
    </row>
    <row r="130" spans="1:9" s="2" customFormat="1" ht="18.75">
      <c r="A130" s="21"/>
      <c r="B130" s="22"/>
      <c r="C130" s="22"/>
      <c r="D130" s="3"/>
      <c r="E130" s="3"/>
      <c r="F130" s="3"/>
      <c r="I130" s="35"/>
    </row>
    <row r="131" spans="1:9" s="2" customFormat="1" ht="18.75">
      <c r="A131" s="21"/>
      <c r="B131" s="22"/>
      <c r="C131" s="22"/>
      <c r="D131" s="3"/>
      <c r="E131" s="3"/>
      <c r="F131" s="3"/>
      <c r="I131" s="35"/>
    </row>
    <row r="132" spans="1:9" s="2" customFormat="1" ht="12.75">
      <c r="A132" s="20"/>
      <c r="I132" s="35"/>
    </row>
    <row r="133" spans="1:9" s="2" customFormat="1" ht="12.75">
      <c r="A133" s="20"/>
      <c r="I133" s="35"/>
    </row>
    <row r="134" spans="1:9" s="2" customFormat="1" ht="12.75">
      <c r="A134" s="20"/>
      <c r="I134" s="35"/>
    </row>
    <row r="135" spans="1:9" s="23" customFormat="1" ht="18.75">
      <c r="A135" s="21"/>
      <c r="B135" s="22"/>
      <c r="C135" s="22"/>
      <c r="D135" s="3"/>
      <c r="E135" s="3"/>
      <c r="F135" s="3"/>
      <c r="I135" s="36"/>
    </row>
    <row r="136" spans="1:9" s="19" customFormat="1" ht="19.5">
      <c r="A136" s="24"/>
      <c r="B136" s="25"/>
      <c r="C136" s="25"/>
      <c r="D136" s="4"/>
      <c r="E136" s="4"/>
      <c r="F136" s="4"/>
      <c r="I136" s="34"/>
    </row>
    <row r="137" spans="1:9" s="2" customFormat="1" ht="14.25">
      <c r="A137" s="109" t="s">
        <v>26</v>
      </c>
      <c r="B137" s="109"/>
      <c r="C137" s="109"/>
      <c r="D137" s="109"/>
      <c r="E137" s="109"/>
      <c r="I137" s="35"/>
    </row>
    <row r="138" s="2" customFormat="1" ht="12.75">
      <c r="I138" s="35"/>
    </row>
    <row r="139" spans="1:9" s="2" customFormat="1" ht="12.75">
      <c r="A139" s="20" t="s">
        <v>27</v>
      </c>
      <c r="I139" s="35"/>
    </row>
    <row r="140" s="2" customFormat="1" ht="12.75">
      <c r="I140" s="35"/>
    </row>
    <row r="141" s="2" customFormat="1" ht="12.75">
      <c r="I141" s="35"/>
    </row>
    <row r="142" s="2" customFormat="1" ht="12.75">
      <c r="I142" s="35"/>
    </row>
    <row r="143" s="2" customFormat="1" ht="12.75">
      <c r="I143" s="35"/>
    </row>
    <row r="144" s="2" customFormat="1" ht="12.75">
      <c r="I144" s="35"/>
    </row>
    <row r="145" s="2" customFormat="1" ht="12.75">
      <c r="I145" s="35"/>
    </row>
    <row r="146" s="2" customFormat="1" ht="12.75">
      <c r="I146" s="35"/>
    </row>
    <row r="147" s="2" customFormat="1" ht="12.75">
      <c r="I147" s="35"/>
    </row>
    <row r="148" s="2" customFormat="1" ht="12.75">
      <c r="I148" s="35"/>
    </row>
    <row r="149" s="2" customFormat="1" ht="12.75">
      <c r="I149" s="35"/>
    </row>
    <row r="150" s="2" customFormat="1" ht="12.75">
      <c r="I150" s="35"/>
    </row>
    <row r="151" s="2" customFormat="1" ht="12.75">
      <c r="I151" s="35"/>
    </row>
    <row r="152" s="2" customFormat="1" ht="12.75">
      <c r="I152" s="35"/>
    </row>
    <row r="153" s="2" customFormat="1" ht="12.75">
      <c r="I153" s="35"/>
    </row>
    <row r="154" s="2" customFormat="1" ht="12.75">
      <c r="I154" s="35"/>
    </row>
    <row r="155" s="2" customFormat="1" ht="12.75">
      <c r="I155" s="35"/>
    </row>
    <row r="156" s="2" customFormat="1" ht="12.75">
      <c r="I156" s="35"/>
    </row>
    <row r="157" s="2" customFormat="1" ht="12.75">
      <c r="I157" s="35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9:F9"/>
    <mergeCell ref="A10:F10"/>
    <mergeCell ref="A13:F13"/>
    <mergeCell ref="A137:E137"/>
    <mergeCell ref="A8:I8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6"/>
  <sheetViews>
    <sheetView view="pageBreakPreview" zoomScale="90" zoomScaleNormal="80" zoomScaleSheetLayoutView="90" zoomScalePageLayoutView="0" workbookViewId="0" topLeftCell="A106">
      <selection activeCell="A130" sqref="A130:IV130"/>
    </sheetView>
  </sheetViews>
  <sheetFormatPr defaultColWidth="9.00390625" defaultRowHeight="12.75"/>
  <cols>
    <col min="1" max="1" width="72.75390625" style="5" customWidth="1"/>
    <col min="2" max="2" width="19.75390625" style="5" customWidth="1"/>
    <col min="3" max="3" width="13.75390625" style="5" customWidth="1"/>
    <col min="4" max="4" width="21.0039062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5" hidden="1" customWidth="1"/>
    <col min="9" max="9" width="15.375" style="29" hidden="1" customWidth="1"/>
    <col min="10" max="12" width="15.375" style="5" customWidth="1"/>
    <col min="13" max="16384" width="9.125" style="5" customWidth="1"/>
  </cols>
  <sheetData>
    <row r="1" spans="1:6" ht="16.5" customHeight="1">
      <c r="A1" s="110" t="s">
        <v>140</v>
      </c>
      <c r="B1" s="111"/>
      <c r="C1" s="111"/>
      <c r="D1" s="111"/>
      <c r="E1" s="111"/>
      <c r="F1" s="111"/>
    </row>
    <row r="2" spans="2:6" ht="12.75" customHeight="1">
      <c r="B2" s="112"/>
      <c r="C2" s="112"/>
      <c r="D2" s="112"/>
      <c r="E2" s="112"/>
      <c r="F2" s="111"/>
    </row>
    <row r="3" spans="1:6" ht="22.5" customHeight="1">
      <c r="A3" s="43" t="s">
        <v>153</v>
      </c>
      <c r="B3" s="112" t="s">
        <v>0</v>
      </c>
      <c r="C3" s="112"/>
      <c r="D3" s="112"/>
      <c r="E3" s="112"/>
      <c r="F3" s="111"/>
    </row>
    <row r="4" spans="2:6" ht="14.25" customHeight="1">
      <c r="B4" s="112" t="s">
        <v>141</v>
      </c>
      <c r="C4" s="112"/>
      <c r="D4" s="112"/>
      <c r="E4" s="112"/>
      <c r="F4" s="111"/>
    </row>
    <row r="5" spans="1:6" s="37" customFormat="1" ht="39.75" customHeight="1">
      <c r="A5" s="113"/>
      <c r="B5" s="114"/>
      <c r="C5" s="114"/>
      <c r="D5" s="114"/>
      <c r="E5" s="114"/>
      <c r="F5" s="114"/>
    </row>
    <row r="6" spans="1:6" s="37" customFormat="1" ht="25.5" customHeight="1">
      <c r="A6" s="115" t="s">
        <v>154</v>
      </c>
      <c r="B6" s="115"/>
      <c r="C6" s="115"/>
      <c r="D6" s="115"/>
      <c r="E6" s="115"/>
      <c r="F6" s="115"/>
    </row>
    <row r="7" spans="1:9" s="6" customFormat="1" ht="22.5" customHeight="1">
      <c r="A7" s="100" t="s">
        <v>1</v>
      </c>
      <c r="B7" s="100"/>
      <c r="C7" s="100"/>
      <c r="D7" s="100"/>
      <c r="E7" s="101"/>
      <c r="F7" s="101"/>
      <c r="I7" s="30"/>
    </row>
    <row r="8" spans="1:9" s="7" customFormat="1" ht="18.75" customHeight="1">
      <c r="A8" s="100" t="s">
        <v>69</v>
      </c>
      <c r="B8" s="100"/>
      <c r="C8" s="100"/>
      <c r="D8" s="100"/>
      <c r="E8" s="100"/>
      <c r="F8" s="101"/>
      <c r="G8" s="101"/>
      <c r="H8" s="101"/>
      <c r="I8" s="101"/>
    </row>
    <row r="9" spans="1:6" s="8" customFormat="1" ht="17.25" customHeight="1">
      <c r="A9" s="102" t="s">
        <v>51</v>
      </c>
      <c r="B9" s="102"/>
      <c r="C9" s="102"/>
      <c r="D9" s="102"/>
      <c r="E9" s="103"/>
      <c r="F9" s="103"/>
    </row>
    <row r="10" spans="1:6" s="7" customFormat="1" ht="30" customHeight="1" thickBot="1">
      <c r="A10" s="104" t="s">
        <v>52</v>
      </c>
      <c r="B10" s="104"/>
      <c r="C10" s="104"/>
      <c r="D10" s="104"/>
      <c r="E10" s="105"/>
      <c r="F10" s="105"/>
    </row>
    <row r="11" spans="1:9" s="12" customFormat="1" ht="139.5" customHeight="1" thickBot="1">
      <c r="A11" s="9" t="s">
        <v>2</v>
      </c>
      <c r="B11" s="10" t="s">
        <v>3</v>
      </c>
      <c r="C11" s="10" t="s">
        <v>130</v>
      </c>
      <c r="D11" s="11" t="s">
        <v>29</v>
      </c>
      <c r="E11" s="11" t="s">
        <v>4</v>
      </c>
      <c r="F11" s="1" t="s">
        <v>5</v>
      </c>
      <c r="I11" s="31"/>
    </row>
    <row r="12" spans="1:9" s="17" customFormat="1" ht="12.75">
      <c r="A12" s="13">
        <v>1</v>
      </c>
      <c r="B12" s="14">
        <v>2</v>
      </c>
      <c r="C12" s="15">
        <v>3</v>
      </c>
      <c r="D12" s="15">
        <v>4</v>
      </c>
      <c r="E12" s="14">
        <v>5</v>
      </c>
      <c r="F12" s="16">
        <v>6</v>
      </c>
      <c r="I12" s="32"/>
    </row>
    <row r="13" spans="1:9" s="17" customFormat="1" ht="49.5" customHeight="1">
      <c r="A13" s="106" t="s">
        <v>6</v>
      </c>
      <c r="B13" s="107"/>
      <c r="C13" s="107"/>
      <c r="D13" s="107"/>
      <c r="E13" s="107"/>
      <c r="F13" s="108"/>
      <c r="I13" s="32"/>
    </row>
    <row r="14" spans="1:9" s="12" customFormat="1" ht="21.75" customHeight="1">
      <c r="A14" s="50" t="s">
        <v>71</v>
      </c>
      <c r="B14" s="57" t="s">
        <v>7</v>
      </c>
      <c r="C14" s="77" t="s">
        <v>131</v>
      </c>
      <c r="D14" s="68">
        <f>E14*G14</f>
        <v>167310.5</v>
      </c>
      <c r="E14" s="44">
        <f>F14*12</f>
        <v>43.32</v>
      </c>
      <c r="F14" s="44">
        <f>F24+F26</f>
        <v>3.61</v>
      </c>
      <c r="G14" s="12">
        <v>3862.2</v>
      </c>
      <c r="H14" s="12">
        <v>1.07</v>
      </c>
      <c r="I14" s="31">
        <v>2.24</v>
      </c>
    </row>
    <row r="15" spans="1:9" s="26" customFormat="1" ht="29.25" customHeight="1">
      <c r="A15" s="89" t="s">
        <v>53</v>
      </c>
      <c r="B15" s="90" t="s">
        <v>54</v>
      </c>
      <c r="C15" s="69"/>
      <c r="D15" s="69"/>
      <c r="E15" s="45"/>
      <c r="F15" s="45"/>
      <c r="G15" s="12"/>
      <c r="I15" s="33"/>
    </row>
    <row r="16" spans="1:9" s="26" customFormat="1" ht="15">
      <c r="A16" s="89" t="s">
        <v>55</v>
      </c>
      <c r="B16" s="90" t="s">
        <v>54</v>
      </c>
      <c r="C16" s="69"/>
      <c r="D16" s="69"/>
      <c r="E16" s="45"/>
      <c r="F16" s="45"/>
      <c r="G16" s="12"/>
      <c r="I16" s="33"/>
    </row>
    <row r="17" spans="1:9" s="26" customFormat="1" ht="127.5" customHeight="1">
      <c r="A17" s="89" t="s">
        <v>72</v>
      </c>
      <c r="B17" s="90" t="s">
        <v>19</v>
      </c>
      <c r="C17" s="69"/>
      <c r="D17" s="69"/>
      <c r="E17" s="45"/>
      <c r="F17" s="45"/>
      <c r="G17" s="12"/>
      <c r="I17" s="33"/>
    </row>
    <row r="18" spans="1:9" s="26" customFormat="1" ht="21.75" customHeight="1">
      <c r="A18" s="89" t="s">
        <v>73</v>
      </c>
      <c r="B18" s="90" t="s">
        <v>54</v>
      </c>
      <c r="C18" s="69"/>
      <c r="D18" s="69"/>
      <c r="E18" s="45"/>
      <c r="F18" s="45"/>
      <c r="G18" s="12"/>
      <c r="I18" s="33"/>
    </row>
    <row r="19" spans="1:9" s="26" customFormat="1" ht="15">
      <c r="A19" s="89" t="s">
        <v>74</v>
      </c>
      <c r="B19" s="90" t="s">
        <v>54</v>
      </c>
      <c r="C19" s="69"/>
      <c r="D19" s="69"/>
      <c r="E19" s="45"/>
      <c r="F19" s="45"/>
      <c r="G19" s="12"/>
      <c r="I19" s="33"/>
    </row>
    <row r="20" spans="1:9" s="26" customFormat="1" ht="25.5">
      <c r="A20" s="89" t="s">
        <v>75</v>
      </c>
      <c r="B20" s="90" t="s">
        <v>10</v>
      </c>
      <c r="C20" s="69"/>
      <c r="D20" s="69"/>
      <c r="E20" s="45"/>
      <c r="F20" s="45"/>
      <c r="G20" s="12"/>
      <c r="I20" s="33"/>
    </row>
    <row r="21" spans="1:9" s="26" customFormat="1" ht="15">
      <c r="A21" s="89" t="s">
        <v>76</v>
      </c>
      <c r="B21" s="90" t="s">
        <v>12</v>
      </c>
      <c r="C21" s="69"/>
      <c r="D21" s="69"/>
      <c r="E21" s="45"/>
      <c r="F21" s="45"/>
      <c r="G21" s="12"/>
      <c r="I21" s="33"/>
    </row>
    <row r="22" spans="1:9" s="26" customFormat="1" ht="15">
      <c r="A22" s="89" t="s">
        <v>77</v>
      </c>
      <c r="B22" s="90" t="s">
        <v>54</v>
      </c>
      <c r="C22" s="69"/>
      <c r="D22" s="69"/>
      <c r="E22" s="45"/>
      <c r="F22" s="45"/>
      <c r="G22" s="12"/>
      <c r="I22" s="33"/>
    </row>
    <row r="23" spans="1:9" s="26" customFormat="1" ht="15">
      <c r="A23" s="89" t="s">
        <v>78</v>
      </c>
      <c r="B23" s="90" t="s">
        <v>14</v>
      </c>
      <c r="C23" s="69"/>
      <c r="D23" s="69"/>
      <c r="E23" s="45"/>
      <c r="F23" s="45"/>
      <c r="G23" s="12"/>
      <c r="I23" s="33"/>
    </row>
    <row r="24" spans="1:9" s="26" customFormat="1" ht="15">
      <c r="A24" s="50" t="s">
        <v>63</v>
      </c>
      <c r="B24" s="51"/>
      <c r="C24" s="77"/>
      <c r="D24" s="68"/>
      <c r="E24" s="44"/>
      <c r="F24" s="44">
        <v>3.61</v>
      </c>
      <c r="G24" s="12"/>
      <c r="I24" s="33"/>
    </row>
    <row r="25" spans="1:9" s="26" customFormat="1" ht="15">
      <c r="A25" s="52" t="s">
        <v>64</v>
      </c>
      <c r="B25" s="53" t="s">
        <v>54</v>
      </c>
      <c r="C25" s="78"/>
      <c r="D25" s="69"/>
      <c r="E25" s="45"/>
      <c r="F25" s="45">
        <v>0</v>
      </c>
      <c r="G25" s="12"/>
      <c r="I25" s="33"/>
    </row>
    <row r="26" spans="1:9" s="26" customFormat="1" ht="15">
      <c r="A26" s="50" t="s">
        <v>63</v>
      </c>
      <c r="B26" s="51"/>
      <c r="C26" s="77"/>
      <c r="D26" s="68"/>
      <c r="E26" s="44"/>
      <c r="F26" s="44">
        <f>F25</f>
        <v>0</v>
      </c>
      <c r="G26" s="12">
        <v>3862.2</v>
      </c>
      <c r="I26" s="33"/>
    </row>
    <row r="27" spans="1:9" s="12" customFormat="1" ht="30">
      <c r="A27" s="50" t="s">
        <v>8</v>
      </c>
      <c r="B27" s="51" t="s">
        <v>9</v>
      </c>
      <c r="C27" s="77" t="s">
        <v>133</v>
      </c>
      <c r="D27" s="68">
        <f>E27*G27</f>
        <v>116792.93</v>
      </c>
      <c r="E27" s="44">
        <f>F27*12</f>
        <v>30.24</v>
      </c>
      <c r="F27" s="44">
        <v>2.52</v>
      </c>
      <c r="G27" s="12">
        <v>3862.2</v>
      </c>
      <c r="H27" s="12">
        <v>1.07</v>
      </c>
      <c r="I27" s="31">
        <v>1.67</v>
      </c>
    </row>
    <row r="28" spans="1:9" s="26" customFormat="1" ht="15">
      <c r="A28" s="89" t="s">
        <v>79</v>
      </c>
      <c r="B28" s="90" t="s">
        <v>9</v>
      </c>
      <c r="C28" s="69"/>
      <c r="D28" s="68"/>
      <c r="E28" s="44"/>
      <c r="F28" s="44"/>
      <c r="G28" s="12">
        <v>3862.2</v>
      </c>
      <c r="I28" s="33"/>
    </row>
    <row r="29" spans="1:9" s="26" customFormat="1" ht="15">
      <c r="A29" s="89" t="s">
        <v>80</v>
      </c>
      <c r="B29" s="90" t="s">
        <v>81</v>
      </c>
      <c r="C29" s="69"/>
      <c r="D29" s="68"/>
      <c r="E29" s="44"/>
      <c r="F29" s="44"/>
      <c r="G29" s="12">
        <v>3862.2</v>
      </c>
      <c r="I29" s="33"/>
    </row>
    <row r="30" spans="1:9" s="26" customFormat="1" ht="15">
      <c r="A30" s="89" t="s">
        <v>82</v>
      </c>
      <c r="B30" s="90" t="s">
        <v>83</v>
      </c>
      <c r="C30" s="69"/>
      <c r="D30" s="68"/>
      <c r="E30" s="44"/>
      <c r="F30" s="44"/>
      <c r="G30" s="12">
        <v>3862.2</v>
      </c>
      <c r="I30" s="33"/>
    </row>
    <row r="31" spans="1:9" s="26" customFormat="1" ht="15">
      <c r="A31" s="89" t="s">
        <v>56</v>
      </c>
      <c r="B31" s="90" t="s">
        <v>9</v>
      </c>
      <c r="C31" s="69"/>
      <c r="D31" s="68"/>
      <c r="E31" s="44"/>
      <c r="F31" s="44"/>
      <c r="G31" s="12">
        <v>3862.2</v>
      </c>
      <c r="I31" s="33"/>
    </row>
    <row r="32" spans="1:9" s="26" customFormat="1" ht="25.5">
      <c r="A32" s="89" t="s">
        <v>57</v>
      </c>
      <c r="B32" s="90" t="s">
        <v>10</v>
      </c>
      <c r="C32" s="69"/>
      <c r="D32" s="68"/>
      <c r="E32" s="44"/>
      <c r="F32" s="44"/>
      <c r="G32" s="12">
        <v>3862.2</v>
      </c>
      <c r="I32" s="33"/>
    </row>
    <row r="33" spans="1:9" s="26" customFormat="1" ht="21" customHeight="1">
      <c r="A33" s="89" t="s">
        <v>84</v>
      </c>
      <c r="B33" s="90" t="s">
        <v>9</v>
      </c>
      <c r="C33" s="69"/>
      <c r="D33" s="68"/>
      <c r="E33" s="44"/>
      <c r="F33" s="44"/>
      <c r="G33" s="12">
        <v>3862.2</v>
      </c>
      <c r="I33" s="33"/>
    </row>
    <row r="34" spans="1:9" s="26" customFormat="1" ht="18.75" customHeight="1">
      <c r="A34" s="89" t="s">
        <v>85</v>
      </c>
      <c r="B34" s="90" t="s">
        <v>9</v>
      </c>
      <c r="C34" s="69"/>
      <c r="D34" s="68"/>
      <c r="E34" s="44"/>
      <c r="F34" s="44"/>
      <c r="G34" s="12">
        <v>3862.2</v>
      </c>
      <c r="I34" s="33"/>
    </row>
    <row r="35" spans="1:9" s="26" customFormat="1" ht="25.5">
      <c r="A35" s="89" t="s">
        <v>86</v>
      </c>
      <c r="B35" s="90" t="s">
        <v>58</v>
      </c>
      <c r="C35" s="69"/>
      <c r="D35" s="68"/>
      <c r="E35" s="44"/>
      <c r="F35" s="44"/>
      <c r="G35" s="12">
        <v>3862.2</v>
      </c>
      <c r="I35" s="33"/>
    </row>
    <row r="36" spans="1:9" s="26" customFormat="1" ht="29.25" customHeight="1">
      <c r="A36" s="89" t="s">
        <v>87</v>
      </c>
      <c r="B36" s="90" t="s">
        <v>10</v>
      </c>
      <c r="C36" s="69"/>
      <c r="D36" s="68"/>
      <c r="E36" s="44"/>
      <c r="F36" s="44"/>
      <c r="G36" s="12">
        <v>3862.2</v>
      </c>
      <c r="I36" s="33"/>
    </row>
    <row r="37" spans="1:9" s="26" customFormat="1" ht="30" customHeight="1">
      <c r="A37" s="89" t="s">
        <v>88</v>
      </c>
      <c r="B37" s="90" t="s">
        <v>9</v>
      </c>
      <c r="C37" s="69"/>
      <c r="D37" s="68"/>
      <c r="E37" s="44"/>
      <c r="F37" s="44"/>
      <c r="G37" s="12">
        <v>3862.2</v>
      </c>
      <c r="I37" s="33"/>
    </row>
    <row r="38" spans="1:9" s="18" customFormat="1" ht="22.5" customHeight="1">
      <c r="A38" s="56" t="s">
        <v>11</v>
      </c>
      <c r="B38" s="57" t="s">
        <v>12</v>
      </c>
      <c r="C38" s="77" t="s">
        <v>131</v>
      </c>
      <c r="D38" s="68">
        <f>E38*G38</f>
        <v>41711.76</v>
      </c>
      <c r="E38" s="44">
        <f>F38*12</f>
        <v>10.8</v>
      </c>
      <c r="F38" s="44">
        <v>0.9</v>
      </c>
      <c r="G38" s="12">
        <v>3862.2</v>
      </c>
      <c r="H38" s="12">
        <v>1.07</v>
      </c>
      <c r="I38" s="31">
        <v>0.6</v>
      </c>
    </row>
    <row r="39" spans="1:9" s="12" customFormat="1" ht="22.5" customHeight="1">
      <c r="A39" s="56" t="s">
        <v>89</v>
      </c>
      <c r="B39" s="57" t="s">
        <v>13</v>
      </c>
      <c r="C39" s="77" t="s">
        <v>131</v>
      </c>
      <c r="D39" s="68">
        <f>E39*G39</f>
        <v>135794.95</v>
      </c>
      <c r="E39" s="44">
        <f>F39*12</f>
        <v>35.16</v>
      </c>
      <c r="F39" s="44">
        <v>2.93</v>
      </c>
      <c r="G39" s="12">
        <v>3862.2</v>
      </c>
      <c r="H39" s="12">
        <v>1.07</v>
      </c>
      <c r="I39" s="31">
        <v>1.94</v>
      </c>
    </row>
    <row r="40" spans="1:9" s="12" customFormat="1" ht="21" customHeight="1">
      <c r="A40" s="56" t="s">
        <v>97</v>
      </c>
      <c r="B40" s="57" t="s">
        <v>9</v>
      </c>
      <c r="C40" s="77" t="s">
        <v>143</v>
      </c>
      <c r="D40" s="68">
        <f>E40*G40</f>
        <v>95010.12</v>
      </c>
      <c r="E40" s="44">
        <f>12*F40</f>
        <v>24.6</v>
      </c>
      <c r="F40" s="44">
        <v>2.05</v>
      </c>
      <c r="G40" s="12">
        <v>3862.2</v>
      </c>
      <c r="I40" s="31"/>
    </row>
    <row r="41" spans="1:9" s="12" customFormat="1" ht="18" customHeight="1">
      <c r="A41" s="89" t="s">
        <v>90</v>
      </c>
      <c r="B41" s="90" t="s">
        <v>19</v>
      </c>
      <c r="C41" s="69"/>
      <c r="D41" s="68"/>
      <c r="E41" s="44"/>
      <c r="F41" s="44"/>
      <c r="G41" s="12">
        <v>3862.2</v>
      </c>
      <c r="I41" s="31"/>
    </row>
    <row r="42" spans="1:9" s="12" customFormat="1" ht="19.5" customHeight="1">
      <c r="A42" s="89" t="s">
        <v>91</v>
      </c>
      <c r="B42" s="90" t="s">
        <v>14</v>
      </c>
      <c r="C42" s="69"/>
      <c r="D42" s="68"/>
      <c r="E42" s="44"/>
      <c r="F42" s="44"/>
      <c r="G42" s="12">
        <v>3862.2</v>
      </c>
      <c r="I42" s="31"/>
    </row>
    <row r="43" spans="1:9" s="12" customFormat="1" ht="17.25" customHeight="1">
      <c r="A43" s="89" t="s">
        <v>92</v>
      </c>
      <c r="B43" s="90" t="s">
        <v>93</v>
      </c>
      <c r="C43" s="69"/>
      <c r="D43" s="68"/>
      <c r="E43" s="44"/>
      <c r="F43" s="44"/>
      <c r="G43" s="12">
        <v>3862.2</v>
      </c>
      <c r="I43" s="31"/>
    </row>
    <row r="44" spans="1:9" s="12" customFormat="1" ht="18.75" customHeight="1">
      <c r="A44" s="89" t="s">
        <v>94</v>
      </c>
      <c r="B44" s="90" t="s">
        <v>95</v>
      </c>
      <c r="C44" s="69"/>
      <c r="D44" s="68"/>
      <c r="E44" s="44"/>
      <c r="F44" s="44"/>
      <c r="G44" s="12">
        <v>3862.2</v>
      </c>
      <c r="I44" s="31"/>
    </row>
    <row r="45" spans="1:9" s="12" customFormat="1" ht="19.5" customHeight="1">
      <c r="A45" s="89" t="s">
        <v>96</v>
      </c>
      <c r="B45" s="90" t="s">
        <v>93</v>
      </c>
      <c r="C45" s="69"/>
      <c r="D45" s="68"/>
      <c r="E45" s="44"/>
      <c r="F45" s="44"/>
      <c r="G45" s="12">
        <v>3862.2</v>
      </c>
      <c r="I45" s="31"/>
    </row>
    <row r="46" spans="1:9" s="17" customFormat="1" ht="30">
      <c r="A46" s="56" t="s">
        <v>98</v>
      </c>
      <c r="B46" s="57" t="s">
        <v>7</v>
      </c>
      <c r="C46" s="77" t="s">
        <v>134</v>
      </c>
      <c r="D46" s="68">
        <v>2439.99</v>
      </c>
      <c r="E46" s="46">
        <f>D46/G46</f>
        <v>0.63</v>
      </c>
      <c r="F46" s="44">
        <f>E46/12</f>
        <v>0.05</v>
      </c>
      <c r="G46" s="12">
        <v>3862.2</v>
      </c>
      <c r="H46" s="12">
        <v>1.07</v>
      </c>
      <c r="I46" s="31">
        <v>0.03</v>
      </c>
    </row>
    <row r="47" spans="1:9" s="17" customFormat="1" ht="30">
      <c r="A47" s="56" t="s">
        <v>99</v>
      </c>
      <c r="B47" s="57" t="s">
        <v>7</v>
      </c>
      <c r="C47" s="77" t="s">
        <v>134</v>
      </c>
      <c r="D47" s="68">
        <v>15405.72</v>
      </c>
      <c r="E47" s="46">
        <f>D47/G47</f>
        <v>3.99</v>
      </c>
      <c r="F47" s="44">
        <f>E47/12</f>
        <v>0.33</v>
      </c>
      <c r="G47" s="12">
        <v>3862.2</v>
      </c>
      <c r="H47" s="12">
        <v>1.07</v>
      </c>
      <c r="I47" s="31">
        <v>0.22</v>
      </c>
    </row>
    <row r="48" spans="1:9" s="17" customFormat="1" ht="30">
      <c r="A48" s="56" t="s">
        <v>20</v>
      </c>
      <c r="B48" s="57"/>
      <c r="C48" s="77" t="s">
        <v>144</v>
      </c>
      <c r="D48" s="68">
        <f>E48*G48</f>
        <v>10196.21</v>
      </c>
      <c r="E48" s="46">
        <f>F48*12</f>
        <v>2.64</v>
      </c>
      <c r="F48" s="44">
        <v>0.22</v>
      </c>
      <c r="G48" s="12">
        <v>3862.2</v>
      </c>
      <c r="H48" s="12">
        <v>1.07</v>
      </c>
      <c r="I48" s="31">
        <v>0.14</v>
      </c>
    </row>
    <row r="49" spans="1:9" s="17" customFormat="1" ht="33" customHeight="1">
      <c r="A49" s="64" t="s">
        <v>100</v>
      </c>
      <c r="B49" s="65" t="s">
        <v>61</v>
      </c>
      <c r="C49" s="78"/>
      <c r="D49" s="68"/>
      <c r="E49" s="46"/>
      <c r="F49" s="44"/>
      <c r="G49" s="12">
        <v>3862.2</v>
      </c>
      <c r="H49" s="12"/>
      <c r="I49" s="31"/>
    </row>
    <row r="50" spans="1:9" s="17" customFormat="1" ht="29.25" customHeight="1">
      <c r="A50" s="64" t="s">
        <v>101</v>
      </c>
      <c r="B50" s="65" t="s">
        <v>61</v>
      </c>
      <c r="C50" s="78"/>
      <c r="D50" s="68"/>
      <c r="E50" s="46"/>
      <c r="F50" s="44"/>
      <c r="G50" s="12">
        <v>3862.2</v>
      </c>
      <c r="H50" s="12"/>
      <c r="I50" s="31"/>
    </row>
    <row r="51" spans="1:9" s="17" customFormat="1" ht="26.25" customHeight="1">
      <c r="A51" s="64" t="s">
        <v>102</v>
      </c>
      <c r="B51" s="65" t="s">
        <v>54</v>
      </c>
      <c r="C51" s="78"/>
      <c r="D51" s="68"/>
      <c r="E51" s="46"/>
      <c r="F51" s="44"/>
      <c r="G51" s="12">
        <v>3862.2</v>
      </c>
      <c r="H51" s="12"/>
      <c r="I51" s="31"/>
    </row>
    <row r="52" spans="1:9" s="17" customFormat="1" ht="21" customHeight="1">
      <c r="A52" s="64" t="s">
        <v>103</v>
      </c>
      <c r="B52" s="65" t="s">
        <v>61</v>
      </c>
      <c r="C52" s="78"/>
      <c r="D52" s="68"/>
      <c r="E52" s="46"/>
      <c r="F52" s="44"/>
      <c r="G52" s="12">
        <v>3862.2</v>
      </c>
      <c r="H52" s="12"/>
      <c r="I52" s="31"/>
    </row>
    <row r="53" spans="1:9" s="17" customFormat="1" ht="25.5">
      <c r="A53" s="64" t="s">
        <v>104</v>
      </c>
      <c r="B53" s="65" t="s">
        <v>61</v>
      </c>
      <c r="C53" s="78"/>
      <c r="D53" s="68"/>
      <c r="E53" s="46"/>
      <c r="F53" s="44"/>
      <c r="G53" s="12">
        <v>3862.2</v>
      </c>
      <c r="H53" s="12"/>
      <c r="I53" s="31"/>
    </row>
    <row r="54" spans="1:9" s="17" customFormat="1" ht="24.75" customHeight="1">
      <c r="A54" s="64" t="s">
        <v>105</v>
      </c>
      <c r="B54" s="65" t="s">
        <v>61</v>
      </c>
      <c r="C54" s="78"/>
      <c r="D54" s="68"/>
      <c r="E54" s="46"/>
      <c r="F54" s="44"/>
      <c r="G54" s="12">
        <v>3862.2</v>
      </c>
      <c r="H54" s="12"/>
      <c r="I54" s="31"/>
    </row>
    <row r="55" spans="1:9" s="17" customFormat="1" ht="30" customHeight="1">
      <c r="A55" s="64" t="s">
        <v>106</v>
      </c>
      <c r="B55" s="65" t="s">
        <v>61</v>
      </c>
      <c r="C55" s="78"/>
      <c r="D55" s="68"/>
      <c r="E55" s="46"/>
      <c r="F55" s="44"/>
      <c r="G55" s="12">
        <v>3862.2</v>
      </c>
      <c r="H55" s="12"/>
      <c r="I55" s="31"/>
    </row>
    <row r="56" spans="1:9" s="17" customFormat="1" ht="24" customHeight="1">
      <c r="A56" s="64" t="s">
        <v>107</v>
      </c>
      <c r="B56" s="65" t="s">
        <v>61</v>
      </c>
      <c r="C56" s="78"/>
      <c r="D56" s="68"/>
      <c r="E56" s="46"/>
      <c r="F56" s="44"/>
      <c r="G56" s="12">
        <v>3862.2</v>
      </c>
      <c r="H56" s="12"/>
      <c r="I56" s="31"/>
    </row>
    <row r="57" spans="1:9" s="17" customFormat="1" ht="27.75" customHeight="1">
      <c r="A57" s="64" t="s">
        <v>108</v>
      </c>
      <c r="B57" s="65" t="s">
        <v>61</v>
      </c>
      <c r="C57" s="78"/>
      <c r="D57" s="68"/>
      <c r="E57" s="46"/>
      <c r="F57" s="44"/>
      <c r="G57" s="12">
        <v>3862.2</v>
      </c>
      <c r="H57" s="12"/>
      <c r="I57" s="31"/>
    </row>
    <row r="58" spans="1:9" s="17" customFormat="1" ht="30.75" customHeight="1">
      <c r="A58" s="56" t="s">
        <v>155</v>
      </c>
      <c r="B58" s="57" t="s">
        <v>61</v>
      </c>
      <c r="C58" s="78"/>
      <c r="D58" s="68">
        <v>103200</v>
      </c>
      <c r="E58" s="46">
        <f>D58/G58</f>
        <v>26.72</v>
      </c>
      <c r="F58" s="44">
        <f>E58/12</f>
        <v>2.23</v>
      </c>
      <c r="G58" s="12">
        <v>3862.2</v>
      </c>
      <c r="H58" s="12"/>
      <c r="I58" s="31"/>
    </row>
    <row r="59" spans="1:9" s="12" customFormat="1" ht="18.75" customHeight="1">
      <c r="A59" s="56" t="s">
        <v>22</v>
      </c>
      <c r="B59" s="57" t="s">
        <v>23</v>
      </c>
      <c r="C59" s="77"/>
      <c r="D59" s="68">
        <f>E59*G59</f>
        <v>0</v>
      </c>
      <c r="E59" s="46">
        <f>F59*12</f>
        <v>0</v>
      </c>
      <c r="F59" s="44">
        <v>0</v>
      </c>
      <c r="G59" s="12">
        <v>3862.2</v>
      </c>
      <c r="H59" s="12">
        <v>1.07</v>
      </c>
      <c r="I59" s="31">
        <v>0.03</v>
      </c>
    </row>
    <row r="60" spans="1:9" s="12" customFormat="1" ht="21.75" customHeight="1">
      <c r="A60" s="56" t="s">
        <v>24</v>
      </c>
      <c r="B60" s="58" t="s">
        <v>25</v>
      </c>
      <c r="C60" s="57"/>
      <c r="D60" s="68">
        <v>0</v>
      </c>
      <c r="E60" s="47">
        <f>D60/G60</f>
        <v>0</v>
      </c>
      <c r="F60" s="44">
        <v>0</v>
      </c>
      <c r="G60" s="12">
        <v>3862.2</v>
      </c>
      <c r="H60" s="12">
        <v>1.07</v>
      </c>
      <c r="I60" s="31">
        <v>0.02</v>
      </c>
    </row>
    <row r="61" spans="1:9" s="18" customFormat="1" ht="30">
      <c r="A61" s="56" t="s">
        <v>21</v>
      </c>
      <c r="B61" s="57"/>
      <c r="C61" s="57" t="s">
        <v>135</v>
      </c>
      <c r="D61" s="68">
        <v>7070</v>
      </c>
      <c r="E61" s="46">
        <f>D61/G61</f>
        <v>1.83</v>
      </c>
      <c r="F61" s="44">
        <f>E61/12</f>
        <v>0.15</v>
      </c>
      <c r="G61" s="12">
        <v>3862.2</v>
      </c>
      <c r="H61" s="12">
        <v>1.07</v>
      </c>
      <c r="I61" s="31">
        <v>0.03</v>
      </c>
    </row>
    <row r="62" spans="1:9" s="18" customFormat="1" ht="21" customHeight="1">
      <c r="A62" s="56" t="s">
        <v>30</v>
      </c>
      <c r="B62" s="57"/>
      <c r="C62" s="51" t="s">
        <v>146</v>
      </c>
      <c r="D62" s="70">
        <f>SUM(D63:D76)</f>
        <v>22736.76</v>
      </c>
      <c r="E62" s="44">
        <f>D62/G62</f>
        <v>5.89</v>
      </c>
      <c r="F62" s="44">
        <f>E62/12</f>
        <v>0.49</v>
      </c>
      <c r="G62" s="12">
        <v>3862.2</v>
      </c>
      <c r="H62" s="12">
        <v>1.07</v>
      </c>
      <c r="I62" s="31">
        <v>0.55</v>
      </c>
    </row>
    <row r="63" spans="1:10" s="17" customFormat="1" ht="23.25" customHeight="1">
      <c r="A63" s="59" t="s">
        <v>136</v>
      </c>
      <c r="B63" s="54" t="s">
        <v>14</v>
      </c>
      <c r="C63" s="79"/>
      <c r="D63" s="91">
        <v>259.38</v>
      </c>
      <c r="E63" s="42"/>
      <c r="F63" s="42"/>
      <c r="G63" s="12">
        <v>3862.2</v>
      </c>
      <c r="H63" s="12">
        <v>1.07</v>
      </c>
      <c r="I63" s="31">
        <v>0.01</v>
      </c>
      <c r="J63" s="18"/>
    </row>
    <row r="64" spans="1:10" s="17" customFormat="1" ht="17.25" customHeight="1">
      <c r="A64" s="59" t="s">
        <v>15</v>
      </c>
      <c r="B64" s="54" t="s">
        <v>19</v>
      </c>
      <c r="C64" s="79"/>
      <c r="D64" s="91">
        <v>548.89</v>
      </c>
      <c r="E64" s="42"/>
      <c r="F64" s="42"/>
      <c r="G64" s="12">
        <v>3862.2</v>
      </c>
      <c r="H64" s="12">
        <v>1.07</v>
      </c>
      <c r="I64" s="31">
        <v>0.01</v>
      </c>
      <c r="J64" s="18"/>
    </row>
    <row r="65" spans="1:10" s="17" customFormat="1" ht="24.75" customHeight="1">
      <c r="A65" s="59" t="s">
        <v>109</v>
      </c>
      <c r="B65" s="55" t="s">
        <v>14</v>
      </c>
      <c r="C65" s="80"/>
      <c r="D65" s="91">
        <v>978.07</v>
      </c>
      <c r="E65" s="42"/>
      <c r="F65" s="42"/>
      <c r="G65" s="12">
        <v>3862.2</v>
      </c>
      <c r="H65" s="12"/>
      <c r="I65" s="31"/>
      <c r="J65" s="18"/>
    </row>
    <row r="66" spans="1:10" s="17" customFormat="1" ht="21.75" customHeight="1">
      <c r="A66" s="59" t="s">
        <v>43</v>
      </c>
      <c r="B66" s="54" t="s">
        <v>14</v>
      </c>
      <c r="C66" s="79"/>
      <c r="D66" s="91">
        <v>1046.08</v>
      </c>
      <c r="E66" s="42"/>
      <c r="F66" s="42"/>
      <c r="G66" s="12">
        <v>3862.2</v>
      </c>
      <c r="H66" s="12">
        <v>1.07</v>
      </c>
      <c r="I66" s="31">
        <v>0.2</v>
      </c>
      <c r="J66" s="18"/>
    </row>
    <row r="67" spans="1:10" s="17" customFormat="1" ht="19.5" customHeight="1">
      <c r="A67" s="59" t="s">
        <v>16</v>
      </c>
      <c r="B67" s="54" t="s">
        <v>14</v>
      </c>
      <c r="C67" s="79"/>
      <c r="D67" s="91">
        <v>4663.38</v>
      </c>
      <c r="E67" s="42"/>
      <c r="F67" s="42"/>
      <c r="G67" s="12">
        <v>3862.2</v>
      </c>
      <c r="H67" s="12"/>
      <c r="I67" s="31"/>
      <c r="J67" s="18"/>
    </row>
    <row r="68" spans="1:10" s="17" customFormat="1" ht="18.75" customHeight="1">
      <c r="A68" s="59" t="s">
        <v>17</v>
      </c>
      <c r="B68" s="54" t="s">
        <v>14</v>
      </c>
      <c r="C68" s="79"/>
      <c r="D68" s="91">
        <v>1097.78</v>
      </c>
      <c r="E68" s="42"/>
      <c r="F68" s="42"/>
      <c r="G68" s="12">
        <v>3862.2</v>
      </c>
      <c r="H68" s="12">
        <v>1.07</v>
      </c>
      <c r="I68" s="31">
        <v>0.01</v>
      </c>
      <c r="J68" s="18"/>
    </row>
    <row r="69" spans="1:10" s="17" customFormat="1" ht="19.5" customHeight="1">
      <c r="A69" s="59" t="s">
        <v>41</v>
      </c>
      <c r="B69" s="54" t="s">
        <v>14</v>
      </c>
      <c r="C69" s="79"/>
      <c r="D69" s="91">
        <v>522.99</v>
      </c>
      <c r="E69" s="42"/>
      <c r="F69" s="42"/>
      <c r="G69" s="12">
        <v>3862.2</v>
      </c>
      <c r="H69" s="12">
        <v>1.07</v>
      </c>
      <c r="I69" s="31">
        <v>0.06</v>
      </c>
      <c r="J69" s="18"/>
    </row>
    <row r="70" spans="1:10" s="17" customFormat="1" ht="21" customHeight="1">
      <c r="A70" s="59" t="s">
        <v>42</v>
      </c>
      <c r="B70" s="54" t="s">
        <v>19</v>
      </c>
      <c r="C70" s="79"/>
      <c r="D70" s="91">
        <v>2092.02</v>
      </c>
      <c r="E70" s="42"/>
      <c r="F70" s="42"/>
      <c r="G70" s="12">
        <v>3862.2</v>
      </c>
      <c r="H70" s="12">
        <v>1.07</v>
      </c>
      <c r="I70" s="31">
        <v>0.01</v>
      </c>
      <c r="J70" s="18"/>
    </row>
    <row r="71" spans="1:10" s="17" customFormat="1" ht="30" customHeight="1">
      <c r="A71" s="59" t="s">
        <v>18</v>
      </c>
      <c r="B71" s="54" t="s">
        <v>14</v>
      </c>
      <c r="C71" s="79"/>
      <c r="D71" s="91">
        <v>4702.92</v>
      </c>
      <c r="E71" s="42"/>
      <c r="F71" s="42"/>
      <c r="G71" s="12">
        <v>3862.2</v>
      </c>
      <c r="H71" s="12">
        <v>1.07</v>
      </c>
      <c r="I71" s="31">
        <v>0.01</v>
      </c>
      <c r="J71" s="18"/>
    </row>
    <row r="72" spans="1:10" s="17" customFormat="1" ht="30" customHeight="1">
      <c r="A72" s="59" t="s">
        <v>156</v>
      </c>
      <c r="B72" s="55" t="s">
        <v>14</v>
      </c>
      <c r="C72" s="79"/>
      <c r="D72" s="91">
        <v>1472.34</v>
      </c>
      <c r="E72" s="42"/>
      <c r="F72" s="42"/>
      <c r="G72" s="12"/>
      <c r="H72" s="12"/>
      <c r="I72" s="31"/>
      <c r="J72" s="18"/>
    </row>
    <row r="73" spans="1:10" s="17" customFormat="1" ht="21" customHeight="1">
      <c r="A73" s="59" t="s">
        <v>137</v>
      </c>
      <c r="B73" s="54" t="s">
        <v>14</v>
      </c>
      <c r="C73" s="79"/>
      <c r="D73" s="91">
        <v>3682.91</v>
      </c>
      <c r="E73" s="42"/>
      <c r="F73" s="42"/>
      <c r="G73" s="12">
        <v>3862.2</v>
      </c>
      <c r="H73" s="12">
        <v>1.07</v>
      </c>
      <c r="I73" s="31">
        <v>0.03</v>
      </c>
      <c r="J73" s="18"/>
    </row>
    <row r="74" spans="1:10" s="17" customFormat="1" ht="30" customHeight="1">
      <c r="A74" s="59" t="s">
        <v>110</v>
      </c>
      <c r="B74" s="55" t="s">
        <v>47</v>
      </c>
      <c r="C74" s="80"/>
      <c r="D74" s="74">
        <v>1670</v>
      </c>
      <c r="E74" s="48"/>
      <c r="F74" s="42"/>
      <c r="G74" s="12">
        <v>3862.2</v>
      </c>
      <c r="H74" s="12"/>
      <c r="I74" s="31"/>
      <c r="J74" s="18"/>
    </row>
    <row r="75" spans="1:10" s="17" customFormat="1" ht="22.5" customHeight="1">
      <c r="A75" s="59" t="s">
        <v>129</v>
      </c>
      <c r="B75" s="55" t="s">
        <v>47</v>
      </c>
      <c r="C75" s="80"/>
      <c r="D75" s="74">
        <v>0</v>
      </c>
      <c r="E75" s="42"/>
      <c r="F75" s="42"/>
      <c r="G75" s="12">
        <v>3862.2</v>
      </c>
      <c r="H75" s="12"/>
      <c r="I75" s="31"/>
      <c r="J75" s="18"/>
    </row>
    <row r="76" spans="1:10" s="17" customFormat="1" ht="21.75" customHeight="1">
      <c r="A76" s="59" t="s">
        <v>166</v>
      </c>
      <c r="B76" s="65" t="s">
        <v>14</v>
      </c>
      <c r="C76" s="78"/>
      <c r="D76" s="92">
        <v>0</v>
      </c>
      <c r="E76" s="48"/>
      <c r="F76" s="48"/>
      <c r="G76" s="12">
        <v>3862.2</v>
      </c>
      <c r="H76" s="12"/>
      <c r="I76" s="31"/>
      <c r="J76" s="18"/>
    </row>
    <row r="77" spans="1:9" s="18" customFormat="1" ht="30">
      <c r="A77" s="56" t="s">
        <v>35</v>
      </c>
      <c r="B77" s="57"/>
      <c r="C77" s="51" t="s">
        <v>147</v>
      </c>
      <c r="D77" s="70">
        <f>SUM(D78:D86)</f>
        <v>20629.39</v>
      </c>
      <c r="E77" s="44">
        <f>D77/G77</f>
        <v>5.34</v>
      </c>
      <c r="F77" s="44">
        <f>E77/12</f>
        <v>0.45</v>
      </c>
      <c r="G77" s="12">
        <v>3862.2</v>
      </c>
      <c r="H77" s="12">
        <v>1.07</v>
      </c>
      <c r="I77" s="31">
        <v>0.66</v>
      </c>
    </row>
    <row r="78" spans="1:10" s="17" customFormat="1" ht="22.5" customHeight="1">
      <c r="A78" s="59" t="s">
        <v>31</v>
      </c>
      <c r="B78" s="54" t="s">
        <v>44</v>
      </c>
      <c r="C78" s="79"/>
      <c r="D78" s="74">
        <v>3138</v>
      </c>
      <c r="E78" s="42"/>
      <c r="F78" s="42"/>
      <c r="G78" s="12">
        <v>3862.2</v>
      </c>
      <c r="H78" s="12">
        <v>1.07</v>
      </c>
      <c r="I78" s="31">
        <v>0.04</v>
      </c>
      <c r="J78" s="18"/>
    </row>
    <row r="79" spans="1:10" s="17" customFormat="1" ht="31.5" customHeight="1">
      <c r="A79" s="59" t="s">
        <v>32</v>
      </c>
      <c r="B79" s="55" t="s">
        <v>14</v>
      </c>
      <c r="C79" s="80"/>
      <c r="D79" s="74">
        <v>2092.02</v>
      </c>
      <c r="E79" s="42"/>
      <c r="F79" s="42"/>
      <c r="G79" s="12">
        <v>3862.2</v>
      </c>
      <c r="H79" s="12">
        <v>1.07</v>
      </c>
      <c r="I79" s="31">
        <v>0.03</v>
      </c>
      <c r="J79" s="18"/>
    </row>
    <row r="80" spans="1:10" s="17" customFormat="1" ht="25.5" customHeight="1">
      <c r="A80" s="59" t="s">
        <v>48</v>
      </c>
      <c r="B80" s="55" t="s">
        <v>14</v>
      </c>
      <c r="C80" s="80"/>
      <c r="D80" s="74">
        <v>2195.49</v>
      </c>
      <c r="E80" s="42"/>
      <c r="F80" s="42"/>
      <c r="G80" s="12">
        <v>3862.2</v>
      </c>
      <c r="H80" s="12">
        <v>1.07</v>
      </c>
      <c r="I80" s="31">
        <v>0.03</v>
      </c>
      <c r="J80" s="18"/>
    </row>
    <row r="81" spans="1:10" s="17" customFormat="1" ht="30.75" customHeight="1">
      <c r="A81" s="59" t="s">
        <v>45</v>
      </c>
      <c r="B81" s="54" t="s">
        <v>46</v>
      </c>
      <c r="C81" s="79"/>
      <c r="D81" s="74">
        <v>0</v>
      </c>
      <c r="E81" s="42"/>
      <c r="F81" s="42"/>
      <c r="G81" s="12">
        <v>3862.2</v>
      </c>
      <c r="H81" s="12">
        <v>1.07</v>
      </c>
      <c r="I81" s="31">
        <v>0.03</v>
      </c>
      <c r="J81" s="18"/>
    </row>
    <row r="82" spans="1:10" s="17" customFormat="1" ht="26.25" customHeight="1">
      <c r="A82" s="59" t="s">
        <v>112</v>
      </c>
      <c r="B82" s="54" t="s">
        <v>7</v>
      </c>
      <c r="C82" s="79"/>
      <c r="D82" s="74">
        <v>7440.48</v>
      </c>
      <c r="E82" s="42"/>
      <c r="F82" s="42"/>
      <c r="G82" s="12">
        <v>3862.2</v>
      </c>
      <c r="H82" s="12">
        <v>1.07</v>
      </c>
      <c r="I82" s="31">
        <v>0</v>
      </c>
      <c r="J82" s="18"/>
    </row>
    <row r="83" spans="1:10" s="17" customFormat="1" ht="29.25" customHeight="1">
      <c r="A83" s="59" t="s">
        <v>113</v>
      </c>
      <c r="B83" s="55" t="s">
        <v>14</v>
      </c>
      <c r="C83" s="80"/>
      <c r="D83" s="74">
        <v>5763.4</v>
      </c>
      <c r="E83" s="42"/>
      <c r="F83" s="42"/>
      <c r="G83" s="12">
        <v>3862.2</v>
      </c>
      <c r="H83" s="12">
        <v>1.07</v>
      </c>
      <c r="I83" s="31">
        <v>0</v>
      </c>
      <c r="J83" s="18"/>
    </row>
    <row r="84" spans="1:10" s="17" customFormat="1" ht="33" customHeight="1">
      <c r="A84" s="59" t="s">
        <v>165</v>
      </c>
      <c r="B84" s="55" t="s">
        <v>70</v>
      </c>
      <c r="C84" s="80"/>
      <c r="D84" s="74">
        <v>0</v>
      </c>
      <c r="E84" s="42"/>
      <c r="F84" s="42"/>
      <c r="G84" s="12">
        <v>3862.2</v>
      </c>
      <c r="H84" s="12">
        <v>1.07</v>
      </c>
      <c r="I84" s="31">
        <v>0</v>
      </c>
      <c r="J84" s="18"/>
    </row>
    <row r="85" spans="1:10" s="17" customFormat="1" ht="27" customHeight="1">
      <c r="A85" s="59" t="s">
        <v>127</v>
      </c>
      <c r="B85" s="55" t="s">
        <v>47</v>
      </c>
      <c r="C85" s="80"/>
      <c r="D85" s="74">
        <v>0</v>
      </c>
      <c r="E85" s="42"/>
      <c r="F85" s="42"/>
      <c r="G85" s="12">
        <v>3862.2</v>
      </c>
      <c r="H85" s="12"/>
      <c r="I85" s="31"/>
      <c r="J85" s="18"/>
    </row>
    <row r="86" spans="1:10" s="17" customFormat="1" ht="25.5" customHeight="1">
      <c r="A86" s="59" t="s">
        <v>114</v>
      </c>
      <c r="B86" s="55" t="s">
        <v>14</v>
      </c>
      <c r="C86" s="80"/>
      <c r="D86" s="74">
        <v>0</v>
      </c>
      <c r="E86" s="42"/>
      <c r="F86" s="42"/>
      <c r="G86" s="12">
        <v>3862.2</v>
      </c>
      <c r="H86" s="12">
        <v>1.07</v>
      </c>
      <c r="I86" s="31">
        <v>0.21</v>
      </c>
      <c r="J86" s="18"/>
    </row>
    <row r="87" spans="1:10" s="17" customFormat="1" ht="34.5" customHeight="1">
      <c r="A87" s="56" t="s">
        <v>36</v>
      </c>
      <c r="B87" s="54"/>
      <c r="C87" s="96" t="s">
        <v>148</v>
      </c>
      <c r="D87" s="70">
        <f>SUM(D88:D90)</f>
        <v>0</v>
      </c>
      <c r="E87" s="46">
        <f>D87/G87</f>
        <v>0</v>
      </c>
      <c r="F87" s="44">
        <f>E87/12</f>
        <v>0</v>
      </c>
      <c r="G87" s="12">
        <v>3862.2</v>
      </c>
      <c r="H87" s="12">
        <v>1.07</v>
      </c>
      <c r="I87" s="31">
        <v>0.06</v>
      </c>
      <c r="J87" s="18"/>
    </row>
    <row r="88" spans="1:10" s="17" customFormat="1" ht="27" customHeight="1">
      <c r="A88" s="59" t="s">
        <v>115</v>
      </c>
      <c r="B88" s="54" t="s">
        <v>14</v>
      </c>
      <c r="C88" s="79"/>
      <c r="D88" s="91">
        <v>0</v>
      </c>
      <c r="E88" s="42"/>
      <c r="F88" s="42"/>
      <c r="G88" s="12">
        <v>3862.2</v>
      </c>
      <c r="H88" s="12">
        <v>1.07</v>
      </c>
      <c r="I88" s="31">
        <v>0.03</v>
      </c>
      <c r="J88" s="18"/>
    </row>
    <row r="89" spans="1:10" s="17" customFormat="1" ht="24" customHeight="1">
      <c r="A89" s="59" t="s">
        <v>128</v>
      </c>
      <c r="B89" s="55" t="s">
        <v>47</v>
      </c>
      <c r="C89" s="80"/>
      <c r="D89" s="74">
        <v>0</v>
      </c>
      <c r="E89" s="42"/>
      <c r="F89" s="42"/>
      <c r="G89" s="12">
        <v>3862.2</v>
      </c>
      <c r="H89" s="12">
        <v>1.07</v>
      </c>
      <c r="I89" s="31">
        <v>0</v>
      </c>
      <c r="J89" s="18"/>
    </row>
    <row r="90" spans="1:10" s="17" customFormat="1" ht="38.25" customHeight="1">
      <c r="A90" s="59" t="s">
        <v>116</v>
      </c>
      <c r="B90" s="55" t="s">
        <v>47</v>
      </c>
      <c r="C90" s="82"/>
      <c r="D90" s="92">
        <v>0</v>
      </c>
      <c r="E90" s="42"/>
      <c r="F90" s="48"/>
      <c r="G90" s="12">
        <v>3862.2</v>
      </c>
      <c r="H90" s="12"/>
      <c r="I90" s="31"/>
      <c r="J90" s="18"/>
    </row>
    <row r="91" spans="1:10" s="17" customFormat="1" ht="28.5" customHeight="1">
      <c r="A91" s="56" t="s">
        <v>117</v>
      </c>
      <c r="B91" s="54"/>
      <c r="C91" s="96" t="s">
        <v>150</v>
      </c>
      <c r="D91" s="70">
        <f>SUM(D92:D97)</f>
        <v>19073.66</v>
      </c>
      <c r="E91" s="46">
        <f>D91/G91</f>
        <v>4.94</v>
      </c>
      <c r="F91" s="44">
        <f>E91/12</f>
        <v>0.41</v>
      </c>
      <c r="G91" s="12">
        <v>3862.2</v>
      </c>
      <c r="H91" s="12">
        <v>1.07</v>
      </c>
      <c r="I91" s="31">
        <v>0.27</v>
      </c>
      <c r="J91" s="18"/>
    </row>
    <row r="92" spans="1:10" s="17" customFormat="1" ht="19.5" customHeight="1">
      <c r="A92" s="59" t="s">
        <v>33</v>
      </c>
      <c r="B92" s="54" t="s">
        <v>7</v>
      </c>
      <c r="C92" s="79"/>
      <c r="D92" s="91">
        <v>0</v>
      </c>
      <c r="E92" s="42"/>
      <c r="F92" s="42"/>
      <c r="G92" s="12">
        <v>3862.2</v>
      </c>
      <c r="H92" s="12">
        <v>1.07</v>
      </c>
      <c r="I92" s="31">
        <v>0</v>
      </c>
      <c r="J92" s="18"/>
    </row>
    <row r="93" spans="1:10" s="17" customFormat="1" ht="44.25" customHeight="1">
      <c r="A93" s="59" t="s">
        <v>118</v>
      </c>
      <c r="B93" s="54" t="s">
        <v>14</v>
      </c>
      <c r="C93" s="79"/>
      <c r="D93" s="91">
        <v>17980.26</v>
      </c>
      <c r="E93" s="42"/>
      <c r="F93" s="42"/>
      <c r="G93" s="12">
        <v>3862.2</v>
      </c>
      <c r="H93" s="12">
        <v>1.07</v>
      </c>
      <c r="I93" s="31">
        <v>0.26</v>
      </c>
      <c r="J93" s="18"/>
    </row>
    <row r="94" spans="1:10" s="17" customFormat="1" ht="48.75" customHeight="1">
      <c r="A94" s="59" t="s">
        <v>119</v>
      </c>
      <c r="B94" s="54" t="s">
        <v>14</v>
      </c>
      <c r="C94" s="79"/>
      <c r="D94" s="91">
        <v>1093.4</v>
      </c>
      <c r="E94" s="42"/>
      <c r="F94" s="42"/>
      <c r="G94" s="12">
        <v>3862.2</v>
      </c>
      <c r="H94" s="12">
        <v>1.07</v>
      </c>
      <c r="I94" s="31">
        <v>0.01</v>
      </c>
      <c r="J94" s="18"/>
    </row>
    <row r="95" spans="1:10" s="17" customFormat="1" ht="27.75" customHeight="1">
      <c r="A95" s="59" t="s">
        <v>50</v>
      </c>
      <c r="B95" s="54" t="s">
        <v>10</v>
      </c>
      <c r="C95" s="79"/>
      <c r="D95" s="91">
        <v>0</v>
      </c>
      <c r="E95" s="42"/>
      <c r="F95" s="42"/>
      <c r="G95" s="12">
        <v>3862.2</v>
      </c>
      <c r="H95" s="12">
        <v>1.07</v>
      </c>
      <c r="I95" s="31">
        <v>0</v>
      </c>
      <c r="J95" s="18"/>
    </row>
    <row r="96" spans="1:10" s="17" customFormat="1" ht="22.5" customHeight="1">
      <c r="A96" s="59" t="s">
        <v>38</v>
      </c>
      <c r="B96" s="55" t="s">
        <v>68</v>
      </c>
      <c r="C96" s="80"/>
      <c r="D96" s="91">
        <v>0</v>
      </c>
      <c r="E96" s="42"/>
      <c r="F96" s="42"/>
      <c r="G96" s="12">
        <v>3862.2</v>
      </c>
      <c r="H96" s="12">
        <v>1.07</v>
      </c>
      <c r="I96" s="31">
        <v>0</v>
      </c>
      <c r="J96" s="18"/>
    </row>
    <row r="97" spans="1:10" s="17" customFormat="1" ht="65.25" customHeight="1">
      <c r="A97" s="59" t="s">
        <v>120</v>
      </c>
      <c r="B97" s="55" t="s">
        <v>61</v>
      </c>
      <c r="C97" s="80"/>
      <c r="D97" s="91">
        <v>0</v>
      </c>
      <c r="E97" s="42"/>
      <c r="F97" s="42"/>
      <c r="G97" s="12">
        <v>3862.2</v>
      </c>
      <c r="H97" s="12">
        <v>1.07</v>
      </c>
      <c r="I97" s="31">
        <v>0</v>
      </c>
      <c r="J97" s="18"/>
    </row>
    <row r="98" spans="1:10" s="17" customFormat="1" ht="20.25" customHeight="1">
      <c r="A98" s="56" t="s">
        <v>37</v>
      </c>
      <c r="B98" s="54"/>
      <c r="C98" s="96" t="s">
        <v>149</v>
      </c>
      <c r="D98" s="70">
        <f>D99</f>
        <v>1311.87</v>
      </c>
      <c r="E98" s="46">
        <f>D98/G98</f>
        <v>0.34</v>
      </c>
      <c r="F98" s="44">
        <f>E98/12</f>
        <v>0.03</v>
      </c>
      <c r="G98" s="12">
        <v>3862.2</v>
      </c>
      <c r="H98" s="12">
        <v>1.07</v>
      </c>
      <c r="I98" s="31">
        <v>0.16</v>
      </c>
      <c r="J98" s="18"/>
    </row>
    <row r="99" spans="1:10" s="17" customFormat="1" ht="18" customHeight="1">
      <c r="A99" s="59" t="s">
        <v>34</v>
      </c>
      <c r="B99" s="54" t="s">
        <v>14</v>
      </c>
      <c r="C99" s="79"/>
      <c r="D99" s="91">
        <v>1311.87</v>
      </c>
      <c r="E99" s="42"/>
      <c r="F99" s="42"/>
      <c r="G99" s="12">
        <v>3862.2</v>
      </c>
      <c r="H99" s="12">
        <v>1.07</v>
      </c>
      <c r="I99" s="31">
        <v>0.02</v>
      </c>
      <c r="J99" s="18"/>
    </row>
    <row r="100" spans="1:10" s="12" customFormat="1" ht="23.25" customHeight="1">
      <c r="A100" s="56" t="s">
        <v>40</v>
      </c>
      <c r="B100" s="57"/>
      <c r="C100" s="51" t="s">
        <v>151</v>
      </c>
      <c r="D100" s="70">
        <f>D101+D102</f>
        <v>31200</v>
      </c>
      <c r="E100" s="44">
        <f>D100/G100</f>
        <v>8.08</v>
      </c>
      <c r="F100" s="44">
        <f>E100/12</f>
        <v>0.67</v>
      </c>
      <c r="G100" s="12">
        <v>3862.2</v>
      </c>
      <c r="H100" s="12">
        <v>1.07</v>
      </c>
      <c r="I100" s="31">
        <v>0.49</v>
      </c>
      <c r="J100" s="18"/>
    </row>
    <row r="101" spans="1:10" s="17" customFormat="1" ht="44.25" customHeight="1">
      <c r="A101" s="64" t="s">
        <v>121</v>
      </c>
      <c r="B101" s="55" t="s">
        <v>19</v>
      </c>
      <c r="C101" s="80"/>
      <c r="D101" s="91">
        <v>31200</v>
      </c>
      <c r="E101" s="42"/>
      <c r="F101" s="42"/>
      <c r="G101" s="12">
        <v>3862.2</v>
      </c>
      <c r="H101" s="12">
        <v>1.07</v>
      </c>
      <c r="I101" s="31">
        <v>0.03</v>
      </c>
      <c r="J101" s="18"/>
    </row>
    <row r="102" spans="1:10" s="17" customFormat="1" ht="25.5" customHeight="1">
      <c r="A102" s="64" t="s">
        <v>157</v>
      </c>
      <c r="B102" s="55" t="s">
        <v>61</v>
      </c>
      <c r="C102" s="80"/>
      <c r="D102" s="91">
        <v>0</v>
      </c>
      <c r="E102" s="42"/>
      <c r="F102" s="42"/>
      <c r="G102" s="12">
        <v>3862.2</v>
      </c>
      <c r="H102" s="12">
        <v>1.07</v>
      </c>
      <c r="I102" s="31">
        <v>0.46</v>
      </c>
      <c r="J102" s="18"/>
    </row>
    <row r="103" spans="1:10" s="12" customFormat="1" ht="21.75" customHeight="1">
      <c r="A103" s="56" t="s">
        <v>39</v>
      </c>
      <c r="B103" s="57"/>
      <c r="C103" s="51" t="s">
        <v>152</v>
      </c>
      <c r="D103" s="70">
        <f>D104+D105</f>
        <v>20728.44</v>
      </c>
      <c r="E103" s="44">
        <f>D103/G103</f>
        <v>5.37</v>
      </c>
      <c r="F103" s="44">
        <f>E103/12</f>
        <v>0.45</v>
      </c>
      <c r="G103" s="12">
        <v>3862.2</v>
      </c>
      <c r="H103" s="12">
        <v>1.07</v>
      </c>
      <c r="I103" s="31">
        <v>0.37</v>
      </c>
      <c r="J103" s="18"/>
    </row>
    <row r="104" spans="1:10" s="17" customFormat="1" ht="27" customHeight="1">
      <c r="A104" s="59" t="s">
        <v>49</v>
      </c>
      <c r="B104" s="54" t="s">
        <v>44</v>
      </c>
      <c r="C104" s="79"/>
      <c r="D104" s="91">
        <v>20728.44</v>
      </c>
      <c r="E104" s="42"/>
      <c r="F104" s="42"/>
      <c r="G104" s="12">
        <v>3862.2</v>
      </c>
      <c r="H104" s="12">
        <v>1.07</v>
      </c>
      <c r="I104" s="31">
        <v>0.3</v>
      </c>
      <c r="J104" s="18"/>
    </row>
    <row r="105" spans="1:10" s="17" customFormat="1" ht="27.75" customHeight="1">
      <c r="A105" s="59" t="s">
        <v>60</v>
      </c>
      <c r="B105" s="54" t="s">
        <v>44</v>
      </c>
      <c r="C105" s="79"/>
      <c r="D105" s="91">
        <v>0</v>
      </c>
      <c r="E105" s="42"/>
      <c r="F105" s="42"/>
      <c r="G105" s="12">
        <v>3862.2</v>
      </c>
      <c r="H105" s="12">
        <v>1.07</v>
      </c>
      <c r="I105" s="31">
        <v>0.07</v>
      </c>
      <c r="J105" s="18"/>
    </row>
    <row r="106" spans="1:10" s="12" customFormat="1" ht="127.5" customHeight="1">
      <c r="A106" s="56" t="s">
        <v>167</v>
      </c>
      <c r="B106" s="57" t="s">
        <v>10</v>
      </c>
      <c r="C106" s="57"/>
      <c r="D106" s="93">
        <v>25000</v>
      </c>
      <c r="E106" s="46">
        <f>D106/G106</f>
        <v>6.47</v>
      </c>
      <c r="F106" s="46">
        <f>E106/12</f>
        <v>0.54</v>
      </c>
      <c r="G106" s="12">
        <v>3862.2</v>
      </c>
      <c r="H106" s="12">
        <v>1.07</v>
      </c>
      <c r="I106" s="31">
        <v>0.3</v>
      </c>
      <c r="J106" s="18"/>
    </row>
    <row r="107" spans="1:10" s="12" customFormat="1" ht="19.5" customHeight="1">
      <c r="A107" s="99" t="s">
        <v>158</v>
      </c>
      <c r="B107" s="57" t="s">
        <v>7</v>
      </c>
      <c r="C107" s="57"/>
      <c r="D107" s="93">
        <v>76972.59</v>
      </c>
      <c r="E107" s="46">
        <f>D107/G107</f>
        <v>19.93</v>
      </c>
      <c r="F107" s="46">
        <f>E107/12</f>
        <v>1.66</v>
      </c>
      <c r="G107" s="12">
        <v>3862.2</v>
      </c>
      <c r="I107" s="31"/>
      <c r="J107" s="18"/>
    </row>
    <row r="108" spans="1:10" s="12" customFormat="1" ht="19.5" customHeight="1">
      <c r="A108" s="99" t="s">
        <v>159</v>
      </c>
      <c r="B108" s="57" t="s">
        <v>7</v>
      </c>
      <c r="C108" s="57"/>
      <c r="D108" s="93">
        <f>3315.61+7526.18+142.92</f>
        <v>10984.71</v>
      </c>
      <c r="E108" s="46">
        <f>D108/G108</f>
        <v>2.84</v>
      </c>
      <c r="F108" s="46">
        <f>E108/12</f>
        <v>0.24</v>
      </c>
      <c r="G108" s="12">
        <v>3862.2</v>
      </c>
      <c r="I108" s="31"/>
      <c r="J108" s="18"/>
    </row>
    <row r="109" spans="1:10" s="12" customFormat="1" ht="19.5" customHeight="1">
      <c r="A109" s="99" t="s">
        <v>160</v>
      </c>
      <c r="B109" s="57" t="s">
        <v>7</v>
      </c>
      <c r="C109" s="57"/>
      <c r="D109" s="93">
        <v>45037.87</v>
      </c>
      <c r="E109" s="46">
        <f>D109/G109</f>
        <v>11.66</v>
      </c>
      <c r="F109" s="46">
        <f>E109/12</f>
        <v>0.97</v>
      </c>
      <c r="G109" s="12">
        <v>3862.2</v>
      </c>
      <c r="I109" s="31"/>
      <c r="J109" s="18"/>
    </row>
    <row r="110" spans="1:10" s="12" customFormat="1" ht="25.5" customHeight="1">
      <c r="A110" s="99" t="s">
        <v>161</v>
      </c>
      <c r="B110" s="57" t="s">
        <v>7</v>
      </c>
      <c r="C110" s="57"/>
      <c r="D110" s="93">
        <v>77736.05</v>
      </c>
      <c r="E110" s="46">
        <f>D110/G110</f>
        <v>20.13</v>
      </c>
      <c r="F110" s="46">
        <f>E110/12</f>
        <v>1.68</v>
      </c>
      <c r="G110" s="12">
        <v>3862.2</v>
      </c>
      <c r="I110" s="31"/>
      <c r="J110" s="18"/>
    </row>
    <row r="111" spans="1:10" s="12" customFormat="1" ht="23.25" customHeight="1" thickBot="1">
      <c r="A111" s="66" t="s">
        <v>62</v>
      </c>
      <c r="B111" s="58" t="s">
        <v>9</v>
      </c>
      <c r="C111" s="57"/>
      <c r="D111" s="93">
        <f>E111*G111</f>
        <v>78760.39</v>
      </c>
      <c r="E111" s="46">
        <f>12*F111</f>
        <v>24.72</v>
      </c>
      <c r="F111" s="46">
        <v>2.06</v>
      </c>
      <c r="G111" s="12">
        <f>3862.2-676.1</f>
        <v>3186.1</v>
      </c>
      <c r="I111" s="31"/>
      <c r="J111" s="18"/>
    </row>
    <row r="112" spans="1:9" s="12" customFormat="1" ht="28.5" customHeight="1" thickBot="1">
      <c r="A112" s="27" t="s">
        <v>28</v>
      </c>
      <c r="B112" s="28"/>
      <c r="C112" s="97"/>
      <c r="D112" s="98">
        <f>D106+D103+D100+D98+D91+D87+D77+D62+D61+D60+D59+D48+D38+D27+D14+D111+D47+D46+D39+D40+D110+D109+D108+D107+D58</f>
        <v>1125103.91</v>
      </c>
      <c r="E112" s="98">
        <f>E106+E103+E100+E98+E91+E87+E77+E62+E61+E60+E59+E48+E38+E27+E14+E111+E47+E46+E39+E40+E110+E109+E108+E107+E58</f>
        <v>295.64</v>
      </c>
      <c r="F112" s="98">
        <f>F106+F103+F100+F98+F91+F87+F77+F62+F61+F60+F59+F48+F38+F27+F14+F111+F47+F46+F39+F40+F110+F109+F108+F107+F58</f>
        <v>24.64</v>
      </c>
      <c r="G112" s="12">
        <v>3862.2</v>
      </c>
      <c r="I112" s="31"/>
    </row>
    <row r="113" spans="1:9" s="19" customFormat="1" ht="20.25" thickBot="1">
      <c r="A113" s="38"/>
      <c r="B113" s="39"/>
      <c r="C113" s="39"/>
      <c r="D113" s="72"/>
      <c r="E113" s="40"/>
      <c r="F113" s="40"/>
      <c r="G113" s="12">
        <v>3862.2</v>
      </c>
      <c r="I113" s="34"/>
    </row>
    <row r="114" spans="1:9" s="2" customFormat="1" ht="25.5" customHeight="1" thickBot="1">
      <c r="A114" s="67" t="s">
        <v>122</v>
      </c>
      <c r="B114" s="11"/>
      <c r="C114" s="11"/>
      <c r="D114" s="73">
        <f>D115+D116+D117</f>
        <v>43583.48</v>
      </c>
      <c r="E114" s="73">
        <f>E115+E116+E117</f>
        <v>11.28</v>
      </c>
      <c r="F114" s="73">
        <f>F115+F116+F117</f>
        <v>0.94</v>
      </c>
      <c r="G114" s="12">
        <v>3862.2</v>
      </c>
      <c r="I114" s="35"/>
    </row>
    <row r="115" spans="1:9" s="41" customFormat="1" ht="19.5" customHeight="1">
      <c r="A115" s="61" t="s">
        <v>168</v>
      </c>
      <c r="B115" s="65"/>
      <c r="C115" s="65"/>
      <c r="D115" s="94">
        <v>29781.24</v>
      </c>
      <c r="E115" s="49">
        <f>D115/G115</f>
        <v>7.71</v>
      </c>
      <c r="F115" s="49">
        <f>E115/12</f>
        <v>0.64</v>
      </c>
      <c r="G115" s="12">
        <v>3862.2</v>
      </c>
      <c r="I115" s="62"/>
    </row>
    <row r="116" spans="1:9" s="41" customFormat="1" ht="19.5" customHeight="1">
      <c r="A116" s="63" t="s">
        <v>169</v>
      </c>
      <c r="B116" s="65"/>
      <c r="C116" s="81"/>
      <c r="D116" s="95">
        <v>8455.17</v>
      </c>
      <c r="E116" s="49">
        <f>D116/G116</f>
        <v>2.19</v>
      </c>
      <c r="F116" s="49">
        <f>E116/12</f>
        <v>0.18</v>
      </c>
      <c r="G116" s="12">
        <v>3862.2</v>
      </c>
      <c r="I116" s="62"/>
    </row>
    <row r="117" spans="1:9" s="41" customFormat="1" ht="21.75" customHeight="1">
      <c r="A117" s="63" t="s">
        <v>170</v>
      </c>
      <c r="B117" s="65"/>
      <c r="C117" s="81"/>
      <c r="D117" s="95">
        <v>5347.07</v>
      </c>
      <c r="E117" s="49">
        <f>D117/G117</f>
        <v>1.38</v>
      </c>
      <c r="F117" s="49">
        <f>E117/12</f>
        <v>0.12</v>
      </c>
      <c r="G117" s="12">
        <v>3862.2</v>
      </c>
      <c r="I117" s="62"/>
    </row>
    <row r="118" spans="1:9" s="41" customFormat="1" ht="15">
      <c r="A118" s="84"/>
      <c r="B118" s="85"/>
      <c r="C118" s="85"/>
      <c r="D118" s="86"/>
      <c r="E118" s="87"/>
      <c r="F118" s="88"/>
      <c r="G118" s="12"/>
      <c r="I118" s="62"/>
    </row>
    <row r="119" spans="1:9" s="2" customFormat="1" ht="15.75" thickBot="1">
      <c r="A119" s="20"/>
      <c r="D119" s="76"/>
      <c r="G119" s="12">
        <v>3862.2</v>
      </c>
      <c r="I119" s="35"/>
    </row>
    <row r="120" spans="1:9" s="12" customFormat="1" ht="20.25" thickBot="1">
      <c r="A120" s="27" t="s">
        <v>59</v>
      </c>
      <c r="B120" s="28"/>
      <c r="C120" s="83"/>
      <c r="D120" s="71">
        <f>D112+D114</f>
        <v>1168687.39</v>
      </c>
      <c r="E120" s="71">
        <f>E112+E114</f>
        <v>306.92</v>
      </c>
      <c r="F120" s="71">
        <f>F112+F114</f>
        <v>25.58</v>
      </c>
      <c r="G120" s="12">
        <v>3862.2</v>
      </c>
      <c r="I120" s="31"/>
    </row>
    <row r="121" spans="1:9" s="2" customFormat="1" ht="18.75">
      <c r="A121" s="21"/>
      <c r="B121" s="22"/>
      <c r="C121" s="22"/>
      <c r="D121" s="3"/>
      <c r="E121" s="3"/>
      <c r="F121" s="3"/>
      <c r="I121" s="35"/>
    </row>
    <row r="122" spans="1:9" s="2" customFormat="1" ht="18.75">
      <c r="A122" s="21"/>
      <c r="B122" s="22"/>
      <c r="C122" s="22"/>
      <c r="D122" s="3"/>
      <c r="E122" s="3"/>
      <c r="F122" s="3"/>
      <c r="I122" s="35"/>
    </row>
    <row r="123" spans="1:9" s="2" customFormat="1" ht="12.75">
      <c r="A123" s="20"/>
      <c r="I123" s="35"/>
    </row>
    <row r="124" spans="1:9" s="2" customFormat="1" ht="12.75">
      <c r="A124" s="20"/>
      <c r="I124" s="35"/>
    </row>
    <row r="125" spans="1:9" s="2" customFormat="1" ht="12.75">
      <c r="A125" s="20"/>
      <c r="I125" s="35"/>
    </row>
    <row r="126" spans="1:9" s="23" customFormat="1" ht="18.75">
      <c r="A126" s="21"/>
      <c r="B126" s="22"/>
      <c r="C126" s="22"/>
      <c r="D126" s="3"/>
      <c r="E126" s="3"/>
      <c r="F126" s="3"/>
      <c r="I126" s="36"/>
    </row>
    <row r="127" spans="1:9" s="19" customFormat="1" ht="19.5">
      <c r="A127" s="24"/>
      <c r="B127" s="25"/>
      <c r="C127" s="25"/>
      <c r="D127" s="4"/>
      <c r="E127" s="4"/>
      <c r="F127" s="4"/>
      <c r="I127" s="34"/>
    </row>
    <row r="128" spans="1:9" s="2" customFormat="1" ht="14.25">
      <c r="A128" s="109" t="s">
        <v>26</v>
      </c>
      <c r="B128" s="109"/>
      <c r="C128" s="109"/>
      <c r="D128" s="109"/>
      <c r="E128" s="109"/>
      <c r="I128" s="35"/>
    </row>
    <row r="129" spans="1:9" s="2" customFormat="1" ht="12.75">
      <c r="A129" s="20" t="s">
        <v>27</v>
      </c>
      <c r="I129" s="35"/>
    </row>
    <row r="130" s="2" customFormat="1" ht="12.75">
      <c r="I130" s="35"/>
    </row>
    <row r="131" s="2" customFormat="1" ht="12.75">
      <c r="I131" s="35"/>
    </row>
    <row r="132" s="2" customFormat="1" ht="12.75">
      <c r="I132" s="35"/>
    </row>
    <row r="133" s="2" customFormat="1" ht="12.75">
      <c r="I133" s="35"/>
    </row>
    <row r="134" s="2" customFormat="1" ht="12.75">
      <c r="I134" s="35"/>
    </row>
    <row r="135" s="2" customFormat="1" ht="12.75">
      <c r="I135" s="35"/>
    </row>
    <row r="136" s="2" customFormat="1" ht="12.75">
      <c r="I136" s="35"/>
    </row>
    <row r="137" s="2" customFormat="1" ht="12.75">
      <c r="I137" s="35"/>
    </row>
    <row r="138" s="2" customFormat="1" ht="12.75">
      <c r="I138" s="35"/>
    </row>
    <row r="139" s="2" customFormat="1" ht="12.75">
      <c r="I139" s="35"/>
    </row>
    <row r="140" s="2" customFormat="1" ht="12.75">
      <c r="I140" s="35"/>
    </row>
    <row r="141" s="2" customFormat="1" ht="12.75">
      <c r="I141" s="35"/>
    </row>
    <row r="142" s="2" customFormat="1" ht="12.75">
      <c r="I142" s="35"/>
    </row>
    <row r="143" s="2" customFormat="1" ht="12.75">
      <c r="I143" s="35"/>
    </row>
    <row r="144" s="2" customFormat="1" ht="12.75">
      <c r="I144" s="35"/>
    </row>
    <row r="145" s="2" customFormat="1" ht="12.75">
      <c r="I145" s="35"/>
    </row>
    <row r="146" s="2" customFormat="1" ht="12.75">
      <c r="I146" s="35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I8"/>
    <mergeCell ref="A9:F9"/>
    <mergeCell ref="A10:F10"/>
    <mergeCell ref="A13:F13"/>
    <mergeCell ref="A128:E128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6"/>
  <sheetViews>
    <sheetView tabSelected="1" view="pageBreakPreview" zoomScale="90" zoomScaleNormal="80" zoomScaleSheetLayoutView="90" zoomScalePageLayoutView="0" workbookViewId="0" topLeftCell="A106">
      <selection activeCell="J129" sqref="J129"/>
    </sheetView>
  </sheetViews>
  <sheetFormatPr defaultColWidth="9.00390625" defaultRowHeight="12.75"/>
  <cols>
    <col min="1" max="1" width="72.75390625" style="5" customWidth="1"/>
    <col min="2" max="2" width="19.75390625" style="5" customWidth="1"/>
    <col min="3" max="3" width="13.75390625" style="5" customWidth="1"/>
    <col min="4" max="4" width="21.0039062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5" hidden="1" customWidth="1"/>
    <col min="9" max="9" width="15.375" style="29" hidden="1" customWidth="1"/>
    <col min="10" max="12" width="15.375" style="5" customWidth="1"/>
    <col min="13" max="16384" width="9.125" style="5" customWidth="1"/>
  </cols>
  <sheetData>
    <row r="1" spans="1:6" ht="16.5" customHeight="1">
      <c r="A1" s="110" t="s">
        <v>140</v>
      </c>
      <c r="B1" s="111"/>
      <c r="C1" s="111"/>
      <c r="D1" s="111"/>
      <c r="E1" s="111"/>
      <c r="F1" s="111"/>
    </row>
    <row r="2" spans="2:6" ht="12.75" customHeight="1">
      <c r="B2" s="112"/>
      <c r="C2" s="112"/>
      <c r="D2" s="112"/>
      <c r="E2" s="112"/>
      <c r="F2" s="111"/>
    </row>
    <row r="3" spans="1:6" ht="22.5" customHeight="1">
      <c r="A3" s="43" t="s">
        <v>153</v>
      </c>
      <c r="B3" s="112" t="s">
        <v>0</v>
      </c>
      <c r="C3" s="112"/>
      <c r="D3" s="112"/>
      <c r="E3" s="112"/>
      <c r="F3" s="111"/>
    </row>
    <row r="4" spans="2:6" ht="14.25" customHeight="1">
      <c r="B4" s="112" t="s">
        <v>141</v>
      </c>
      <c r="C4" s="112"/>
      <c r="D4" s="112"/>
      <c r="E4" s="112"/>
      <c r="F4" s="111"/>
    </row>
    <row r="5" spans="1:6" s="37" customFormat="1" ht="39.75" customHeight="1">
      <c r="A5" s="113"/>
      <c r="B5" s="114"/>
      <c r="C5" s="114"/>
      <c r="D5" s="114"/>
      <c r="E5" s="114"/>
      <c r="F5" s="114"/>
    </row>
    <row r="6" spans="1:6" s="37" customFormat="1" ht="25.5" customHeight="1">
      <c r="A6" s="115" t="s">
        <v>154</v>
      </c>
      <c r="B6" s="115"/>
      <c r="C6" s="115"/>
      <c r="D6" s="115"/>
      <c r="E6" s="115"/>
      <c r="F6" s="115"/>
    </row>
    <row r="7" spans="1:9" s="6" customFormat="1" ht="22.5" customHeight="1">
      <c r="A7" s="100" t="s">
        <v>1</v>
      </c>
      <c r="B7" s="100"/>
      <c r="C7" s="100"/>
      <c r="D7" s="100"/>
      <c r="E7" s="101"/>
      <c r="F7" s="101"/>
      <c r="I7" s="30"/>
    </row>
    <row r="8" spans="1:9" s="7" customFormat="1" ht="18.75" customHeight="1">
      <c r="A8" s="100" t="s">
        <v>69</v>
      </c>
      <c r="B8" s="100"/>
      <c r="C8" s="100"/>
      <c r="D8" s="100"/>
      <c r="E8" s="100"/>
      <c r="F8" s="101"/>
      <c r="G8" s="101"/>
      <c r="H8" s="101"/>
      <c r="I8" s="101"/>
    </row>
    <row r="9" spans="1:6" s="8" customFormat="1" ht="17.25" customHeight="1">
      <c r="A9" s="102" t="s">
        <v>51</v>
      </c>
      <c r="B9" s="102"/>
      <c r="C9" s="102"/>
      <c r="D9" s="102"/>
      <c r="E9" s="103"/>
      <c r="F9" s="103"/>
    </row>
    <row r="10" spans="1:6" s="7" customFormat="1" ht="30" customHeight="1" thickBot="1">
      <c r="A10" s="104" t="s">
        <v>52</v>
      </c>
      <c r="B10" s="104"/>
      <c r="C10" s="104"/>
      <c r="D10" s="104"/>
      <c r="E10" s="105"/>
      <c r="F10" s="105"/>
    </row>
    <row r="11" spans="1:9" s="12" customFormat="1" ht="139.5" customHeight="1" thickBot="1">
      <c r="A11" s="9" t="s">
        <v>2</v>
      </c>
      <c r="B11" s="10" t="s">
        <v>3</v>
      </c>
      <c r="C11" s="10" t="s">
        <v>130</v>
      </c>
      <c r="D11" s="11" t="s">
        <v>29</v>
      </c>
      <c r="E11" s="11" t="s">
        <v>4</v>
      </c>
      <c r="F11" s="1" t="s">
        <v>5</v>
      </c>
      <c r="I11" s="31"/>
    </row>
    <row r="12" spans="1:9" s="17" customFormat="1" ht="12.75">
      <c r="A12" s="13">
        <v>1</v>
      </c>
      <c r="B12" s="14">
        <v>2</v>
      </c>
      <c r="C12" s="15">
        <v>3</v>
      </c>
      <c r="D12" s="15">
        <v>4</v>
      </c>
      <c r="E12" s="14">
        <v>5</v>
      </c>
      <c r="F12" s="16">
        <v>6</v>
      </c>
      <c r="I12" s="32"/>
    </row>
    <row r="13" spans="1:9" s="17" customFormat="1" ht="49.5" customHeight="1">
      <c r="A13" s="106" t="s">
        <v>6</v>
      </c>
      <c r="B13" s="107"/>
      <c r="C13" s="107"/>
      <c r="D13" s="107"/>
      <c r="E13" s="107"/>
      <c r="F13" s="108"/>
      <c r="I13" s="32"/>
    </row>
    <row r="14" spans="1:9" s="12" customFormat="1" ht="21.75" customHeight="1">
      <c r="A14" s="50" t="s">
        <v>71</v>
      </c>
      <c r="B14" s="57" t="s">
        <v>7</v>
      </c>
      <c r="C14" s="77" t="s">
        <v>131</v>
      </c>
      <c r="D14" s="68">
        <f>E14*G14</f>
        <v>167310.5</v>
      </c>
      <c r="E14" s="44">
        <f>F14*12</f>
        <v>43.32</v>
      </c>
      <c r="F14" s="44">
        <f>F24+F26</f>
        <v>3.61</v>
      </c>
      <c r="G14" s="12">
        <v>3862.2</v>
      </c>
      <c r="H14" s="12">
        <v>1.07</v>
      </c>
      <c r="I14" s="31">
        <v>2.24</v>
      </c>
    </row>
    <row r="15" spans="1:9" s="26" customFormat="1" ht="29.25" customHeight="1">
      <c r="A15" s="89" t="s">
        <v>53</v>
      </c>
      <c r="B15" s="90" t="s">
        <v>54</v>
      </c>
      <c r="C15" s="69"/>
      <c r="D15" s="69"/>
      <c r="E15" s="45"/>
      <c r="F15" s="45"/>
      <c r="G15" s="12"/>
      <c r="I15" s="33"/>
    </row>
    <row r="16" spans="1:9" s="26" customFormat="1" ht="15">
      <c r="A16" s="89" t="s">
        <v>55</v>
      </c>
      <c r="B16" s="90" t="s">
        <v>54</v>
      </c>
      <c r="C16" s="69"/>
      <c r="D16" s="69"/>
      <c r="E16" s="45"/>
      <c r="F16" s="45"/>
      <c r="G16" s="12"/>
      <c r="I16" s="33"/>
    </row>
    <row r="17" spans="1:9" s="26" customFormat="1" ht="127.5" customHeight="1">
      <c r="A17" s="89" t="s">
        <v>72</v>
      </c>
      <c r="B17" s="90" t="s">
        <v>19</v>
      </c>
      <c r="C17" s="69"/>
      <c r="D17" s="69"/>
      <c r="E17" s="45"/>
      <c r="F17" s="45"/>
      <c r="G17" s="12"/>
      <c r="I17" s="33"/>
    </row>
    <row r="18" spans="1:9" s="26" customFormat="1" ht="21.75" customHeight="1">
      <c r="A18" s="89" t="s">
        <v>73</v>
      </c>
      <c r="B18" s="90" t="s">
        <v>54</v>
      </c>
      <c r="C18" s="69"/>
      <c r="D18" s="69"/>
      <c r="E18" s="45"/>
      <c r="F18" s="45"/>
      <c r="G18" s="12"/>
      <c r="I18" s="33"/>
    </row>
    <row r="19" spans="1:9" s="26" customFormat="1" ht="15">
      <c r="A19" s="89" t="s">
        <v>74</v>
      </c>
      <c r="B19" s="90" t="s">
        <v>54</v>
      </c>
      <c r="C19" s="69"/>
      <c r="D19" s="69"/>
      <c r="E19" s="45"/>
      <c r="F19" s="45"/>
      <c r="G19" s="12"/>
      <c r="I19" s="33"/>
    </row>
    <row r="20" spans="1:9" s="26" customFormat="1" ht="25.5">
      <c r="A20" s="89" t="s">
        <v>75</v>
      </c>
      <c r="B20" s="90" t="s">
        <v>10</v>
      </c>
      <c r="C20" s="69"/>
      <c r="D20" s="69"/>
      <c r="E20" s="45"/>
      <c r="F20" s="45"/>
      <c r="G20" s="12"/>
      <c r="I20" s="33"/>
    </row>
    <row r="21" spans="1:9" s="26" customFormat="1" ht="15">
      <c r="A21" s="89" t="s">
        <v>76</v>
      </c>
      <c r="B21" s="90" t="s">
        <v>12</v>
      </c>
      <c r="C21" s="69"/>
      <c r="D21" s="69"/>
      <c r="E21" s="45"/>
      <c r="F21" s="45"/>
      <c r="G21" s="12"/>
      <c r="I21" s="33"/>
    </row>
    <row r="22" spans="1:9" s="26" customFormat="1" ht="15">
      <c r="A22" s="89" t="s">
        <v>77</v>
      </c>
      <c r="B22" s="90" t="s">
        <v>54</v>
      </c>
      <c r="C22" s="69"/>
      <c r="D22" s="69"/>
      <c r="E22" s="45"/>
      <c r="F22" s="45"/>
      <c r="G22" s="12"/>
      <c r="I22" s="33"/>
    </row>
    <row r="23" spans="1:9" s="26" customFormat="1" ht="15">
      <c r="A23" s="89" t="s">
        <v>78</v>
      </c>
      <c r="B23" s="90" t="s">
        <v>14</v>
      </c>
      <c r="C23" s="69"/>
      <c r="D23" s="69"/>
      <c r="E23" s="45"/>
      <c r="F23" s="45"/>
      <c r="G23" s="12"/>
      <c r="I23" s="33"/>
    </row>
    <row r="24" spans="1:9" s="26" customFormat="1" ht="15">
      <c r="A24" s="50" t="s">
        <v>63</v>
      </c>
      <c r="B24" s="51"/>
      <c r="C24" s="77"/>
      <c r="D24" s="68"/>
      <c r="E24" s="44"/>
      <c r="F24" s="44">
        <v>3.61</v>
      </c>
      <c r="G24" s="12"/>
      <c r="I24" s="33"/>
    </row>
    <row r="25" spans="1:9" s="26" customFormat="1" ht="15">
      <c r="A25" s="52" t="s">
        <v>64</v>
      </c>
      <c r="B25" s="53" t="s">
        <v>54</v>
      </c>
      <c r="C25" s="78"/>
      <c r="D25" s="69"/>
      <c r="E25" s="45"/>
      <c r="F25" s="45">
        <v>0</v>
      </c>
      <c r="G25" s="12"/>
      <c r="I25" s="33"/>
    </row>
    <row r="26" spans="1:9" s="26" customFormat="1" ht="15">
      <c r="A26" s="50" t="s">
        <v>63</v>
      </c>
      <c r="B26" s="51"/>
      <c r="C26" s="77"/>
      <c r="D26" s="68"/>
      <c r="E26" s="44"/>
      <c r="F26" s="44">
        <f>F25</f>
        <v>0</v>
      </c>
      <c r="G26" s="12">
        <v>3862.2</v>
      </c>
      <c r="I26" s="33"/>
    </row>
    <row r="27" spans="1:9" s="12" customFormat="1" ht="30">
      <c r="A27" s="50" t="s">
        <v>8</v>
      </c>
      <c r="B27" s="51" t="s">
        <v>9</v>
      </c>
      <c r="C27" s="77" t="s">
        <v>133</v>
      </c>
      <c r="D27" s="68">
        <f>E27*G27</f>
        <v>116792.93</v>
      </c>
      <c r="E27" s="44">
        <f>F27*12</f>
        <v>30.24</v>
      </c>
      <c r="F27" s="44">
        <v>2.52</v>
      </c>
      <c r="G27" s="12">
        <v>3862.2</v>
      </c>
      <c r="H27" s="12">
        <v>1.07</v>
      </c>
      <c r="I27" s="31">
        <v>1.67</v>
      </c>
    </row>
    <row r="28" spans="1:9" s="26" customFormat="1" ht="15">
      <c r="A28" s="89" t="s">
        <v>79</v>
      </c>
      <c r="B28" s="90" t="s">
        <v>9</v>
      </c>
      <c r="C28" s="69"/>
      <c r="D28" s="68"/>
      <c r="E28" s="44"/>
      <c r="F28" s="44"/>
      <c r="G28" s="12">
        <v>3862.2</v>
      </c>
      <c r="I28" s="33"/>
    </row>
    <row r="29" spans="1:9" s="26" customFormat="1" ht="15">
      <c r="A29" s="89" t="s">
        <v>80</v>
      </c>
      <c r="B29" s="90" t="s">
        <v>81</v>
      </c>
      <c r="C29" s="69"/>
      <c r="D29" s="68"/>
      <c r="E29" s="44"/>
      <c r="F29" s="44"/>
      <c r="G29" s="12">
        <v>3862.2</v>
      </c>
      <c r="I29" s="33"/>
    </row>
    <row r="30" spans="1:9" s="26" customFormat="1" ht="15">
      <c r="A30" s="89" t="s">
        <v>82</v>
      </c>
      <c r="B30" s="90" t="s">
        <v>83</v>
      </c>
      <c r="C30" s="69"/>
      <c r="D30" s="68"/>
      <c r="E30" s="44"/>
      <c r="F30" s="44"/>
      <c r="G30" s="12">
        <v>3862.2</v>
      </c>
      <c r="I30" s="33"/>
    </row>
    <row r="31" spans="1:9" s="26" customFormat="1" ht="15">
      <c r="A31" s="89" t="s">
        <v>56</v>
      </c>
      <c r="B31" s="90" t="s">
        <v>9</v>
      </c>
      <c r="C31" s="69"/>
      <c r="D31" s="68"/>
      <c r="E31" s="44"/>
      <c r="F31" s="44"/>
      <c r="G31" s="12">
        <v>3862.2</v>
      </c>
      <c r="I31" s="33"/>
    </row>
    <row r="32" spans="1:9" s="26" customFormat="1" ht="25.5">
      <c r="A32" s="89" t="s">
        <v>57</v>
      </c>
      <c r="B32" s="90" t="s">
        <v>10</v>
      </c>
      <c r="C32" s="69"/>
      <c r="D32" s="68"/>
      <c r="E32" s="44"/>
      <c r="F32" s="44"/>
      <c r="G32" s="12">
        <v>3862.2</v>
      </c>
      <c r="I32" s="33"/>
    </row>
    <row r="33" spans="1:9" s="26" customFormat="1" ht="21" customHeight="1">
      <c r="A33" s="89" t="s">
        <v>84</v>
      </c>
      <c r="B33" s="90" t="s">
        <v>9</v>
      </c>
      <c r="C33" s="69"/>
      <c r="D33" s="68"/>
      <c r="E33" s="44"/>
      <c r="F33" s="44"/>
      <c r="G33" s="12">
        <v>3862.2</v>
      </c>
      <c r="I33" s="33"/>
    </row>
    <row r="34" spans="1:9" s="26" customFormat="1" ht="18.75" customHeight="1">
      <c r="A34" s="89" t="s">
        <v>85</v>
      </c>
      <c r="B34" s="90" t="s">
        <v>9</v>
      </c>
      <c r="C34" s="69"/>
      <c r="D34" s="68"/>
      <c r="E34" s="44"/>
      <c r="F34" s="44"/>
      <c r="G34" s="12">
        <v>3862.2</v>
      </c>
      <c r="I34" s="33"/>
    </row>
    <row r="35" spans="1:9" s="26" customFormat="1" ht="25.5">
      <c r="A35" s="89" t="s">
        <v>86</v>
      </c>
      <c r="B35" s="90" t="s">
        <v>58</v>
      </c>
      <c r="C35" s="69"/>
      <c r="D35" s="68"/>
      <c r="E35" s="44"/>
      <c r="F35" s="44"/>
      <c r="G35" s="12">
        <v>3862.2</v>
      </c>
      <c r="I35" s="33"/>
    </row>
    <row r="36" spans="1:9" s="26" customFormat="1" ht="29.25" customHeight="1">
      <c r="A36" s="89" t="s">
        <v>87</v>
      </c>
      <c r="B36" s="90" t="s">
        <v>10</v>
      </c>
      <c r="C36" s="69"/>
      <c r="D36" s="68"/>
      <c r="E36" s="44"/>
      <c r="F36" s="44"/>
      <c r="G36" s="12">
        <v>3862.2</v>
      </c>
      <c r="I36" s="33"/>
    </row>
    <row r="37" spans="1:9" s="26" customFormat="1" ht="30" customHeight="1">
      <c r="A37" s="89" t="s">
        <v>88</v>
      </c>
      <c r="B37" s="90" t="s">
        <v>9</v>
      </c>
      <c r="C37" s="69"/>
      <c r="D37" s="68"/>
      <c r="E37" s="44"/>
      <c r="F37" s="44"/>
      <c r="G37" s="12">
        <v>3862.2</v>
      </c>
      <c r="I37" s="33"/>
    </row>
    <row r="38" spans="1:9" s="18" customFormat="1" ht="22.5" customHeight="1">
      <c r="A38" s="56" t="s">
        <v>11</v>
      </c>
      <c r="B38" s="57" t="s">
        <v>12</v>
      </c>
      <c r="C38" s="77" t="s">
        <v>131</v>
      </c>
      <c r="D38" s="68">
        <f>E38*G38</f>
        <v>41711.76</v>
      </c>
      <c r="E38" s="44">
        <f>F38*12</f>
        <v>10.8</v>
      </c>
      <c r="F38" s="44">
        <v>0.9</v>
      </c>
      <c r="G38" s="12">
        <v>3862.2</v>
      </c>
      <c r="H38" s="12">
        <v>1.07</v>
      </c>
      <c r="I38" s="31">
        <v>0.6</v>
      </c>
    </row>
    <row r="39" spans="1:9" s="12" customFormat="1" ht="22.5" customHeight="1">
      <c r="A39" s="56" t="s">
        <v>89</v>
      </c>
      <c r="B39" s="57" t="s">
        <v>13</v>
      </c>
      <c r="C39" s="77" t="s">
        <v>131</v>
      </c>
      <c r="D39" s="68">
        <f>E39*G39</f>
        <v>135794.95</v>
      </c>
      <c r="E39" s="44">
        <f>F39*12</f>
        <v>35.16</v>
      </c>
      <c r="F39" s="44">
        <v>2.93</v>
      </c>
      <c r="G39" s="12">
        <v>3862.2</v>
      </c>
      <c r="H39" s="12">
        <v>1.07</v>
      </c>
      <c r="I39" s="31">
        <v>1.94</v>
      </c>
    </row>
    <row r="40" spans="1:9" s="12" customFormat="1" ht="21" customHeight="1">
      <c r="A40" s="56" t="s">
        <v>97</v>
      </c>
      <c r="B40" s="57" t="s">
        <v>9</v>
      </c>
      <c r="C40" s="77" t="s">
        <v>143</v>
      </c>
      <c r="D40" s="68">
        <f>E40*G40</f>
        <v>95010.12</v>
      </c>
      <c r="E40" s="44">
        <f>12*F40</f>
        <v>24.6</v>
      </c>
      <c r="F40" s="44">
        <v>2.05</v>
      </c>
      <c r="G40" s="12">
        <v>3862.2</v>
      </c>
      <c r="I40" s="31"/>
    </row>
    <row r="41" spans="1:9" s="12" customFormat="1" ht="18" customHeight="1">
      <c r="A41" s="89" t="s">
        <v>90</v>
      </c>
      <c r="B41" s="90" t="s">
        <v>19</v>
      </c>
      <c r="C41" s="69"/>
      <c r="D41" s="68"/>
      <c r="E41" s="44"/>
      <c r="F41" s="44"/>
      <c r="G41" s="12">
        <v>3862.2</v>
      </c>
      <c r="I41" s="31"/>
    </row>
    <row r="42" spans="1:9" s="12" customFormat="1" ht="19.5" customHeight="1">
      <c r="A42" s="89" t="s">
        <v>91</v>
      </c>
      <c r="B42" s="90" t="s">
        <v>14</v>
      </c>
      <c r="C42" s="69"/>
      <c r="D42" s="68"/>
      <c r="E42" s="44"/>
      <c r="F42" s="44"/>
      <c r="G42" s="12">
        <v>3862.2</v>
      </c>
      <c r="I42" s="31"/>
    </row>
    <row r="43" spans="1:9" s="12" customFormat="1" ht="17.25" customHeight="1">
      <c r="A43" s="89" t="s">
        <v>92</v>
      </c>
      <c r="B43" s="90" t="s">
        <v>93</v>
      </c>
      <c r="C43" s="69"/>
      <c r="D43" s="68"/>
      <c r="E43" s="44"/>
      <c r="F43" s="44"/>
      <c r="G43" s="12">
        <v>3862.2</v>
      </c>
      <c r="I43" s="31"/>
    </row>
    <row r="44" spans="1:9" s="12" customFormat="1" ht="18.75" customHeight="1">
      <c r="A44" s="89" t="s">
        <v>94</v>
      </c>
      <c r="B44" s="90" t="s">
        <v>95</v>
      </c>
      <c r="C44" s="69"/>
      <c r="D44" s="68"/>
      <c r="E44" s="44"/>
      <c r="F44" s="44"/>
      <c r="G44" s="12">
        <v>3862.2</v>
      </c>
      <c r="I44" s="31"/>
    </row>
    <row r="45" spans="1:9" s="12" customFormat="1" ht="19.5" customHeight="1">
      <c r="A45" s="89" t="s">
        <v>96</v>
      </c>
      <c r="B45" s="90" t="s">
        <v>93</v>
      </c>
      <c r="C45" s="69"/>
      <c r="D45" s="68"/>
      <c r="E45" s="44"/>
      <c r="F45" s="44"/>
      <c r="G45" s="12">
        <v>3862.2</v>
      </c>
      <c r="I45" s="31"/>
    </row>
    <row r="46" spans="1:9" s="17" customFormat="1" ht="30">
      <c r="A46" s="56" t="s">
        <v>98</v>
      </c>
      <c r="B46" s="57" t="s">
        <v>7</v>
      </c>
      <c r="C46" s="77" t="s">
        <v>134</v>
      </c>
      <c r="D46" s="68">
        <v>2439.99</v>
      </c>
      <c r="E46" s="46">
        <f>D46/G46</f>
        <v>0.63</v>
      </c>
      <c r="F46" s="44">
        <f>E46/12</f>
        <v>0.05</v>
      </c>
      <c r="G46" s="12">
        <v>3862.2</v>
      </c>
      <c r="H46" s="12">
        <v>1.07</v>
      </c>
      <c r="I46" s="31">
        <v>0.03</v>
      </c>
    </row>
    <row r="47" spans="1:9" s="17" customFormat="1" ht="30">
      <c r="A47" s="56" t="s">
        <v>99</v>
      </c>
      <c r="B47" s="57" t="s">
        <v>7</v>
      </c>
      <c r="C47" s="77" t="s">
        <v>134</v>
      </c>
      <c r="D47" s="68">
        <v>15405.72</v>
      </c>
      <c r="E47" s="46">
        <f>D47/G47</f>
        <v>3.99</v>
      </c>
      <c r="F47" s="44">
        <f>E47/12</f>
        <v>0.33</v>
      </c>
      <c r="G47" s="12">
        <v>3862.2</v>
      </c>
      <c r="H47" s="12">
        <v>1.07</v>
      </c>
      <c r="I47" s="31">
        <v>0.22</v>
      </c>
    </row>
    <row r="48" spans="1:9" s="17" customFormat="1" ht="30">
      <c r="A48" s="56" t="s">
        <v>20</v>
      </c>
      <c r="B48" s="57"/>
      <c r="C48" s="77" t="s">
        <v>144</v>
      </c>
      <c r="D48" s="68">
        <f>E48*G48</f>
        <v>10196.21</v>
      </c>
      <c r="E48" s="46">
        <f>F48*12</f>
        <v>2.64</v>
      </c>
      <c r="F48" s="44">
        <v>0.22</v>
      </c>
      <c r="G48" s="12">
        <v>3862.2</v>
      </c>
      <c r="H48" s="12">
        <v>1.07</v>
      </c>
      <c r="I48" s="31">
        <v>0.14</v>
      </c>
    </row>
    <row r="49" spans="1:9" s="17" customFormat="1" ht="33" customHeight="1">
      <c r="A49" s="64" t="s">
        <v>100</v>
      </c>
      <c r="B49" s="65" t="s">
        <v>61</v>
      </c>
      <c r="C49" s="78"/>
      <c r="D49" s="68"/>
      <c r="E49" s="46"/>
      <c r="F49" s="44"/>
      <c r="G49" s="12">
        <v>3862.2</v>
      </c>
      <c r="H49" s="12"/>
      <c r="I49" s="31"/>
    </row>
    <row r="50" spans="1:9" s="17" customFormat="1" ht="29.25" customHeight="1">
      <c r="A50" s="64" t="s">
        <v>101</v>
      </c>
      <c r="B50" s="65" t="s">
        <v>61</v>
      </c>
      <c r="C50" s="78"/>
      <c r="D50" s="68"/>
      <c r="E50" s="46"/>
      <c r="F50" s="44"/>
      <c r="G50" s="12">
        <v>3862.2</v>
      </c>
      <c r="H50" s="12"/>
      <c r="I50" s="31"/>
    </row>
    <row r="51" spans="1:9" s="17" customFormat="1" ht="26.25" customHeight="1">
      <c r="A51" s="64" t="s">
        <v>102</v>
      </c>
      <c r="B51" s="65" t="s">
        <v>54</v>
      </c>
      <c r="C51" s="78"/>
      <c r="D51" s="68"/>
      <c r="E51" s="46"/>
      <c r="F51" s="44"/>
      <c r="G51" s="12">
        <v>3862.2</v>
      </c>
      <c r="H51" s="12"/>
      <c r="I51" s="31"/>
    </row>
    <row r="52" spans="1:9" s="17" customFormat="1" ht="21" customHeight="1">
      <c r="A52" s="64" t="s">
        <v>103</v>
      </c>
      <c r="B52" s="65" t="s">
        <v>61</v>
      </c>
      <c r="C52" s="78"/>
      <c r="D52" s="68"/>
      <c r="E52" s="46"/>
      <c r="F52" s="44"/>
      <c r="G52" s="12">
        <v>3862.2</v>
      </c>
      <c r="H52" s="12"/>
      <c r="I52" s="31"/>
    </row>
    <row r="53" spans="1:9" s="17" customFormat="1" ht="25.5">
      <c r="A53" s="64" t="s">
        <v>104</v>
      </c>
      <c r="B53" s="65" t="s">
        <v>61</v>
      </c>
      <c r="C53" s="78"/>
      <c r="D53" s="68"/>
      <c r="E53" s="46"/>
      <c r="F53" s="44"/>
      <c r="G53" s="12">
        <v>3862.2</v>
      </c>
      <c r="H53" s="12"/>
      <c r="I53" s="31"/>
    </row>
    <row r="54" spans="1:9" s="17" customFormat="1" ht="24.75" customHeight="1">
      <c r="A54" s="64" t="s">
        <v>105</v>
      </c>
      <c r="B54" s="65" t="s">
        <v>61</v>
      </c>
      <c r="C54" s="78"/>
      <c r="D54" s="68"/>
      <c r="E54" s="46"/>
      <c r="F54" s="44"/>
      <c r="G54" s="12">
        <v>3862.2</v>
      </c>
      <c r="H54" s="12"/>
      <c r="I54" s="31"/>
    </row>
    <row r="55" spans="1:9" s="17" customFormat="1" ht="30" customHeight="1">
      <c r="A55" s="64" t="s">
        <v>106</v>
      </c>
      <c r="B55" s="65" t="s">
        <v>61</v>
      </c>
      <c r="C55" s="78"/>
      <c r="D55" s="68"/>
      <c r="E55" s="46"/>
      <c r="F55" s="44"/>
      <c r="G55" s="12">
        <v>3862.2</v>
      </c>
      <c r="H55" s="12"/>
      <c r="I55" s="31"/>
    </row>
    <row r="56" spans="1:9" s="17" customFormat="1" ht="24" customHeight="1">
      <c r="A56" s="64" t="s">
        <v>107</v>
      </c>
      <c r="B56" s="65" t="s">
        <v>61</v>
      </c>
      <c r="C56" s="78"/>
      <c r="D56" s="68"/>
      <c r="E56" s="46"/>
      <c r="F56" s="44"/>
      <c r="G56" s="12">
        <v>3862.2</v>
      </c>
      <c r="H56" s="12"/>
      <c r="I56" s="31"/>
    </row>
    <row r="57" spans="1:9" s="17" customFormat="1" ht="27.75" customHeight="1">
      <c r="A57" s="64" t="s">
        <v>108</v>
      </c>
      <c r="B57" s="65" t="s">
        <v>61</v>
      </c>
      <c r="C57" s="78"/>
      <c r="D57" s="68"/>
      <c r="E57" s="46"/>
      <c r="F57" s="44"/>
      <c r="G57" s="12">
        <v>3862.2</v>
      </c>
      <c r="H57" s="12"/>
      <c r="I57" s="31"/>
    </row>
    <row r="58" spans="1:9" s="17" customFormat="1" ht="30.75" customHeight="1">
      <c r="A58" s="56" t="s">
        <v>155</v>
      </c>
      <c r="B58" s="57" t="s">
        <v>61</v>
      </c>
      <c r="C58" s="78"/>
      <c r="D58" s="68">
        <v>103200</v>
      </c>
      <c r="E58" s="46">
        <f>D58/G58</f>
        <v>26.72</v>
      </c>
      <c r="F58" s="44">
        <f>E58/12</f>
        <v>2.23</v>
      </c>
      <c r="G58" s="12">
        <v>3862.2</v>
      </c>
      <c r="H58" s="12"/>
      <c r="I58" s="31"/>
    </row>
    <row r="59" spans="1:9" s="12" customFormat="1" ht="18.75" customHeight="1">
      <c r="A59" s="56" t="s">
        <v>22</v>
      </c>
      <c r="B59" s="57" t="s">
        <v>23</v>
      </c>
      <c r="C59" s="77"/>
      <c r="D59" s="68">
        <f>E59*G59</f>
        <v>0</v>
      </c>
      <c r="E59" s="46">
        <f>F59*12</f>
        <v>0</v>
      </c>
      <c r="F59" s="44">
        <v>0</v>
      </c>
      <c r="G59" s="12">
        <v>3862.2</v>
      </c>
      <c r="H59" s="12">
        <v>1.07</v>
      </c>
      <c r="I59" s="31">
        <v>0.03</v>
      </c>
    </row>
    <row r="60" spans="1:9" s="12" customFormat="1" ht="21.75" customHeight="1">
      <c r="A60" s="56" t="s">
        <v>24</v>
      </c>
      <c r="B60" s="58" t="s">
        <v>25</v>
      </c>
      <c r="C60" s="57"/>
      <c r="D60" s="68">
        <v>0</v>
      </c>
      <c r="E60" s="47">
        <f>D60/G60</f>
        <v>0</v>
      </c>
      <c r="F60" s="44">
        <v>0</v>
      </c>
      <c r="G60" s="12">
        <v>3862.2</v>
      </c>
      <c r="H60" s="12">
        <v>1.07</v>
      </c>
      <c r="I60" s="31">
        <v>0.02</v>
      </c>
    </row>
    <row r="61" spans="1:9" s="18" customFormat="1" ht="30">
      <c r="A61" s="56" t="s">
        <v>21</v>
      </c>
      <c r="B61" s="57"/>
      <c r="C61" s="57" t="s">
        <v>135</v>
      </c>
      <c r="D61" s="68">
        <v>7070</v>
      </c>
      <c r="E61" s="46">
        <f>D61/G61</f>
        <v>1.83</v>
      </c>
      <c r="F61" s="44">
        <f>E61/12</f>
        <v>0.15</v>
      </c>
      <c r="G61" s="12">
        <v>3862.2</v>
      </c>
      <c r="H61" s="12">
        <v>1.07</v>
      </c>
      <c r="I61" s="31">
        <v>0.03</v>
      </c>
    </row>
    <row r="62" spans="1:9" s="18" customFormat="1" ht="21" customHeight="1">
      <c r="A62" s="56" t="s">
        <v>30</v>
      </c>
      <c r="B62" s="57"/>
      <c r="C62" s="51" t="s">
        <v>146</v>
      </c>
      <c r="D62" s="70">
        <f>SUM(D63:D76)</f>
        <v>22736.76</v>
      </c>
      <c r="E62" s="44">
        <f>D62/G62</f>
        <v>5.89</v>
      </c>
      <c r="F62" s="44">
        <f>E62/12</f>
        <v>0.49</v>
      </c>
      <c r="G62" s="12">
        <v>3862.2</v>
      </c>
      <c r="H62" s="12">
        <v>1.07</v>
      </c>
      <c r="I62" s="31">
        <v>0.55</v>
      </c>
    </row>
    <row r="63" spans="1:10" s="17" customFormat="1" ht="23.25" customHeight="1">
      <c r="A63" s="59" t="s">
        <v>136</v>
      </c>
      <c r="B63" s="54" t="s">
        <v>14</v>
      </c>
      <c r="C63" s="79"/>
      <c r="D63" s="91">
        <v>259.38</v>
      </c>
      <c r="E63" s="42"/>
      <c r="F63" s="42"/>
      <c r="G63" s="12">
        <v>3862.2</v>
      </c>
      <c r="H63" s="12">
        <v>1.07</v>
      </c>
      <c r="I63" s="31">
        <v>0.01</v>
      </c>
      <c r="J63" s="18"/>
    </row>
    <row r="64" spans="1:10" s="17" customFormat="1" ht="17.25" customHeight="1">
      <c r="A64" s="59" t="s">
        <v>15</v>
      </c>
      <c r="B64" s="54" t="s">
        <v>19</v>
      </c>
      <c r="C64" s="79"/>
      <c r="D64" s="91">
        <v>548.89</v>
      </c>
      <c r="E64" s="42"/>
      <c r="F64" s="42"/>
      <c r="G64" s="12">
        <v>3862.2</v>
      </c>
      <c r="H64" s="12">
        <v>1.07</v>
      </c>
      <c r="I64" s="31">
        <v>0.01</v>
      </c>
      <c r="J64" s="18"/>
    </row>
    <row r="65" spans="1:10" s="17" customFormat="1" ht="24.75" customHeight="1">
      <c r="A65" s="59" t="s">
        <v>109</v>
      </c>
      <c r="B65" s="55" t="s">
        <v>14</v>
      </c>
      <c r="C65" s="80"/>
      <c r="D65" s="91">
        <v>978.07</v>
      </c>
      <c r="E65" s="42"/>
      <c r="F65" s="42"/>
      <c r="G65" s="12">
        <v>3862.2</v>
      </c>
      <c r="H65" s="12"/>
      <c r="I65" s="31"/>
      <c r="J65" s="18"/>
    </row>
    <row r="66" spans="1:10" s="17" customFormat="1" ht="21.75" customHeight="1">
      <c r="A66" s="59" t="s">
        <v>43</v>
      </c>
      <c r="B66" s="54" t="s">
        <v>14</v>
      </c>
      <c r="C66" s="79"/>
      <c r="D66" s="91">
        <v>1046.08</v>
      </c>
      <c r="E66" s="42"/>
      <c r="F66" s="42"/>
      <c r="G66" s="12">
        <v>3862.2</v>
      </c>
      <c r="H66" s="12">
        <v>1.07</v>
      </c>
      <c r="I66" s="31">
        <v>0.2</v>
      </c>
      <c r="J66" s="18"/>
    </row>
    <row r="67" spans="1:10" s="17" customFormat="1" ht="19.5" customHeight="1">
      <c r="A67" s="59" t="s">
        <v>16</v>
      </c>
      <c r="B67" s="54" t="s">
        <v>14</v>
      </c>
      <c r="C67" s="79"/>
      <c r="D67" s="91">
        <v>4663.38</v>
      </c>
      <c r="E67" s="42"/>
      <c r="F67" s="42"/>
      <c r="G67" s="12">
        <v>3862.2</v>
      </c>
      <c r="H67" s="12"/>
      <c r="I67" s="31"/>
      <c r="J67" s="18"/>
    </row>
    <row r="68" spans="1:10" s="17" customFormat="1" ht="18.75" customHeight="1">
      <c r="A68" s="59" t="s">
        <v>17</v>
      </c>
      <c r="B68" s="54" t="s">
        <v>14</v>
      </c>
      <c r="C68" s="79"/>
      <c r="D68" s="91">
        <v>1097.78</v>
      </c>
      <c r="E68" s="42"/>
      <c r="F68" s="42"/>
      <c r="G68" s="12">
        <v>3862.2</v>
      </c>
      <c r="H68" s="12">
        <v>1.07</v>
      </c>
      <c r="I68" s="31">
        <v>0.01</v>
      </c>
      <c r="J68" s="18"/>
    </row>
    <row r="69" spans="1:10" s="17" customFormat="1" ht="19.5" customHeight="1">
      <c r="A69" s="59" t="s">
        <v>41</v>
      </c>
      <c r="B69" s="54" t="s">
        <v>14</v>
      </c>
      <c r="C69" s="79"/>
      <c r="D69" s="91">
        <v>522.99</v>
      </c>
      <c r="E69" s="42"/>
      <c r="F69" s="42"/>
      <c r="G69" s="12">
        <v>3862.2</v>
      </c>
      <c r="H69" s="12">
        <v>1.07</v>
      </c>
      <c r="I69" s="31">
        <v>0.06</v>
      </c>
      <c r="J69" s="18"/>
    </row>
    <row r="70" spans="1:10" s="17" customFormat="1" ht="21" customHeight="1">
      <c r="A70" s="59" t="s">
        <v>42</v>
      </c>
      <c r="B70" s="54" t="s">
        <v>19</v>
      </c>
      <c r="C70" s="79"/>
      <c r="D70" s="91">
        <v>2092.02</v>
      </c>
      <c r="E70" s="42"/>
      <c r="F70" s="42"/>
      <c r="G70" s="12">
        <v>3862.2</v>
      </c>
      <c r="H70" s="12">
        <v>1.07</v>
      </c>
      <c r="I70" s="31">
        <v>0.01</v>
      </c>
      <c r="J70" s="18"/>
    </row>
    <row r="71" spans="1:10" s="17" customFormat="1" ht="30" customHeight="1">
      <c r="A71" s="59" t="s">
        <v>18</v>
      </c>
      <c r="B71" s="54" t="s">
        <v>14</v>
      </c>
      <c r="C71" s="79"/>
      <c r="D71" s="91">
        <v>4702.92</v>
      </c>
      <c r="E71" s="42"/>
      <c r="F71" s="42"/>
      <c r="G71" s="12">
        <v>3862.2</v>
      </c>
      <c r="H71" s="12">
        <v>1.07</v>
      </c>
      <c r="I71" s="31">
        <v>0.01</v>
      </c>
      <c r="J71" s="18"/>
    </row>
    <row r="72" spans="1:10" s="17" customFormat="1" ht="30" customHeight="1">
      <c r="A72" s="59" t="s">
        <v>156</v>
      </c>
      <c r="B72" s="55" t="s">
        <v>14</v>
      </c>
      <c r="C72" s="79"/>
      <c r="D72" s="91">
        <v>1472.34</v>
      </c>
      <c r="E72" s="42"/>
      <c r="F72" s="42"/>
      <c r="G72" s="12"/>
      <c r="H72" s="12"/>
      <c r="I72" s="31"/>
      <c r="J72" s="18"/>
    </row>
    <row r="73" spans="1:10" s="17" customFormat="1" ht="21" customHeight="1">
      <c r="A73" s="59" t="s">
        <v>137</v>
      </c>
      <c r="B73" s="54" t="s">
        <v>14</v>
      </c>
      <c r="C73" s="79"/>
      <c r="D73" s="91">
        <v>3682.91</v>
      </c>
      <c r="E73" s="42"/>
      <c r="F73" s="42"/>
      <c r="G73" s="12">
        <v>3862.2</v>
      </c>
      <c r="H73" s="12">
        <v>1.07</v>
      </c>
      <c r="I73" s="31">
        <v>0.03</v>
      </c>
      <c r="J73" s="18"/>
    </row>
    <row r="74" spans="1:10" s="17" customFormat="1" ht="30" customHeight="1">
      <c r="A74" s="59" t="s">
        <v>110</v>
      </c>
      <c r="B74" s="55" t="s">
        <v>47</v>
      </c>
      <c r="C74" s="80"/>
      <c r="D74" s="74">
        <v>1670</v>
      </c>
      <c r="E74" s="48"/>
      <c r="F74" s="42"/>
      <c r="G74" s="12">
        <v>3862.2</v>
      </c>
      <c r="H74" s="12"/>
      <c r="I74" s="31"/>
      <c r="J74" s="18"/>
    </row>
    <row r="75" spans="1:10" s="17" customFormat="1" ht="22.5" customHeight="1">
      <c r="A75" s="59" t="s">
        <v>129</v>
      </c>
      <c r="B75" s="55" t="s">
        <v>47</v>
      </c>
      <c r="C75" s="80"/>
      <c r="D75" s="74">
        <v>0</v>
      </c>
      <c r="E75" s="42"/>
      <c r="F75" s="42"/>
      <c r="G75" s="12">
        <v>3862.2</v>
      </c>
      <c r="H75" s="12"/>
      <c r="I75" s="31"/>
      <c r="J75" s="18"/>
    </row>
    <row r="76" spans="1:10" s="17" customFormat="1" ht="21.75" customHeight="1">
      <c r="A76" s="59" t="s">
        <v>166</v>
      </c>
      <c r="B76" s="65" t="s">
        <v>14</v>
      </c>
      <c r="C76" s="78"/>
      <c r="D76" s="92">
        <v>0</v>
      </c>
      <c r="E76" s="48"/>
      <c r="F76" s="48"/>
      <c r="G76" s="12">
        <v>3862.2</v>
      </c>
      <c r="H76" s="12"/>
      <c r="I76" s="31"/>
      <c r="J76" s="18"/>
    </row>
    <row r="77" spans="1:9" s="18" customFormat="1" ht="30">
      <c r="A77" s="56" t="s">
        <v>35</v>
      </c>
      <c r="B77" s="57"/>
      <c r="C77" s="51" t="s">
        <v>147</v>
      </c>
      <c r="D77" s="70">
        <f>SUM(D78:D86)</f>
        <v>20629.39</v>
      </c>
      <c r="E77" s="44">
        <f>D77/G77</f>
        <v>5.34</v>
      </c>
      <c r="F77" s="44">
        <f>E77/12</f>
        <v>0.45</v>
      </c>
      <c r="G77" s="12">
        <v>3862.2</v>
      </c>
      <c r="H77" s="12">
        <v>1.07</v>
      </c>
      <c r="I77" s="31">
        <v>0.66</v>
      </c>
    </row>
    <row r="78" spans="1:10" s="17" customFormat="1" ht="22.5" customHeight="1">
      <c r="A78" s="59" t="s">
        <v>31</v>
      </c>
      <c r="B78" s="54" t="s">
        <v>44</v>
      </c>
      <c r="C78" s="79"/>
      <c r="D78" s="74">
        <v>3138</v>
      </c>
      <c r="E78" s="42"/>
      <c r="F78" s="42"/>
      <c r="G78" s="12">
        <v>3862.2</v>
      </c>
      <c r="H78" s="12">
        <v>1.07</v>
      </c>
      <c r="I78" s="31">
        <v>0.04</v>
      </c>
      <c r="J78" s="18"/>
    </row>
    <row r="79" spans="1:10" s="17" customFormat="1" ht="31.5" customHeight="1">
      <c r="A79" s="59" t="s">
        <v>32</v>
      </c>
      <c r="B79" s="55" t="s">
        <v>14</v>
      </c>
      <c r="C79" s="80"/>
      <c r="D79" s="74">
        <v>2092.02</v>
      </c>
      <c r="E79" s="42"/>
      <c r="F79" s="42"/>
      <c r="G79" s="12">
        <v>3862.2</v>
      </c>
      <c r="H79" s="12">
        <v>1.07</v>
      </c>
      <c r="I79" s="31">
        <v>0.03</v>
      </c>
      <c r="J79" s="18"/>
    </row>
    <row r="80" spans="1:10" s="17" customFormat="1" ht="25.5" customHeight="1">
      <c r="A80" s="59" t="s">
        <v>48</v>
      </c>
      <c r="B80" s="55" t="s">
        <v>14</v>
      </c>
      <c r="C80" s="80"/>
      <c r="D80" s="74">
        <v>2195.49</v>
      </c>
      <c r="E80" s="42"/>
      <c r="F80" s="42"/>
      <c r="G80" s="12">
        <v>3862.2</v>
      </c>
      <c r="H80" s="12">
        <v>1.07</v>
      </c>
      <c r="I80" s="31">
        <v>0.03</v>
      </c>
      <c r="J80" s="18"/>
    </row>
    <row r="81" spans="1:10" s="17" customFormat="1" ht="30.75" customHeight="1">
      <c r="A81" s="59" t="s">
        <v>45</v>
      </c>
      <c r="B81" s="54" t="s">
        <v>46</v>
      </c>
      <c r="C81" s="79"/>
      <c r="D81" s="74">
        <v>0</v>
      </c>
      <c r="E81" s="42"/>
      <c r="F81" s="42"/>
      <c r="G81" s="12">
        <v>3862.2</v>
      </c>
      <c r="H81" s="12">
        <v>1.07</v>
      </c>
      <c r="I81" s="31">
        <v>0.03</v>
      </c>
      <c r="J81" s="18"/>
    </row>
    <row r="82" spans="1:10" s="17" customFormat="1" ht="26.25" customHeight="1">
      <c r="A82" s="59" t="s">
        <v>112</v>
      </c>
      <c r="B82" s="54" t="s">
        <v>7</v>
      </c>
      <c r="C82" s="79"/>
      <c r="D82" s="74">
        <v>7440.48</v>
      </c>
      <c r="E82" s="42"/>
      <c r="F82" s="42"/>
      <c r="G82" s="12">
        <v>3862.2</v>
      </c>
      <c r="H82" s="12">
        <v>1.07</v>
      </c>
      <c r="I82" s="31">
        <v>0</v>
      </c>
      <c r="J82" s="18"/>
    </row>
    <row r="83" spans="1:10" s="17" customFormat="1" ht="29.25" customHeight="1">
      <c r="A83" s="59" t="s">
        <v>113</v>
      </c>
      <c r="B83" s="55" t="s">
        <v>14</v>
      </c>
      <c r="C83" s="80"/>
      <c r="D83" s="74">
        <v>5763.4</v>
      </c>
      <c r="E83" s="42"/>
      <c r="F83" s="42"/>
      <c r="G83" s="12">
        <v>3862.2</v>
      </c>
      <c r="H83" s="12">
        <v>1.07</v>
      </c>
      <c r="I83" s="31">
        <v>0</v>
      </c>
      <c r="J83" s="18"/>
    </row>
    <row r="84" spans="1:10" s="17" customFormat="1" ht="33" customHeight="1">
      <c r="A84" s="59" t="s">
        <v>165</v>
      </c>
      <c r="B84" s="55" t="s">
        <v>70</v>
      </c>
      <c r="C84" s="80"/>
      <c r="D84" s="74">
        <v>0</v>
      </c>
      <c r="E84" s="42"/>
      <c r="F84" s="42"/>
      <c r="G84" s="12">
        <v>3862.2</v>
      </c>
      <c r="H84" s="12">
        <v>1.07</v>
      </c>
      <c r="I84" s="31">
        <v>0</v>
      </c>
      <c r="J84" s="18"/>
    </row>
    <row r="85" spans="1:10" s="17" customFormat="1" ht="27" customHeight="1">
      <c r="A85" s="59" t="s">
        <v>127</v>
      </c>
      <c r="B85" s="55" t="s">
        <v>47</v>
      </c>
      <c r="C85" s="80"/>
      <c r="D85" s="74">
        <v>0</v>
      </c>
      <c r="E85" s="42"/>
      <c r="F85" s="42"/>
      <c r="G85" s="12">
        <v>3862.2</v>
      </c>
      <c r="H85" s="12"/>
      <c r="I85" s="31"/>
      <c r="J85" s="18"/>
    </row>
    <row r="86" spans="1:10" s="17" customFormat="1" ht="25.5" customHeight="1">
      <c r="A86" s="59" t="s">
        <v>114</v>
      </c>
      <c r="B86" s="55" t="s">
        <v>14</v>
      </c>
      <c r="C86" s="80"/>
      <c r="D86" s="74">
        <v>0</v>
      </c>
      <c r="E86" s="42"/>
      <c r="F86" s="42"/>
      <c r="G86" s="12">
        <v>3862.2</v>
      </c>
      <c r="H86" s="12">
        <v>1.07</v>
      </c>
      <c r="I86" s="31">
        <v>0.21</v>
      </c>
      <c r="J86" s="18"/>
    </row>
    <row r="87" spans="1:10" s="17" customFormat="1" ht="34.5" customHeight="1">
      <c r="A87" s="56" t="s">
        <v>36</v>
      </c>
      <c r="B87" s="54"/>
      <c r="C87" s="96" t="s">
        <v>148</v>
      </c>
      <c r="D87" s="70">
        <f>SUM(D88:D90)</f>
        <v>0</v>
      </c>
      <c r="E87" s="46">
        <f>D87/G87</f>
        <v>0</v>
      </c>
      <c r="F87" s="44">
        <f>E87/12</f>
        <v>0</v>
      </c>
      <c r="G87" s="12">
        <v>3862.2</v>
      </c>
      <c r="H87" s="12">
        <v>1.07</v>
      </c>
      <c r="I87" s="31">
        <v>0.06</v>
      </c>
      <c r="J87" s="18"/>
    </row>
    <row r="88" spans="1:10" s="17" customFormat="1" ht="27" customHeight="1">
      <c r="A88" s="59" t="s">
        <v>115</v>
      </c>
      <c r="B88" s="54" t="s">
        <v>14</v>
      </c>
      <c r="C88" s="79"/>
      <c r="D88" s="91">
        <v>0</v>
      </c>
      <c r="E88" s="42"/>
      <c r="F88" s="42"/>
      <c r="G88" s="12">
        <v>3862.2</v>
      </c>
      <c r="H88" s="12">
        <v>1.07</v>
      </c>
      <c r="I88" s="31">
        <v>0.03</v>
      </c>
      <c r="J88" s="18"/>
    </row>
    <row r="89" spans="1:10" s="17" customFormat="1" ht="24" customHeight="1">
      <c r="A89" s="59" t="s">
        <v>128</v>
      </c>
      <c r="B89" s="55" t="s">
        <v>47</v>
      </c>
      <c r="C89" s="80"/>
      <c r="D89" s="74">
        <v>0</v>
      </c>
      <c r="E89" s="42"/>
      <c r="F89" s="42"/>
      <c r="G89" s="12">
        <v>3862.2</v>
      </c>
      <c r="H89" s="12">
        <v>1.07</v>
      </c>
      <c r="I89" s="31">
        <v>0</v>
      </c>
      <c r="J89" s="18"/>
    </row>
    <row r="90" spans="1:10" s="17" customFormat="1" ht="38.25" customHeight="1">
      <c r="A90" s="59" t="s">
        <v>116</v>
      </c>
      <c r="B90" s="55" t="s">
        <v>47</v>
      </c>
      <c r="C90" s="82"/>
      <c r="D90" s="92">
        <v>0</v>
      </c>
      <c r="E90" s="42"/>
      <c r="F90" s="48"/>
      <c r="G90" s="12">
        <v>3862.2</v>
      </c>
      <c r="H90" s="12"/>
      <c r="I90" s="31"/>
      <c r="J90" s="18"/>
    </row>
    <row r="91" spans="1:10" s="17" customFormat="1" ht="28.5" customHeight="1">
      <c r="A91" s="56" t="s">
        <v>117</v>
      </c>
      <c r="B91" s="54"/>
      <c r="C91" s="96" t="s">
        <v>150</v>
      </c>
      <c r="D91" s="70">
        <f>SUM(D92:D97)</f>
        <v>19073.66</v>
      </c>
      <c r="E91" s="46">
        <f>D91/G91</f>
        <v>4.94</v>
      </c>
      <c r="F91" s="44">
        <f>E91/12</f>
        <v>0.41</v>
      </c>
      <c r="G91" s="12">
        <v>3862.2</v>
      </c>
      <c r="H91" s="12">
        <v>1.07</v>
      </c>
      <c r="I91" s="31">
        <v>0.27</v>
      </c>
      <c r="J91" s="18"/>
    </row>
    <row r="92" spans="1:10" s="17" customFormat="1" ht="19.5" customHeight="1">
      <c r="A92" s="59" t="s">
        <v>33</v>
      </c>
      <c r="B92" s="54" t="s">
        <v>7</v>
      </c>
      <c r="C92" s="79"/>
      <c r="D92" s="91">
        <v>0</v>
      </c>
      <c r="E92" s="42"/>
      <c r="F92" s="42"/>
      <c r="G92" s="12">
        <v>3862.2</v>
      </c>
      <c r="H92" s="12">
        <v>1.07</v>
      </c>
      <c r="I92" s="31">
        <v>0</v>
      </c>
      <c r="J92" s="18"/>
    </row>
    <row r="93" spans="1:10" s="17" customFormat="1" ht="44.25" customHeight="1">
      <c r="A93" s="59" t="s">
        <v>118</v>
      </c>
      <c r="B93" s="54" t="s">
        <v>14</v>
      </c>
      <c r="C93" s="79"/>
      <c r="D93" s="91">
        <v>17980.26</v>
      </c>
      <c r="E93" s="42"/>
      <c r="F93" s="42"/>
      <c r="G93" s="12">
        <v>3862.2</v>
      </c>
      <c r="H93" s="12">
        <v>1.07</v>
      </c>
      <c r="I93" s="31">
        <v>0.26</v>
      </c>
      <c r="J93" s="18"/>
    </row>
    <row r="94" spans="1:10" s="17" customFormat="1" ht="48.75" customHeight="1">
      <c r="A94" s="59" t="s">
        <v>119</v>
      </c>
      <c r="B94" s="54" t="s">
        <v>14</v>
      </c>
      <c r="C94" s="79"/>
      <c r="D94" s="91">
        <v>1093.4</v>
      </c>
      <c r="E94" s="42"/>
      <c r="F94" s="42"/>
      <c r="G94" s="12">
        <v>3862.2</v>
      </c>
      <c r="H94" s="12">
        <v>1.07</v>
      </c>
      <c r="I94" s="31">
        <v>0.01</v>
      </c>
      <c r="J94" s="18"/>
    </row>
    <row r="95" spans="1:10" s="17" customFormat="1" ht="27.75" customHeight="1">
      <c r="A95" s="59" t="s">
        <v>50</v>
      </c>
      <c r="B95" s="54" t="s">
        <v>10</v>
      </c>
      <c r="C95" s="79"/>
      <c r="D95" s="91">
        <v>0</v>
      </c>
      <c r="E95" s="42"/>
      <c r="F95" s="42"/>
      <c r="G95" s="12">
        <v>3862.2</v>
      </c>
      <c r="H95" s="12">
        <v>1.07</v>
      </c>
      <c r="I95" s="31">
        <v>0</v>
      </c>
      <c r="J95" s="18"/>
    </row>
    <row r="96" spans="1:10" s="17" customFormat="1" ht="22.5" customHeight="1">
      <c r="A96" s="59" t="s">
        <v>38</v>
      </c>
      <c r="B96" s="55" t="s">
        <v>68</v>
      </c>
      <c r="C96" s="80"/>
      <c r="D96" s="91">
        <v>0</v>
      </c>
      <c r="E96" s="42"/>
      <c r="F96" s="42"/>
      <c r="G96" s="12">
        <v>3862.2</v>
      </c>
      <c r="H96" s="12">
        <v>1.07</v>
      </c>
      <c r="I96" s="31">
        <v>0</v>
      </c>
      <c r="J96" s="18"/>
    </row>
    <row r="97" spans="1:10" s="17" customFormat="1" ht="65.25" customHeight="1">
      <c r="A97" s="59" t="s">
        <v>120</v>
      </c>
      <c r="B97" s="55" t="s">
        <v>61</v>
      </c>
      <c r="C97" s="80"/>
      <c r="D97" s="91">
        <v>0</v>
      </c>
      <c r="E97" s="42"/>
      <c r="F97" s="42"/>
      <c r="G97" s="12">
        <v>3862.2</v>
      </c>
      <c r="H97" s="12">
        <v>1.07</v>
      </c>
      <c r="I97" s="31">
        <v>0</v>
      </c>
      <c r="J97" s="18"/>
    </row>
    <row r="98" spans="1:10" s="17" customFormat="1" ht="20.25" customHeight="1">
      <c r="A98" s="56" t="s">
        <v>37</v>
      </c>
      <c r="B98" s="54"/>
      <c r="C98" s="96" t="s">
        <v>149</v>
      </c>
      <c r="D98" s="70">
        <f>D99</f>
        <v>1311.87</v>
      </c>
      <c r="E98" s="46">
        <f>D98/G98</f>
        <v>0.34</v>
      </c>
      <c r="F98" s="44">
        <f>E98/12</f>
        <v>0.03</v>
      </c>
      <c r="G98" s="12">
        <v>3862.2</v>
      </c>
      <c r="H98" s="12">
        <v>1.07</v>
      </c>
      <c r="I98" s="31">
        <v>0.16</v>
      </c>
      <c r="J98" s="18"/>
    </row>
    <row r="99" spans="1:10" s="17" customFormat="1" ht="18" customHeight="1">
      <c r="A99" s="59" t="s">
        <v>34</v>
      </c>
      <c r="B99" s="54" t="s">
        <v>14</v>
      </c>
      <c r="C99" s="79"/>
      <c r="D99" s="91">
        <v>1311.87</v>
      </c>
      <c r="E99" s="42"/>
      <c r="F99" s="42"/>
      <c r="G99" s="12">
        <v>3862.2</v>
      </c>
      <c r="H99" s="12">
        <v>1.07</v>
      </c>
      <c r="I99" s="31">
        <v>0.02</v>
      </c>
      <c r="J99" s="18"/>
    </row>
    <row r="100" spans="1:10" s="12" customFormat="1" ht="23.25" customHeight="1">
      <c r="A100" s="56" t="s">
        <v>40</v>
      </c>
      <c r="B100" s="57"/>
      <c r="C100" s="51" t="s">
        <v>151</v>
      </c>
      <c r="D100" s="70">
        <f>D101+D102</f>
        <v>31200</v>
      </c>
      <c r="E100" s="44">
        <f>D100/G100</f>
        <v>8.08</v>
      </c>
      <c r="F100" s="44">
        <f>E100/12</f>
        <v>0.67</v>
      </c>
      <c r="G100" s="12">
        <v>3862.2</v>
      </c>
      <c r="H100" s="12">
        <v>1.07</v>
      </c>
      <c r="I100" s="31">
        <v>0.49</v>
      </c>
      <c r="J100" s="18"/>
    </row>
    <row r="101" spans="1:10" s="17" customFormat="1" ht="44.25" customHeight="1">
      <c r="A101" s="64" t="s">
        <v>121</v>
      </c>
      <c r="B101" s="55" t="s">
        <v>19</v>
      </c>
      <c r="C101" s="80"/>
      <c r="D101" s="91">
        <v>31200</v>
      </c>
      <c r="E101" s="42"/>
      <c r="F101" s="42"/>
      <c r="G101" s="12">
        <v>3862.2</v>
      </c>
      <c r="H101" s="12">
        <v>1.07</v>
      </c>
      <c r="I101" s="31">
        <v>0.03</v>
      </c>
      <c r="J101" s="18"/>
    </row>
    <row r="102" spans="1:10" s="17" customFormat="1" ht="25.5" customHeight="1">
      <c r="A102" s="64" t="s">
        <v>157</v>
      </c>
      <c r="B102" s="55" t="s">
        <v>61</v>
      </c>
      <c r="C102" s="80"/>
      <c r="D102" s="91">
        <v>0</v>
      </c>
      <c r="E102" s="42"/>
      <c r="F102" s="42"/>
      <c r="G102" s="12">
        <v>3862.2</v>
      </c>
      <c r="H102" s="12">
        <v>1.07</v>
      </c>
      <c r="I102" s="31">
        <v>0.46</v>
      </c>
      <c r="J102" s="18"/>
    </row>
    <row r="103" spans="1:10" s="12" customFormat="1" ht="21.75" customHeight="1">
      <c r="A103" s="56" t="s">
        <v>39</v>
      </c>
      <c r="B103" s="57"/>
      <c r="C103" s="51" t="s">
        <v>152</v>
      </c>
      <c r="D103" s="70">
        <f>D104+D105</f>
        <v>20728.44</v>
      </c>
      <c r="E103" s="44">
        <f>D103/G103</f>
        <v>5.37</v>
      </c>
      <c r="F103" s="44">
        <f>E103/12</f>
        <v>0.45</v>
      </c>
      <c r="G103" s="12">
        <v>3862.2</v>
      </c>
      <c r="H103" s="12">
        <v>1.07</v>
      </c>
      <c r="I103" s="31">
        <v>0.37</v>
      </c>
      <c r="J103" s="18"/>
    </row>
    <row r="104" spans="1:10" s="17" customFormat="1" ht="27" customHeight="1">
      <c r="A104" s="59" t="s">
        <v>49</v>
      </c>
      <c r="B104" s="54" t="s">
        <v>44</v>
      </c>
      <c r="C104" s="79"/>
      <c r="D104" s="91">
        <v>20728.44</v>
      </c>
      <c r="E104" s="42"/>
      <c r="F104" s="42"/>
      <c r="G104" s="12">
        <v>3862.2</v>
      </c>
      <c r="H104" s="12">
        <v>1.07</v>
      </c>
      <c r="I104" s="31">
        <v>0.3</v>
      </c>
      <c r="J104" s="18"/>
    </row>
    <row r="105" spans="1:10" s="17" customFormat="1" ht="27.75" customHeight="1">
      <c r="A105" s="59" t="s">
        <v>60</v>
      </c>
      <c r="B105" s="54" t="s">
        <v>44</v>
      </c>
      <c r="C105" s="79"/>
      <c r="D105" s="91">
        <v>0</v>
      </c>
      <c r="E105" s="42"/>
      <c r="F105" s="42"/>
      <c r="G105" s="12">
        <v>3862.2</v>
      </c>
      <c r="H105" s="12">
        <v>1.07</v>
      </c>
      <c r="I105" s="31">
        <v>0.07</v>
      </c>
      <c r="J105" s="18"/>
    </row>
    <row r="106" spans="1:10" s="12" customFormat="1" ht="127.5" customHeight="1">
      <c r="A106" s="56" t="s">
        <v>167</v>
      </c>
      <c r="B106" s="57" t="s">
        <v>10</v>
      </c>
      <c r="C106" s="57"/>
      <c r="D106" s="93">
        <v>25000</v>
      </c>
      <c r="E106" s="46">
        <f>D106/G106</f>
        <v>6.47</v>
      </c>
      <c r="F106" s="46">
        <f>E106/12</f>
        <v>0.54</v>
      </c>
      <c r="G106" s="12">
        <v>3862.2</v>
      </c>
      <c r="H106" s="12">
        <v>1.07</v>
      </c>
      <c r="I106" s="31">
        <v>0.3</v>
      </c>
      <c r="J106" s="18"/>
    </row>
    <row r="107" spans="1:10" s="12" customFormat="1" ht="19.5" customHeight="1">
      <c r="A107" s="99" t="s">
        <v>158</v>
      </c>
      <c r="B107" s="57" t="s">
        <v>7</v>
      </c>
      <c r="C107" s="57"/>
      <c r="D107" s="93">
        <v>76972.59</v>
      </c>
      <c r="E107" s="46">
        <f>D107/G107</f>
        <v>19.93</v>
      </c>
      <c r="F107" s="46">
        <f>E107/12</f>
        <v>1.66</v>
      </c>
      <c r="G107" s="12">
        <v>3862.2</v>
      </c>
      <c r="I107" s="31"/>
      <c r="J107" s="18"/>
    </row>
    <row r="108" spans="1:10" s="12" customFormat="1" ht="19.5" customHeight="1">
      <c r="A108" s="99" t="s">
        <v>159</v>
      </c>
      <c r="B108" s="57" t="s">
        <v>7</v>
      </c>
      <c r="C108" s="57"/>
      <c r="D108" s="93">
        <f>3315.61+7526.18+142.92</f>
        <v>10984.71</v>
      </c>
      <c r="E108" s="46">
        <f>D108/G108</f>
        <v>2.84</v>
      </c>
      <c r="F108" s="46">
        <f>E108/12</f>
        <v>0.24</v>
      </c>
      <c r="G108" s="12">
        <v>3862.2</v>
      </c>
      <c r="I108" s="31"/>
      <c r="J108" s="18"/>
    </row>
    <row r="109" spans="1:10" s="12" customFormat="1" ht="19.5" customHeight="1">
      <c r="A109" s="99" t="s">
        <v>160</v>
      </c>
      <c r="B109" s="57" t="s">
        <v>7</v>
      </c>
      <c r="C109" s="57"/>
      <c r="D109" s="93">
        <v>45037.87</v>
      </c>
      <c r="E109" s="46">
        <f>D109/G109</f>
        <v>11.66</v>
      </c>
      <c r="F109" s="46">
        <f>E109/12</f>
        <v>0.97</v>
      </c>
      <c r="G109" s="12">
        <v>3862.2</v>
      </c>
      <c r="I109" s="31"/>
      <c r="J109" s="18"/>
    </row>
    <row r="110" spans="1:10" s="12" customFormat="1" ht="25.5" customHeight="1">
      <c r="A110" s="99" t="s">
        <v>161</v>
      </c>
      <c r="B110" s="57" t="s">
        <v>7</v>
      </c>
      <c r="C110" s="57"/>
      <c r="D110" s="93">
        <v>77736.05</v>
      </c>
      <c r="E110" s="46">
        <f>D110/G110</f>
        <v>20.13</v>
      </c>
      <c r="F110" s="46">
        <f>E110/12</f>
        <v>1.68</v>
      </c>
      <c r="G110" s="12">
        <v>3862.2</v>
      </c>
      <c r="I110" s="31"/>
      <c r="J110" s="18"/>
    </row>
    <row r="111" spans="1:10" s="12" customFormat="1" ht="23.25" customHeight="1" thickBot="1">
      <c r="A111" s="66" t="s">
        <v>62</v>
      </c>
      <c r="B111" s="58" t="s">
        <v>9</v>
      </c>
      <c r="C111" s="57"/>
      <c r="D111" s="93">
        <f>E111*G111</f>
        <v>78760.39</v>
      </c>
      <c r="E111" s="46">
        <f>12*F111</f>
        <v>24.72</v>
      </c>
      <c r="F111" s="46">
        <v>2.06</v>
      </c>
      <c r="G111" s="12">
        <f>3862.2-676.1</f>
        <v>3186.1</v>
      </c>
      <c r="I111" s="31"/>
      <c r="J111" s="18"/>
    </row>
    <row r="112" spans="1:9" s="12" customFormat="1" ht="28.5" customHeight="1" thickBot="1">
      <c r="A112" s="27" t="s">
        <v>28</v>
      </c>
      <c r="B112" s="28"/>
      <c r="C112" s="97"/>
      <c r="D112" s="98">
        <f>D106+D103+D100+D98+D91+D87+D77+D62+D61+D60+D59+D48+D38+D27+D14+D111+D47+D46+D39+D40+D110+D109+D108+D107+D58</f>
        <v>1125103.91</v>
      </c>
      <c r="E112" s="98">
        <f>E106+E103+E100+E98+E91+E87+E77+E62+E61+E60+E59+E48+E38+E27+E14+E111+E47+E46+E39+E40+E110+E109+E108+E107+E58</f>
        <v>295.64</v>
      </c>
      <c r="F112" s="98">
        <f>F106+F103+F100+F98+F91+F87+F77+F62+F61+F60+F59+F48+F38+F27+F14+F111+F47+F46+F39+F40+F110+F109+F108+F107+F58</f>
        <v>24.64</v>
      </c>
      <c r="G112" s="12">
        <v>3862.2</v>
      </c>
      <c r="I112" s="31"/>
    </row>
    <row r="113" spans="1:9" s="19" customFormat="1" ht="20.25" thickBot="1">
      <c r="A113" s="38"/>
      <c r="B113" s="39"/>
      <c r="C113" s="39"/>
      <c r="D113" s="72"/>
      <c r="E113" s="40"/>
      <c r="F113" s="40"/>
      <c r="G113" s="12">
        <v>3862.2</v>
      </c>
      <c r="I113" s="34"/>
    </row>
    <row r="114" spans="1:9" s="2" customFormat="1" ht="25.5" customHeight="1" thickBot="1">
      <c r="A114" s="67" t="s">
        <v>122</v>
      </c>
      <c r="B114" s="11"/>
      <c r="C114" s="11"/>
      <c r="D114" s="73">
        <f>D115+D116+D117</f>
        <v>43583.48</v>
      </c>
      <c r="E114" s="73">
        <f>E115+E116+E117</f>
        <v>11.28</v>
      </c>
      <c r="F114" s="73">
        <f>F115+F116+F117</f>
        <v>0.94</v>
      </c>
      <c r="G114" s="12">
        <v>3862.2</v>
      </c>
      <c r="I114" s="35"/>
    </row>
    <row r="115" spans="1:9" s="41" customFormat="1" ht="19.5" customHeight="1">
      <c r="A115" s="61" t="s">
        <v>168</v>
      </c>
      <c r="B115" s="65"/>
      <c r="C115" s="65"/>
      <c r="D115" s="94">
        <v>29781.24</v>
      </c>
      <c r="E115" s="49">
        <f>D115/G115</f>
        <v>7.71</v>
      </c>
      <c r="F115" s="49">
        <f>E115/12</f>
        <v>0.64</v>
      </c>
      <c r="G115" s="12">
        <v>3862.2</v>
      </c>
      <c r="I115" s="62"/>
    </row>
    <row r="116" spans="1:9" s="41" customFormat="1" ht="19.5" customHeight="1">
      <c r="A116" s="63" t="s">
        <v>169</v>
      </c>
      <c r="B116" s="65"/>
      <c r="C116" s="81"/>
      <c r="D116" s="95">
        <v>8455.17</v>
      </c>
      <c r="E116" s="49">
        <f>D116/G116</f>
        <v>2.19</v>
      </c>
      <c r="F116" s="49">
        <f>E116/12</f>
        <v>0.18</v>
      </c>
      <c r="G116" s="12">
        <v>3862.2</v>
      </c>
      <c r="I116" s="62"/>
    </row>
    <row r="117" spans="1:9" s="41" customFormat="1" ht="21.75" customHeight="1">
      <c r="A117" s="63" t="s">
        <v>170</v>
      </c>
      <c r="B117" s="65"/>
      <c r="C117" s="81"/>
      <c r="D117" s="95">
        <v>5347.07</v>
      </c>
      <c r="E117" s="49">
        <f>D117/G117</f>
        <v>1.38</v>
      </c>
      <c r="F117" s="49">
        <f>E117/12</f>
        <v>0.12</v>
      </c>
      <c r="G117" s="12">
        <v>3862.2</v>
      </c>
      <c r="I117" s="62"/>
    </row>
    <row r="118" spans="1:9" s="41" customFormat="1" ht="15">
      <c r="A118" s="84"/>
      <c r="B118" s="85"/>
      <c r="C118" s="85"/>
      <c r="D118" s="86"/>
      <c r="E118" s="87"/>
      <c r="F118" s="88"/>
      <c r="G118" s="12"/>
      <c r="I118" s="62"/>
    </row>
    <row r="119" spans="1:9" s="2" customFormat="1" ht="15.75" thickBot="1">
      <c r="A119" s="20"/>
      <c r="D119" s="76"/>
      <c r="G119" s="12">
        <v>3862.2</v>
      </c>
      <c r="I119" s="35"/>
    </row>
    <row r="120" spans="1:9" s="12" customFormat="1" ht="20.25" thickBot="1">
      <c r="A120" s="27" t="s">
        <v>59</v>
      </c>
      <c r="B120" s="28"/>
      <c r="C120" s="83"/>
      <c r="D120" s="71">
        <f>D112+D114</f>
        <v>1168687.39</v>
      </c>
      <c r="E120" s="71">
        <f>E112+E114</f>
        <v>306.92</v>
      </c>
      <c r="F120" s="71">
        <f>F112+F114</f>
        <v>25.58</v>
      </c>
      <c r="G120" s="12">
        <v>3862.2</v>
      </c>
      <c r="I120" s="31"/>
    </row>
    <row r="121" spans="1:9" s="2" customFormat="1" ht="18.75">
      <c r="A121" s="21"/>
      <c r="B121" s="22"/>
      <c r="C121" s="22"/>
      <c r="D121" s="3"/>
      <c r="E121" s="3"/>
      <c r="F121" s="3"/>
      <c r="I121" s="35"/>
    </row>
    <row r="122" spans="1:9" s="2" customFormat="1" ht="18.75">
      <c r="A122" s="21"/>
      <c r="B122" s="22"/>
      <c r="C122" s="22"/>
      <c r="D122" s="3"/>
      <c r="E122" s="3"/>
      <c r="F122" s="3"/>
      <c r="I122" s="35"/>
    </row>
    <row r="123" spans="1:9" s="2" customFormat="1" ht="12.75">
      <c r="A123" s="20"/>
      <c r="I123" s="35"/>
    </row>
    <row r="124" spans="1:9" s="2" customFormat="1" ht="12.75">
      <c r="A124" s="20"/>
      <c r="I124" s="35"/>
    </row>
    <row r="125" spans="1:9" s="2" customFormat="1" ht="12.75">
      <c r="A125" s="20"/>
      <c r="I125" s="35"/>
    </row>
    <row r="126" spans="1:9" s="23" customFormat="1" ht="18.75">
      <c r="A126" s="21"/>
      <c r="B126" s="22"/>
      <c r="C126" s="22"/>
      <c r="D126" s="3"/>
      <c r="E126" s="3"/>
      <c r="F126" s="3"/>
      <c r="I126" s="36"/>
    </row>
    <row r="127" spans="1:9" s="19" customFormat="1" ht="19.5">
      <c r="A127" s="24"/>
      <c r="B127" s="25"/>
      <c r="C127" s="25"/>
      <c r="D127" s="4"/>
      <c r="E127" s="4"/>
      <c r="F127" s="4"/>
      <c r="I127" s="34"/>
    </row>
    <row r="128" spans="1:9" s="2" customFormat="1" ht="14.25">
      <c r="A128" s="109" t="s">
        <v>26</v>
      </c>
      <c r="B128" s="109"/>
      <c r="C128" s="109"/>
      <c r="D128" s="109"/>
      <c r="E128" s="109"/>
      <c r="I128" s="35"/>
    </row>
    <row r="129" spans="1:9" s="2" customFormat="1" ht="12.75">
      <c r="A129" s="20" t="s">
        <v>27</v>
      </c>
      <c r="I129" s="35"/>
    </row>
    <row r="130" s="2" customFormat="1" ht="12.75">
      <c r="I130" s="35"/>
    </row>
    <row r="131" s="2" customFormat="1" ht="12.75">
      <c r="I131" s="35"/>
    </row>
    <row r="132" s="2" customFormat="1" ht="12.75">
      <c r="I132" s="35"/>
    </row>
    <row r="133" s="2" customFormat="1" ht="12.75">
      <c r="I133" s="35"/>
    </row>
    <row r="134" s="2" customFormat="1" ht="12.75">
      <c r="I134" s="35"/>
    </row>
    <row r="135" s="2" customFormat="1" ht="12.75">
      <c r="I135" s="35"/>
    </row>
    <row r="136" s="2" customFormat="1" ht="12.75">
      <c r="I136" s="35"/>
    </row>
    <row r="137" s="2" customFormat="1" ht="12.75">
      <c r="I137" s="35"/>
    </row>
    <row r="138" s="2" customFormat="1" ht="12.75">
      <c r="I138" s="35"/>
    </row>
    <row r="139" s="2" customFormat="1" ht="12.75">
      <c r="I139" s="35"/>
    </row>
    <row r="140" s="2" customFormat="1" ht="12.75">
      <c r="I140" s="35"/>
    </row>
    <row r="141" s="2" customFormat="1" ht="12.75">
      <c r="I141" s="35"/>
    </row>
    <row r="142" s="2" customFormat="1" ht="12.75">
      <c r="I142" s="35"/>
    </row>
    <row r="143" s="2" customFormat="1" ht="12.75">
      <c r="I143" s="35"/>
    </row>
    <row r="144" s="2" customFormat="1" ht="12.75">
      <c r="I144" s="35"/>
    </row>
    <row r="145" s="2" customFormat="1" ht="12.75">
      <c r="I145" s="35"/>
    </row>
    <row r="146" s="2" customFormat="1" ht="12.75">
      <c r="I146" s="35"/>
    </row>
  </sheetData>
  <sheetProtection/>
  <mergeCells count="12">
    <mergeCell ref="A7:F7"/>
    <mergeCell ref="A8:I8"/>
    <mergeCell ref="A9:F9"/>
    <mergeCell ref="A10:F10"/>
    <mergeCell ref="A13:F13"/>
    <mergeCell ref="A128:E128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2017-08-03T11:49:22Z</cp:lastPrinted>
  <dcterms:created xsi:type="dcterms:W3CDTF">2010-04-02T14:46:04Z</dcterms:created>
  <dcterms:modified xsi:type="dcterms:W3CDTF">2017-08-03T11:52:50Z</dcterms:modified>
  <cp:category/>
  <cp:version/>
  <cp:contentType/>
  <cp:contentStatus/>
</cp:coreProperties>
</file>