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с исправлениями" sheetId="1" r:id="rId1"/>
  </sheets>
  <definedNames>
    <definedName name="_xlnm.Print_Area" localSheetId="0">'с исправлениями'!$A$1:$H$157</definedName>
  </definedNames>
  <calcPr fullCalcOnLoad="1" fullPrecision="0"/>
</workbook>
</file>

<file path=xl/sharedStrings.xml><?xml version="1.0" encoding="utf-8"?>
<sst xmlns="http://schemas.openxmlformats.org/spreadsheetml/2006/main" count="183" uniqueCount="124">
  <si>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</si>
  <si>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</si>
  <si>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</si>
  <si>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</si>
  <si>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</si>
  <si>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</si>
  <si>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</si>
  <si>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</si>
  <si>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</si>
  <si>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</si>
  <si>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</si>
  <si>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</si>
  <si>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</si>
  <si>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</si>
  <si>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</si>
  <si>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</si>
  <si>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</si>
  <si>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</si>
  <si>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</si>
  <si>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</si>
  <si>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</si>
  <si>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</si>
  <si>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</si>
  <si>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</si>
  <si>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</si>
  <si>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</si>
  <si>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</si>
  <si>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</si>
  <si>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</si>
  <si>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</si>
  <si>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</si>
  <si>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</si>
  <si>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</si>
  <si>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</si>
  <si>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по текущему ремонту, в т.ч.:</t>
  </si>
  <si>
    <t>ИТОГО: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</si>
  <si>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</si>
  <si>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</si>
  <si>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</si>
  <si>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</si>
  <si>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подключение системы отопления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</si>
  <si>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</si>
  <si>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</si>
  <si>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</si>
  <si>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ревизия ВРУ</t>
  </si>
  <si>
    <t>прочистка канализационных выпусков до стены здания</t>
  </si>
  <si>
    <t>прочистка канализационных стояков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</si>
  <si>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</si>
  <si>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</si>
  <si>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</si>
  <si>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</si>
  <si>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</si>
  <si>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</si>
  <si>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</si>
  <si>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замена трансформатора тока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</si>
  <si>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</si>
  <si>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</si>
  <si>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</si>
  <si>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</si>
  <si>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</si>
  <si>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</si>
  <si>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</si>
  <si>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</si>
  <si>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</si>
  <si>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</si>
  <si>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холодного водоснабжения</t>
  </si>
  <si>
    <t>регулировка системы центрального отопления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</si>
  <si>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</si>
  <si>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</si>
  <si>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</si>
  <si>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</si>
  <si>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</si>
  <si>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</si>
  <si>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</si>
  <si>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восстановление подвального освещения</t>
  </si>
  <si>
    <t>проверка вентиляционных каналов и канализационных вытяжек</t>
  </si>
  <si>
    <t>очистка кровли от снега и скалывание сосулек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</si>
  <si>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</si>
  <si>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</si>
  <si>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замена ( поверка ) КИП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</si>
  <si>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</si>
  <si>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</si>
  <si>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</si>
  <si>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</si>
  <si>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</si>
  <si>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ремонт кровли</t>
  </si>
  <si>
    <t>ремонт дверей ( кровля )</t>
  </si>
  <si>
    <t>ремонт крыльца</t>
  </si>
  <si>
    <t>ремонт канализационных вытяжек</t>
  </si>
  <si>
    <t>косметический ремонт подъезда</t>
  </si>
  <si>
    <t>ремост системы электроосвещения</t>
  </si>
  <si>
    <t>Расчет размера платы за содержание и ремонт общего имущества в многоквартирном доме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</si>
  <si>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</si>
  <si>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</si>
  <si>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</si>
  <si>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</si>
  <si>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</si>
  <si>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</si>
  <si>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</si>
  <si>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</si>
  <si>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</si>
  <si>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</si>
  <si>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</si>
  <si>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очистка урн отмусора</t>
  </si>
  <si>
    <t>посыпка территории песко - соляной смесью</t>
  </si>
  <si>
    <t>1 раз в сутки во время гололеда</t>
  </si>
  <si>
    <t>1 раз в 4 месяца</t>
  </si>
  <si>
    <t>ВСЕГО:</t>
  </si>
  <si>
    <t>ревизия задвижек отопления (диам.50мм-6 шт, диам.80мм-9 шт.)</t>
  </si>
  <si>
    <t>ревизия заадвижек ГВС (диам.50мм-2шт, диам.80мм-2 шт.)</t>
  </si>
  <si>
    <t>ревизия задвижек  ХВС (диам.80мм-2шт.)</t>
  </si>
  <si>
    <t>ремонт козырьков подъздов (мягкая кровля)</t>
  </si>
  <si>
    <t>электротехнические работы</t>
  </si>
  <si>
    <t>(стоимость услуг увеличена на 7% в соответствии с уровнем инфляции 2011г.)</t>
  </si>
  <si>
    <t>2012-2013 гг.</t>
  </si>
  <si>
    <t>замена ( поверка ) КИП манометры 4 шт.,термометры 4 шт.</t>
  </si>
  <si>
    <t>замена ( поверка ) КИП на ВВП манометры 3 шт.</t>
  </si>
  <si>
    <t>замена насоса гвс / резерв /</t>
  </si>
  <si>
    <t>замена ( поверка ) КИП манометры 1 шт.</t>
  </si>
  <si>
    <t>Погашение задолженности прошлых периодов</t>
  </si>
  <si>
    <t>по состоянию на 1.05.2012г.</t>
  </si>
  <si>
    <t>Предлагаемый перечень работ по текущему ремонту                                       ( на выбор собственников)</t>
  </si>
  <si>
    <t>Уборка лестничных клеток*</t>
  </si>
  <si>
    <t>по адресу: ул.Ленинского Комсомола, д.45(S общ.=3864,9 м2, S зем.уч.=2234м2)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</si>
</sst>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8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2" fontId="18" fillId="24" borderId="12" xfId="0" applyNumberFormat="1" applyFont="1" applyFill="1" applyBorder="1" applyAlignment="1">
      <alignment horizontal="center" vertical="center" wrapText="1"/>
    </xf>
    <xf numFmtId="2" fontId="0" fillId="24" borderId="12" xfId="0" applyNumberFormat="1" applyFont="1" applyFill="1" applyBorder="1" applyAlignment="1">
      <alignment horizontal="center" vertical="center" wrapText="1"/>
    </xf>
    <xf numFmtId="2" fontId="18" fillId="24" borderId="13" xfId="0" applyNumberFormat="1" applyFont="1" applyFill="1" applyBorder="1" applyAlignment="1">
      <alignment horizontal="center" vertical="center" wrapText="1"/>
    </xf>
    <xf numFmtId="2" fontId="0" fillId="24" borderId="14" xfId="0" applyNumberFormat="1" applyFont="1" applyFill="1" applyBorder="1" applyAlignment="1">
      <alignment horizontal="center" vertical="center" wrapText="1"/>
    </xf>
    <xf numFmtId="2" fontId="18" fillId="24" borderId="15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2" fontId="19" fillId="24" borderId="0" xfId="0" applyNumberFormat="1" applyFont="1" applyFill="1" applyBorder="1" applyAlignment="1">
      <alignment horizont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9" fillId="24" borderId="16" xfId="0" applyFont="1" applyFill="1" applyBorder="1" applyAlignment="1">
      <alignment horizontal="left" vertical="center" wrapText="1"/>
    </xf>
    <xf numFmtId="0" fontId="18" fillId="24" borderId="10" xfId="0" applyFont="1" applyFill="1" applyBorder="1" applyAlignment="1">
      <alignment horizontal="center" vertical="center"/>
    </xf>
    <xf numFmtId="2" fontId="0" fillId="24" borderId="17" xfId="0" applyNumberFormat="1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left" vertical="center" wrapText="1"/>
    </xf>
    <xf numFmtId="2" fontId="0" fillId="24" borderId="19" xfId="0" applyNumberFormat="1" applyFont="1" applyFill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textRotation="90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26" xfId="0" applyFont="1" applyFill="1" applyBorder="1" applyAlignment="1">
      <alignment horizontal="left" vertical="center" wrapText="1"/>
    </xf>
    <xf numFmtId="0" fontId="18" fillId="24" borderId="14" xfId="0" applyFont="1" applyFill="1" applyBorder="1" applyAlignment="1">
      <alignment horizontal="center" vertical="center" wrapText="1"/>
    </xf>
    <xf numFmtId="2" fontId="18" fillId="24" borderId="19" xfId="0" applyNumberFormat="1" applyFont="1" applyFill="1" applyBorder="1" applyAlignment="1">
      <alignment horizontal="center" vertical="center" wrapText="1"/>
    </xf>
    <xf numFmtId="2" fontId="18" fillId="24" borderId="27" xfId="0" applyNumberFormat="1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left" vertical="center" wrapText="1"/>
    </xf>
    <xf numFmtId="0" fontId="22" fillId="24" borderId="0" xfId="0" applyFont="1" applyFill="1" applyAlignment="1">
      <alignment horizontal="center" vertical="center" wrapText="1"/>
    </xf>
    <xf numFmtId="2" fontId="18" fillId="24" borderId="14" xfId="0" applyNumberFormat="1" applyFont="1" applyFill="1" applyBorder="1" applyAlignment="1">
      <alignment horizontal="center" vertical="center" wrapText="1"/>
    </xf>
    <xf numFmtId="0" fontId="18" fillId="24" borderId="28" xfId="0" applyFont="1" applyFill="1" applyBorder="1" applyAlignment="1">
      <alignment horizontal="center" vertical="center" wrapText="1"/>
    </xf>
    <xf numFmtId="2" fontId="18" fillId="24" borderId="28" xfId="0" applyNumberFormat="1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19" fillId="24" borderId="18" xfId="0" applyFont="1" applyFill="1" applyBorder="1" applyAlignment="1">
      <alignment horizontal="left" vertical="center" wrapText="1"/>
    </xf>
    <xf numFmtId="0" fontId="18" fillId="24" borderId="20" xfId="0" applyFont="1" applyFill="1" applyBorder="1" applyAlignment="1">
      <alignment horizontal="center" vertical="center"/>
    </xf>
    <xf numFmtId="0" fontId="18" fillId="24" borderId="29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0" fontId="19" fillId="24" borderId="0" xfId="0" applyFont="1" applyFill="1" applyAlignment="1">
      <alignment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2" fontId="0" fillId="25" borderId="12" xfId="0" applyNumberFormat="1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center" vertical="center" wrapText="1"/>
    </xf>
    <xf numFmtId="2" fontId="24" fillId="0" borderId="19" xfId="0" applyNumberFormat="1" applyFont="1" applyFill="1" applyBorder="1" applyAlignment="1">
      <alignment horizontal="center" vertical="center" wrapText="1"/>
    </xf>
    <xf numFmtId="2" fontId="24" fillId="0" borderId="27" xfId="0" applyNumberFormat="1" applyFont="1" applyFill="1" applyBorder="1" applyAlignment="1">
      <alignment horizontal="center" vertical="center" wrapText="1"/>
    </xf>
    <xf numFmtId="2" fontId="24" fillId="24" borderId="13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24" borderId="18" xfId="0" applyFont="1" applyFill="1" applyBorder="1" applyAlignment="1">
      <alignment horizontal="left" vertical="center" wrapText="1"/>
    </xf>
    <xf numFmtId="2" fontId="18" fillId="0" borderId="19" xfId="0" applyNumberFormat="1" applyFont="1" applyFill="1" applyBorder="1" applyAlignment="1">
      <alignment horizontal="center" vertical="center" wrapText="1"/>
    </xf>
    <xf numFmtId="2" fontId="18" fillId="0" borderId="27" xfId="0" applyNumberFormat="1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left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0" fillId="24" borderId="31" xfId="0" applyFont="1" applyFill="1" applyBorder="1" applyAlignment="1">
      <alignment horizontal="left" vertical="center" wrapText="1"/>
    </xf>
    <xf numFmtId="0" fontId="0" fillId="24" borderId="32" xfId="0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2" fontId="18" fillId="0" borderId="28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3" fillId="24" borderId="16" xfId="0" applyFont="1" applyFill="1" applyBorder="1" applyAlignment="1">
      <alignment horizontal="left" vertical="center" wrapText="1"/>
    </xf>
    <xf numFmtId="0" fontId="23" fillId="24" borderId="20" xfId="0" applyFont="1" applyFill="1" applyBorder="1" applyAlignment="1">
      <alignment horizontal="center" vertical="center" wrapText="1"/>
    </xf>
    <xf numFmtId="2" fontId="23" fillId="24" borderId="20" xfId="0" applyNumberFormat="1" applyFont="1" applyFill="1" applyBorder="1" applyAlignment="1">
      <alignment horizontal="center" vertical="center" wrapText="1"/>
    </xf>
    <xf numFmtId="0" fontId="23" fillId="24" borderId="20" xfId="0" applyFont="1" applyFill="1" applyBorder="1" applyAlignment="1">
      <alignment/>
    </xf>
    <xf numFmtId="2" fontId="23" fillId="24" borderId="20" xfId="0" applyNumberFormat="1" applyFont="1" applyFill="1" applyBorder="1" applyAlignment="1">
      <alignment horizontal="center"/>
    </xf>
    <xf numFmtId="0" fontId="0" fillId="24" borderId="0" xfId="0" applyFont="1" applyFill="1" applyAlignment="1">
      <alignment horizontal="center" vertical="center" wrapText="1"/>
    </xf>
    <xf numFmtId="2" fontId="0" fillId="24" borderId="0" xfId="0" applyNumberFormat="1" applyFill="1" applyAlignment="1">
      <alignment/>
    </xf>
    <xf numFmtId="2" fontId="20" fillId="24" borderId="0" xfId="0" applyNumberFormat="1" applyFont="1" applyFill="1" applyAlignment="1">
      <alignment/>
    </xf>
    <xf numFmtId="2" fontId="18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2" fontId="23" fillId="24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2" fontId="19" fillId="24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0" fillId="24" borderId="0" xfId="0" applyFont="1" applyFill="1" applyAlignment="1">
      <alignment horizontal="center"/>
    </xf>
    <xf numFmtId="0" fontId="19" fillId="0" borderId="18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2" fontId="0" fillId="24" borderId="33" xfId="0" applyNumberFormat="1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left" vertical="center" wrapText="1"/>
    </xf>
    <xf numFmtId="2" fontId="23" fillId="26" borderId="10" xfId="0" applyNumberFormat="1" applyFont="1" applyFill="1" applyBorder="1" applyAlignment="1">
      <alignment horizontal="center"/>
    </xf>
    <xf numFmtId="2" fontId="0" fillId="26" borderId="17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2" fontId="0" fillId="24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19" fillId="24" borderId="0" xfId="0" applyFont="1" applyFill="1" applyAlignment="1">
      <alignment horizontal="center" wrapText="1"/>
    </xf>
    <xf numFmtId="0" fontId="0" fillId="24" borderId="0" xfId="0" applyFill="1" applyAlignment="1">
      <alignment/>
    </xf>
    <xf numFmtId="2" fontId="21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2" fontId="19" fillId="0" borderId="34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9" fillId="24" borderId="35" xfId="0" applyFont="1" applyFill="1" applyBorder="1" applyAlignment="1">
      <alignment horizontal="center" vertical="center" wrapText="1"/>
    </xf>
    <xf numFmtId="0" fontId="19" fillId="24" borderId="36" xfId="0" applyFont="1" applyFill="1" applyBorder="1" applyAlignment="1">
      <alignment horizontal="center" vertical="center" wrapText="1"/>
    </xf>
    <xf numFmtId="0" fontId="0" fillId="24" borderId="36" xfId="0" applyFill="1" applyBorder="1" applyAlignment="1">
      <alignment horizontal="center" vertical="center" wrapText="1"/>
    </xf>
    <xf numFmtId="0" fontId="0" fillId="24" borderId="37" xfId="0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center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0"/>
  <sheetViews>
    <sheetView tabSelected="1" zoomScale="75" zoomScaleNormal="75" zoomScalePageLayoutView="0" workbookViewId="0" topLeftCell="A81">
      <selection activeCell="D106" sqref="D106"/>
    </sheetView>
  </sheetViews>
  <sheetFormatPr defaultColWidth="9.00390625" defaultRowHeight="12.75"/>
  <cols>
    <col min="1" max="1" width="72.75390625" style="11" customWidth="1"/>
    <col min="2" max="2" width="19.75390625" style="11" customWidth="1"/>
    <col min="3" max="3" width="13.875" style="11" hidden="1" customWidth="1"/>
    <col min="4" max="4" width="16.75390625" style="11" customWidth="1"/>
    <col min="5" max="5" width="13.875" style="11" hidden="1" customWidth="1"/>
    <col min="6" max="6" width="20.875" style="11" hidden="1" customWidth="1"/>
    <col min="7" max="7" width="15.625" style="11" customWidth="1"/>
    <col min="8" max="8" width="20.875" style="11" customWidth="1"/>
    <col min="9" max="9" width="15.375" style="11" customWidth="1"/>
    <col min="10" max="10" width="15.375" style="11" hidden="1" customWidth="1"/>
    <col min="11" max="11" width="15.375" style="75" hidden="1" customWidth="1"/>
    <col min="12" max="14" width="15.375" style="11" customWidth="1"/>
    <col min="15" max="16384" width="9.125" style="11" customWidth="1"/>
  </cols>
  <sheetData>
    <row r="1" spans="1:8" ht="16.5" customHeight="1">
      <c r="A1" s="108" t="s">
        <v>0</v>
      </c>
      <c r="B1" s="109"/>
      <c r="C1" s="109"/>
      <c r="D1" s="109"/>
      <c r="E1" s="109"/>
      <c r="F1" s="109"/>
      <c r="G1" s="109"/>
      <c r="H1" s="109"/>
    </row>
    <row r="2" spans="2:8" ht="12.75" customHeight="1">
      <c r="B2" s="110" t="s">
        <v>1</v>
      </c>
      <c r="C2" s="110"/>
      <c r="D2" s="110"/>
      <c r="E2" s="110"/>
      <c r="F2" s="110"/>
      <c r="G2" s="109"/>
      <c r="H2" s="109"/>
    </row>
    <row r="3" spans="1:8" ht="14.25" customHeight="1">
      <c r="A3" s="84" t="s">
        <v>114</v>
      </c>
      <c r="B3" s="110" t="s">
        <v>2</v>
      </c>
      <c r="C3" s="110"/>
      <c r="D3" s="110"/>
      <c r="E3" s="110"/>
      <c r="F3" s="110"/>
      <c r="G3" s="109"/>
      <c r="H3" s="109"/>
    </row>
    <row r="4" spans="2:8" ht="14.25" customHeight="1">
      <c r="B4" s="110" t="s">
        <v>37</v>
      </c>
      <c r="C4" s="110"/>
      <c r="D4" s="110"/>
      <c r="E4" s="110"/>
      <c r="F4" s="110"/>
      <c r="G4" s="109"/>
      <c r="H4" s="109"/>
    </row>
    <row r="5" spans="1:8" s="83" customFormat="1" ht="33" customHeight="1">
      <c r="A5" s="111" t="s">
        <v>113</v>
      </c>
      <c r="B5" s="112"/>
      <c r="C5" s="112"/>
      <c r="D5" s="112"/>
      <c r="E5" s="112"/>
      <c r="F5" s="112"/>
      <c r="G5" s="112"/>
      <c r="H5" s="112"/>
    </row>
    <row r="6" spans="1:11" s="17" customFormat="1" ht="22.5" customHeight="1">
      <c r="A6" s="97" t="s">
        <v>3</v>
      </c>
      <c r="B6" s="97"/>
      <c r="C6" s="97"/>
      <c r="D6" s="97"/>
      <c r="E6" s="98"/>
      <c r="F6" s="98"/>
      <c r="G6" s="98"/>
      <c r="H6" s="98"/>
      <c r="K6" s="76"/>
    </row>
    <row r="7" spans="1:8" s="18" customFormat="1" ht="18.75" customHeight="1">
      <c r="A7" s="97" t="s">
        <v>123</v>
      </c>
      <c r="B7" s="97"/>
      <c r="C7" s="97"/>
      <c r="D7" s="97"/>
      <c r="E7" s="98"/>
      <c r="F7" s="98"/>
      <c r="G7" s="98"/>
      <c r="H7" s="98"/>
    </row>
    <row r="8" spans="1:8" s="19" customFormat="1" ht="17.25" customHeight="1">
      <c r="A8" s="99" t="s">
        <v>83</v>
      </c>
      <c r="B8" s="99"/>
      <c r="C8" s="99"/>
      <c r="D8" s="99"/>
      <c r="E8" s="100"/>
      <c r="F8" s="100"/>
      <c r="G8" s="100"/>
      <c r="H8" s="100"/>
    </row>
    <row r="9" spans="1:8" s="18" customFormat="1" ht="30" customHeight="1" thickBot="1">
      <c r="A9" s="101" t="s">
        <v>91</v>
      </c>
      <c r="B9" s="101"/>
      <c r="C9" s="101"/>
      <c r="D9" s="101"/>
      <c r="E9" s="102"/>
      <c r="F9" s="102"/>
      <c r="G9" s="102"/>
      <c r="H9" s="102"/>
    </row>
    <row r="10" spans="1:11" s="23" customFormat="1" ht="139.5" customHeight="1" thickBot="1">
      <c r="A10" s="20" t="s">
        <v>4</v>
      </c>
      <c r="B10" s="21" t="s">
        <v>5</v>
      </c>
      <c r="C10" s="22" t="s">
        <v>6</v>
      </c>
      <c r="D10" s="22" t="s">
        <v>38</v>
      </c>
      <c r="E10" s="22" t="s">
        <v>6</v>
      </c>
      <c r="F10" s="1" t="s">
        <v>7</v>
      </c>
      <c r="G10" s="22" t="s">
        <v>6</v>
      </c>
      <c r="H10" s="1" t="s">
        <v>7</v>
      </c>
      <c r="K10" s="77"/>
    </row>
    <row r="11" spans="1:11" s="29" customFormat="1" ht="12.75">
      <c r="A11" s="24">
        <v>1</v>
      </c>
      <c r="B11" s="25">
        <v>2</v>
      </c>
      <c r="C11" s="25">
        <v>3</v>
      </c>
      <c r="D11" s="26"/>
      <c r="E11" s="25">
        <v>3</v>
      </c>
      <c r="F11" s="2">
        <v>4</v>
      </c>
      <c r="G11" s="27">
        <v>3</v>
      </c>
      <c r="H11" s="28">
        <v>4</v>
      </c>
      <c r="K11" s="78"/>
    </row>
    <row r="12" spans="1:11" s="29" customFormat="1" ht="49.5" customHeight="1">
      <c r="A12" s="103" t="s">
        <v>8</v>
      </c>
      <c r="B12" s="104"/>
      <c r="C12" s="104"/>
      <c r="D12" s="104"/>
      <c r="E12" s="104"/>
      <c r="F12" s="104"/>
      <c r="G12" s="105"/>
      <c r="H12" s="106"/>
      <c r="K12" s="78"/>
    </row>
    <row r="13" spans="1:11" s="23" customFormat="1" ht="15">
      <c r="A13" s="30" t="s">
        <v>9</v>
      </c>
      <c r="B13" s="31" t="s">
        <v>10</v>
      </c>
      <c r="C13" s="32">
        <f>F13*12</f>
        <v>0</v>
      </c>
      <c r="D13" s="33">
        <f aca="true" t="shared" si="0" ref="D13:D38">G13*I13</f>
        <v>103888.51</v>
      </c>
      <c r="E13" s="32">
        <f>H13*12</f>
        <v>26.88</v>
      </c>
      <c r="F13" s="5"/>
      <c r="G13" s="32">
        <f aca="true" t="shared" si="1" ref="G13:G38">H13*12</f>
        <v>26.88</v>
      </c>
      <c r="H13" s="32">
        <v>2.24</v>
      </c>
      <c r="I13" s="23">
        <v>3864.9</v>
      </c>
      <c r="J13" s="23">
        <v>1.07</v>
      </c>
      <c r="K13" s="77">
        <v>2.24</v>
      </c>
    </row>
    <row r="14" spans="1:11" s="57" customFormat="1" ht="29.25" customHeight="1">
      <c r="A14" s="52" t="s">
        <v>92</v>
      </c>
      <c r="B14" s="53" t="s">
        <v>93</v>
      </c>
      <c r="C14" s="54"/>
      <c r="D14" s="55"/>
      <c r="E14" s="54"/>
      <c r="F14" s="56"/>
      <c r="G14" s="54"/>
      <c r="H14" s="54"/>
      <c r="K14" s="79"/>
    </row>
    <row r="15" spans="1:11" s="57" customFormat="1" ht="15">
      <c r="A15" s="52" t="s">
        <v>94</v>
      </c>
      <c r="B15" s="53" t="s">
        <v>93</v>
      </c>
      <c r="C15" s="54"/>
      <c r="D15" s="55"/>
      <c r="E15" s="54"/>
      <c r="F15" s="56"/>
      <c r="G15" s="54"/>
      <c r="H15" s="54"/>
      <c r="K15" s="79"/>
    </row>
    <row r="16" spans="1:11" s="57" customFormat="1" ht="15">
      <c r="A16" s="52" t="s">
        <v>95</v>
      </c>
      <c r="B16" s="53" t="s">
        <v>96</v>
      </c>
      <c r="C16" s="54"/>
      <c r="D16" s="55"/>
      <c r="E16" s="54"/>
      <c r="F16" s="56"/>
      <c r="G16" s="54"/>
      <c r="H16" s="54"/>
      <c r="K16" s="79"/>
    </row>
    <row r="17" spans="1:11" s="57" customFormat="1" ht="15">
      <c r="A17" s="52" t="s">
        <v>97</v>
      </c>
      <c r="B17" s="53" t="s">
        <v>93</v>
      </c>
      <c r="C17" s="54"/>
      <c r="D17" s="55"/>
      <c r="E17" s="54"/>
      <c r="F17" s="56"/>
      <c r="G17" s="54"/>
      <c r="H17" s="54"/>
      <c r="K17" s="79"/>
    </row>
    <row r="18" spans="1:11" s="23" customFormat="1" ht="30">
      <c r="A18" s="30" t="s">
        <v>11</v>
      </c>
      <c r="B18" s="34" t="s">
        <v>12</v>
      </c>
      <c r="C18" s="32">
        <f>F18*12</f>
        <v>0</v>
      </c>
      <c r="D18" s="33">
        <f t="shared" si="0"/>
        <v>77452.6</v>
      </c>
      <c r="E18" s="32">
        <f>H18*12</f>
        <v>20.04</v>
      </c>
      <c r="F18" s="5"/>
      <c r="G18" s="32">
        <f t="shared" si="1"/>
        <v>20.04</v>
      </c>
      <c r="H18" s="32">
        <v>1.67</v>
      </c>
      <c r="I18" s="23">
        <v>3864.9</v>
      </c>
      <c r="J18" s="23">
        <v>1.07</v>
      </c>
      <c r="K18" s="77">
        <v>1.67</v>
      </c>
    </row>
    <row r="19" spans="1:11" s="57" customFormat="1" ht="15">
      <c r="A19" s="58" t="s">
        <v>98</v>
      </c>
      <c r="B19" s="40" t="s">
        <v>12</v>
      </c>
      <c r="C19" s="59"/>
      <c r="D19" s="60"/>
      <c r="E19" s="59"/>
      <c r="F19" s="5"/>
      <c r="G19" s="59"/>
      <c r="H19" s="59"/>
      <c r="K19" s="79"/>
    </row>
    <row r="20" spans="1:11" s="57" customFormat="1" ht="15">
      <c r="A20" s="58" t="s">
        <v>99</v>
      </c>
      <c r="B20" s="40" t="s">
        <v>12</v>
      </c>
      <c r="C20" s="59"/>
      <c r="D20" s="60"/>
      <c r="E20" s="59"/>
      <c r="F20" s="5"/>
      <c r="G20" s="59"/>
      <c r="H20" s="59"/>
      <c r="K20" s="79"/>
    </row>
    <row r="21" spans="1:11" s="57" customFormat="1" ht="15">
      <c r="A21" s="58" t="s">
        <v>100</v>
      </c>
      <c r="B21" s="40" t="s">
        <v>12</v>
      </c>
      <c r="C21" s="59"/>
      <c r="D21" s="60"/>
      <c r="E21" s="59"/>
      <c r="F21" s="5"/>
      <c r="G21" s="59"/>
      <c r="H21" s="59"/>
      <c r="K21" s="79"/>
    </row>
    <row r="22" spans="1:11" s="57" customFormat="1" ht="25.5">
      <c r="A22" s="58" t="s">
        <v>101</v>
      </c>
      <c r="B22" s="40" t="s">
        <v>13</v>
      </c>
      <c r="C22" s="59"/>
      <c r="D22" s="60"/>
      <c r="E22" s="59"/>
      <c r="F22" s="5"/>
      <c r="G22" s="59"/>
      <c r="H22" s="59"/>
      <c r="K22" s="79"/>
    </row>
    <row r="23" spans="1:11" s="57" customFormat="1" ht="15">
      <c r="A23" s="58" t="s">
        <v>102</v>
      </c>
      <c r="B23" s="40" t="s">
        <v>12</v>
      </c>
      <c r="C23" s="59"/>
      <c r="D23" s="60"/>
      <c r="E23" s="59"/>
      <c r="F23" s="5"/>
      <c r="G23" s="59"/>
      <c r="H23" s="59"/>
      <c r="K23" s="79"/>
    </row>
    <row r="24" spans="1:11" s="57" customFormat="1" ht="15">
      <c r="A24" s="61" t="s">
        <v>103</v>
      </c>
      <c r="B24" s="62" t="s">
        <v>12</v>
      </c>
      <c r="C24" s="59"/>
      <c r="D24" s="60"/>
      <c r="E24" s="59"/>
      <c r="F24" s="5"/>
      <c r="G24" s="59"/>
      <c r="H24" s="59"/>
      <c r="K24" s="79"/>
    </row>
    <row r="25" spans="1:11" s="57" customFormat="1" ht="26.25" thickBot="1">
      <c r="A25" s="63" t="s">
        <v>104</v>
      </c>
      <c r="B25" s="64" t="s">
        <v>105</v>
      </c>
      <c r="C25" s="59"/>
      <c r="D25" s="60"/>
      <c r="E25" s="59"/>
      <c r="F25" s="5"/>
      <c r="G25" s="59"/>
      <c r="H25" s="59"/>
      <c r="K25" s="79"/>
    </row>
    <row r="26" spans="1:11" s="36" customFormat="1" ht="15">
      <c r="A26" s="35" t="s">
        <v>14</v>
      </c>
      <c r="B26" s="31" t="s">
        <v>15</v>
      </c>
      <c r="C26" s="32">
        <f>F26*12</f>
        <v>0</v>
      </c>
      <c r="D26" s="33">
        <f t="shared" si="0"/>
        <v>27827.28</v>
      </c>
      <c r="E26" s="32">
        <f>H26*12</f>
        <v>7.2</v>
      </c>
      <c r="F26" s="3"/>
      <c r="G26" s="32">
        <f t="shared" si="1"/>
        <v>7.2</v>
      </c>
      <c r="H26" s="32">
        <v>0.6</v>
      </c>
      <c r="I26" s="23">
        <v>3864.9</v>
      </c>
      <c r="J26" s="23">
        <v>1.07</v>
      </c>
      <c r="K26" s="77">
        <v>0.6</v>
      </c>
    </row>
    <row r="27" spans="1:11" s="23" customFormat="1" ht="15">
      <c r="A27" s="35" t="s">
        <v>16</v>
      </c>
      <c r="B27" s="31" t="s">
        <v>17</v>
      </c>
      <c r="C27" s="32">
        <f>F27*12</f>
        <v>0</v>
      </c>
      <c r="D27" s="33">
        <f t="shared" si="0"/>
        <v>89974.87</v>
      </c>
      <c r="E27" s="32">
        <f>H27*12</f>
        <v>23.28</v>
      </c>
      <c r="F27" s="3"/>
      <c r="G27" s="32">
        <f t="shared" si="1"/>
        <v>23.28</v>
      </c>
      <c r="H27" s="32">
        <v>1.94</v>
      </c>
      <c r="I27" s="23">
        <v>3864.9</v>
      </c>
      <c r="J27" s="23">
        <v>1.07</v>
      </c>
      <c r="K27" s="77">
        <v>1.94</v>
      </c>
    </row>
    <row r="28" spans="1:11" s="29" customFormat="1" ht="30">
      <c r="A28" s="35" t="s">
        <v>55</v>
      </c>
      <c r="B28" s="31" t="s">
        <v>10</v>
      </c>
      <c r="C28" s="37"/>
      <c r="D28" s="33">
        <f t="shared" si="0"/>
        <v>1391.36</v>
      </c>
      <c r="E28" s="37"/>
      <c r="F28" s="3"/>
      <c r="G28" s="32">
        <f t="shared" si="1"/>
        <v>0.36</v>
      </c>
      <c r="H28" s="32">
        <v>0.03</v>
      </c>
      <c r="I28" s="23">
        <v>3864.9</v>
      </c>
      <c r="J28" s="23">
        <v>1.07</v>
      </c>
      <c r="K28" s="77">
        <v>0.03</v>
      </c>
    </row>
    <row r="29" spans="1:11" s="74" customFormat="1" ht="30">
      <c r="A29" s="35" t="s">
        <v>82</v>
      </c>
      <c r="B29" s="31" t="s">
        <v>10</v>
      </c>
      <c r="C29" s="37"/>
      <c r="D29" s="33">
        <f t="shared" si="0"/>
        <v>1391.36</v>
      </c>
      <c r="E29" s="37"/>
      <c r="F29" s="3"/>
      <c r="G29" s="32">
        <f t="shared" si="1"/>
        <v>0.36</v>
      </c>
      <c r="H29" s="32">
        <v>0.03</v>
      </c>
      <c r="I29" s="23">
        <v>3864.9</v>
      </c>
      <c r="J29" s="23">
        <v>1.07</v>
      </c>
      <c r="K29" s="77">
        <v>0.03</v>
      </c>
    </row>
    <row r="30" spans="1:11" s="29" customFormat="1" ht="15">
      <c r="A30" s="35" t="s">
        <v>56</v>
      </c>
      <c r="B30" s="31" t="s">
        <v>10</v>
      </c>
      <c r="C30" s="37"/>
      <c r="D30" s="33">
        <f t="shared" si="0"/>
        <v>10203.34</v>
      </c>
      <c r="E30" s="37"/>
      <c r="F30" s="3"/>
      <c r="G30" s="32">
        <f t="shared" si="1"/>
        <v>2.64</v>
      </c>
      <c r="H30" s="32">
        <v>0.22</v>
      </c>
      <c r="I30" s="23">
        <v>3864.9</v>
      </c>
      <c r="J30" s="23">
        <v>1.07</v>
      </c>
      <c r="K30" s="77">
        <v>0.22</v>
      </c>
    </row>
    <row r="31" spans="1:11" s="29" customFormat="1" ht="30" hidden="1">
      <c r="A31" s="35" t="s">
        <v>57</v>
      </c>
      <c r="B31" s="31" t="s">
        <v>13</v>
      </c>
      <c r="C31" s="37"/>
      <c r="D31" s="33">
        <f t="shared" si="0"/>
        <v>0</v>
      </c>
      <c r="E31" s="37"/>
      <c r="F31" s="3"/>
      <c r="G31" s="32">
        <f t="shared" si="1"/>
        <v>0</v>
      </c>
      <c r="H31" s="32">
        <v>0</v>
      </c>
      <c r="I31" s="23">
        <v>3864.9</v>
      </c>
      <c r="J31" s="23">
        <v>1.07</v>
      </c>
      <c r="K31" s="77">
        <v>0</v>
      </c>
    </row>
    <row r="32" spans="1:11" s="29" customFormat="1" ht="30" hidden="1">
      <c r="A32" s="35" t="s">
        <v>58</v>
      </c>
      <c r="B32" s="31" t="s">
        <v>13</v>
      </c>
      <c r="C32" s="37"/>
      <c r="D32" s="33">
        <f t="shared" si="0"/>
        <v>0</v>
      </c>
      <c r="E32" s="37"/>
      <c r="F32" s="3"/>
      <c r="G32" s="32">
        <f t="shared" si="1"/>
        <v>0</v>
      </c>
      <c r="H32" s="32">
        <v>0</v>
      </c>
      <c r="I32" s="23">
        <v>3864.9</v>
      </c>
      <c r="J32" s="23">
        <v>1.07</v>
      </c>
      <c r="K32" s="77">
        <v>0</v>
      </c>
    </row>
    <row r="33" spans="1:11" s="29" customFormat="1" ht="30">
      <c r="A33" s="35" t="s">
        <v>59</v>
      </c>
      <c r="B33" s="31" t="s">
        <v>13</v>
      </c>
      <c r="C33" s="37"/>
      <c r="D33" s="33">
        <f t="shared" si="0"/>
        <v>10203.34</v>
      </c>
      <c r="E33" s="37"/>
      <c r="F33" s="3"/>
      <c r="G33" s="32">
        <f t="shared" si="1"/>
        <v>2.64</v>
      </c>
      <c r="H33" s="32">
        <v>0.22</v>
      </c>
      <c r="I33" s="23">
        <v>3864.9</v>
      </c>
      <c r="J33" s="23">
        <v>1.07</v>
      </c>
      <c r="K33" s="77">
        <v>0</v>
      </c>
    </row>
    <row r="34" spans="1:11" s="29" customFormat="1" ht="30">
      <c r="A34" s="35" t="s">
        <v>24</v>
      </c>
      <c r="B34" s="31"/>
      <c r="C34" s="37">
        <f>F34*12</f>
        <v>0</v>
      </c>
      <c r="D34" s="33">
        <f t="shared" si="0"/>
        <v>6493.03</v>
      </c>
      <c r="E34" s="37">
        <f>H34*12</f>
        <v>1.68</v>
      </c>
      <c r="F34" s="3"/>
      <c r="G34" s="32">
        <f t="shared" si="1"/>
        <v>1.68</v>
      </c>
      <c r="H34" s="32">
        <v>0.14</v>
      </c>
      <c r="I34" s="23">
        <v>3864.9</v>
      </c>
      <c r="J34" s="23">
        <v>1.07</v>
      </c>
      <c r="K34" s="77">
        <v>0.14</v>
      </c>
    </row>
    <row r="35" spans="1:11" s="23" customFormat="1" ht="15">
      <c r="A35" s="35" t="s">
        <v>26</v>
      </c>
      <c r="B35" s="31" t="s">
        <v>27</v>
      </c>
      <c r="C35" s="37">
        <f>F35*12</f>
        <v>0</v>
      </c>
      <c r="D35" s="33">
        <f t="shared" si="0"/>
        <v>1391.36</v>
      </c>
      <c r="E35" s="37">
        <f>H35*12</f>
        <v>0.36</v>
      </c>
      <c r="F35" s="3"/>
      <c r="G35" s="32">
        <f t="shared" si="1"/>
        <v>0.36</v>
      </c>
      <c r="H35" s="32">
        <v>0.03</v>
      </c>
      <c r="I35" s="23">
        <v>3864.9</v>
      </c>
      <c r="J35" s="23">
        <v>1.07</v>
      </c>
      <c r="K35" s="77">
        <v>0.03</v>
      </c>
    </row>
    <row r="36" spans="1:11" s="23" customFormat="1" ht="15">
      <c r="A36" s="35" t="s">
        <v>28</v>
      </c>
      <c r="B36" s="38" t="s">
        <v>29</v>
      </c>
      <c r="C36" s="39">
        <f>F36*12</f>
        <v>0</v>
      </c>
      <c r="D36" s="33">
        <f t="shared" si="0"/>
        <v>927.58</v>
      </c>
      <c r="E36" s="39">
        <f>H36*12</f>
        <v>0.24</v>
      </c>
      <c r="F36" s="7"/>
      <c r="G36" s="32">
        <f t="shared" si="1"/>
        <v>0.24</v>
      </c>
      <c r="H36" s="32">
        <v>0.02</v>
      </c>
      <c r="I36" s="23">
        <v>3864.9</v>
      </c>
      <c r="J36" s="23">
        <v>1.07</v>
      </c>
      <c r="K36" s="77">
        <v>0.02</v>
      </c>
    </row>
    <row r="37" spans="1:11" s="36" customFormat="1" ht="30">
      <c r="A37" s="35" t="s">
        <v>25</v>
      </c>
      <c r="B37" s="31" t="s">
        <v>106</v>
      </c>
      <c r="C37" s="37">
        <f>F37*12</f>
        <v>0</v>
      </c>
      <c r="D37" s="33">
        <f t="shared" si="0"/>
        <v>1391.36</v>
      </c>
      <c r="E37" s="37">
        <f>H37*12</f>
        <v>0.36</v>
      </c>
      <c r="F37" s="3"/>
      <c r="G37" s="32">
        <f t="shared" si="1"/>
        <v>0.36</v>
      </c>
      <c r="H37" s="32">
        <v>0.03</v>
      </c>
      <c r="I37" s="23">
        <v>3864.9</v>
      </c>
      <c r="J37" s="23">
        <v>1.07</v>
      </c>
      <c r="K37" s="77">
        <v>0.03</v>
      </c>
    </row>
    <row r="38" spans="1:11" s="23" customFormat="1" ht="15">
      <c r="A38" s="35" t="s">
        <v>122</v>
      </c>
      <c r="B38" s="31" t="s">
        <v>12</v>
      </c>
      <c r="C38" s="32">
        <f>F38*12</f>
        <v>68176.8</v>
      </c>
      <c r="D38" s="33">
        <f t="shared" si="0"/>
        <v>63075.17</v>
      </c>
      <c r="E38" s="33">
        <f>H38*J38</f>
        <v>1.46</v>
      </c>
      <c r="F38" s="33">
        <f>I38*K38</f>
        <v>5681.4</v>
      </c>
      <c r="G38" s="32">
        <f t="shared" si="1"/>
        <v>16.32</v>
      </c>
      <c r="H38" s="32">
        <v>1.36</v>
      </c>
      <c r="I38" s="23">
        <v>3864.9</v>
      </c>
      <c r="J38" s="23">
        <v>1.07</v>
      </c>
      <c r="K38" s="77">
        <v>1.47</v>
      </c>
    </row>
    <row r="39" spans="1:11" s="36" customFormat="1" ht="15">
      <c r="A39" s="35" t="s">
        <v>39</v>
      </c>
      <c r="B39" s="31"/>
      <c r="C39" s="32"/>
      <c r="D39" s="32">
        <f>SUM(D40:D54)</f>
        <v>23674.46</v>
      </c>
      <c r="E39" s="32"/>
      <c r="F39" s="3"/>
      <c r="G39" s="32">
        <f>SUM(G40:G54)</f>
        <v>6.12</v>
      </c>
      <c r="H39" s="32">
        <f>SUM(H40:H54)</f>
        <v>0.51</v>
      </c>
      <c r="I39" s="23">
        <v>3864.9</v>
      </c>
      <c r="J39" s="23">
        <v>1.07</v>
      </c>
      <c r="K39" s="77">
        <v>0.55</v>
      </c>
    </row>
    <row r="40" spans="1:11" s="29" customFormat="1" ht="15" hidden="1">
      <c r="A40" s="15"/>
      <c r="B40" s="40"/>
      <c r="C40" s="6"/>
      <c r="D40" s="14"/>
      <c r="E40" s="6"/>
      <c r="F40" s="4"/>
      <c r="G40" s="6"/>
      <c r="H40" s="6"/>
      <c r="I40" s="23"/>
      <c r="J40" s="23"/>
      <c r="K40" s="77"/>
    </row>
    <row r="41" spans="1:11" s="29" customFormat="1" ht="15">
      <c r="A41" s="15" t="s">
        <v>52</v>
      </c>
      <c r="B41" s="40" t="s">
        <v>18</v>
      </c>
      <c r="C41" s="6"/>
      <c r="D41" s="14">
        <f aca="true" t="shared" si="2" ref="D41:D52">G41*I41</f>
        <v>463.79</v>
      </c>
      <c r="E41" s="6"/>
      <c r="F41" s="4"/>
      <c r="G41" s="6">
        <f aca="true" t="shared" si="3" ref="G41:G54">H41*12</f>
        <v>0.12</v>
      </c>
      <c r="H41" s="6">
        <v>0.01</v>
      </c>
      <c r="I41" s="23">
        <v>3864.9</v>
      </c>
      <c r="J41" s="23">
        <v>1.07</v>
      </c>
      <c r="K41" s="77">
        <v>0.01</v>
      </c>
    </row>
    <row r="42" spans="1:11" s="29" customFormat="1" ht="15">
      <c r="A42" s="15" t="s">
        <v>19</v>
      </c>
      <c r="B42" s="40" t="s">
        <v>23</v>
      </c>
      <c r="C42" s="6">
        <f>F42*12</f>
        <v>0</v>
      </c>
      <c r="D42" s="14">
        <f t="shared" si="2"/>
        <v>463.79</v>
      </c>
      <c r="E42" s="6">
        <f>H42*12</f>
        <v>0.12</v>
      </c>
      <c r="F42" s="4"/>
      <c r="G42" s="6">
        <f t="shared" si="3"/>
        <v>0.12</v>
      </c>
      <c r="H42" s="6">
        <v>0.01</v>
      </c>
      <c r="I42" s="23">
        <v>3864.9</v>
      </c>
      <c r="J42" s="23">
        <v>1.07</v>
      </c>
      <c r="K42" s="77">
        <v>0.01</v>
      </c>
    </row>
    <row r="43" spans="1:11" s="29" customFormat="1" ht="15">
      <c r="A43" s="15" t="s">
        <v>108</v>
      </c>
      <c r="B43" s="40" t="s">
        <v>18</v>
      </c>
      <c r="C43" s="6">
        <f>F43*12</f>
        <v>0</v>
      </c>
      <c r="D43" s="14">
        <f t="shared" si="2"/>
        <v>8811.97</v>
      </c>
      <c r="E43" s="6">
        <f>H43*12</f>
        <v>2.28</v>
      </c>
      <c r="F43" s="4"/>
      <c r="G43" s="6">
        <f t="shared" si="3"/>
        <v>2.28</v>
      </c>
      <c r="H43" s="6">
        <v>0.19</v>
      </c>
      <c r="I43" s="23">
        <v>3864.9</v>
      </c>
      <c r="J43" s="23">
        <v>1.07</v>
      </c>
      <c r="K43" s="77">
        <v>0.2</v>
      </c>
    </row>
    <row r="44" spans="1:11" s="29" customFormat="1" ht="15">
      <c r="A44" s="15" t="s">
        <v>67</v>
      </c>
      <c r="B44" s="40" t="s">
        <v>18</v>
      </c>
      <c r="C44" s="6">
        <f>F44*12</f>
        <v>0</v>
      </c>
      <c r="D44" s="14">
        <f t="shared" si="2"/>
        <v>463.79</v>
      </c>
      <c r="E44" s="6">
        <f>H44*12</f>
        <v>0.12</v>
      </c>
      <c r="F44" s="4"/>
      <c r="G44" s="6">
        <f t="shared" si="3"/>
        <v>0.12</v>
      </c>
      <c r="H44" s="6">
        <v>0.01</v>
      </c>
      <c r="I44" s="23">
        <v>3864.9</v>
      </c>
      <c r="J44" s="23">
        <v>1.07</v>
      </c>
      <c r="K44" s="77">
        <v>0.01</v>
      </c>
    </row>
    <row r="45" spans="1:11" s="29" customFormat="1" ht="15">
      <c r="A45" s="15" t="s">
        <v>20</v>
      </c>
      <c r="B45" s="40" t="s">
        <v>18</v>
      </c>
      <c r="C45" s="6">
        <f>F45*12</f>
        <v>0</v>
      </c>
      <c r="D45" s="14">
        <f t="shared" si="2"/>
        <v>2782.73</v>
      </c>
      <c r="E45" s="6">
        <f>H45*12</f>
        <v>0.72</v>
      </c>
      <c r="F45" s="4"/>
      <c r="G45" s="6">
        <f t="shared" si="3"/>
        <v>0.72</v>
      </c>
      <c r="H45" s="6">
        <v>0.06</v>
      </c>
      <c r="I45" s="23">
        <v>3864.9</v>
      </c>
      <c r="J45" s="23">
        <v>1.07</v>
      </c>
      <c r="K45" s="77">
        <v>0.06</v>
      </c>
    </row>
    <row r="46" spans="1:11" s="29" customFormat="1" ht="15">
      <c r="A46" s="15" t="s">
        <v>21</v>
      </c>
      <c r="B46" s="40" t="s">
        <v>18</v>
      </c>
      <c r="C46" s="6">
        <f>F46*12</f>
        <v>0</v>
      </c>
      <c r="D46" s="14">
        <f t="shared" si="2"/>
        <v>463.79</v>
      </c>
      <c r="E46" s="6">
        <f>H46*12</f>
        <v>0.12</v>
      </c>
      <c r="F46" s="4"/>
      <c r="G46" s="6">
        <f t="shared" si="3"/>
        <v>0.12</v>
      </c>
      <c r="H46" s="6">
        <v>0.01</v>
      </c>
      <c r="I46" s="23">
        <v>3864.9</v>
      </c>
      <c r="J46" s="23">
        <v>1.07</v>
      </c>
      <c r="K46" s="77">
        <v>0.01</v>
      </c>
    </row>
    <row r="47" spans="1:11" s="29" customFormat="1" ht="15">
      <c r="A47" s="15" t="s">
        <v>62</v>
      </c>
      <c r="B47" s="40" t="s">
        <v>18</v>
      </c>
      <c r="C47" s="6"/>
      <c r="D47" s="14">
        <f t="shared" si="2"/>
        <v>463.79</v>
      </c>
      <c r="E47" s="6"/>
      <c r="F47" s="4"/>
      <c r="G47" s="6">
        <f t="shared" si="3"/>
        <v>0.12</v>
      </c>
      <c r="H47" s="6">
        <v>0.01</v>
      </c>
      <c r="I47" s="23">
        <v>3864.9</v>
      </c>
      <c r="J47" s="23">
        <v>1.07</v>
      </c>
      <c r="K47" s="77">
        <v>0.01</v>
      </c>
    </row>
    <row r="48" spans="1:11" s="29" customFormat="1" ht="15">
      <c r="A48" s="15" t="s">
        <v>63</v>
      </c>
      <c r="B48" s="40" t="s">
        <v>23</v>
      </c>
      <c r="C48" s="6"/>
      <c r="D48" s="14">
        <f t="shared" si="2"/>
        <v>1391.36</v>
      </c>
      <c r="E48" s="6"/>
      <c r="F48" s="4"/>
      <c r="G48" s="6">
        <f t="shared" si="3"/>
        <v>0.36</v>
      </c>
      <c r="H48" s="6">
        <v>0.03</v>
      </c>
      <c r="I48" s="23">
        <v>3864.9</v>
      </c>
      <c r="J48" s="23">
        <v>1.07</v>
      </c>
      <c r="K48" s="77">
        <v>0.03</v>
      </c>
    </row>
    <row r="49" spans="1:11" s="29" customFormat="1" ht="25.5">
      <c r="A49" s="15" t="s">
        <v>22</v>
      </c>
      <c r="B49" s="40" t="s">
        <v>18</v>
      </c>
      <c r="C49" s="6">
        <f>F49*12</f>
        <v>0</v>
      </c>
      <c r="D49" s="14">
        <f t="shared" si="2"/>
        <v>2782.73</v>
      </c>
      <c r="E49" s="6">
        <f>H49*12</f>
        <v>0.72</v>
      </c>
      <c r="F49" s="4"/>
      <c r="G49" s="6">
        <f t="shared" si="3"/>
        <v>0.72</v>
      </c>
      <c r="H49" s="6">
        <v>0.06</v>
      </c>
      <c r="I49" s="23">
        <v>3864.9</v>
      </c>
      <c r="J49" s="23">
        <v>1.07</v>
      </c>
      <c r="K49" s="77">
        <v>0.06</v>
      </c>
    </row>
    <row r="50" spans="1:11" s="29" customFormat="1" ht="15">
      <c r="A50" s="15" t="s">
        <v>40</v>
      </c>
      <c r="B50" s="40" t="s">
        <v>18</v>
      </c>
      <c r="C50" s="6"/>
      <c r="D50" s="14">
        <f t="shared" si="2"/>
        <v>463.79</v>
      </c>
      <c r="E50" s="6"/>
      <c r="F50" s="4"/>
      <c r="G50" s="6">
        <f t="shared" si="3"/>
        <v>0.12</v>
      </c>
      <c r="H50" s="6">
        <v>0.01</v>
      </c>
      <c r="I50" s="23">
        <v>3864.9</v>
      </c>
      <c r="J50" s="23">
        <v>1.07</v>
      </c>
      <c r="K50" s="77">
        <v>0.01</v>
      </c>
    </row>
    <row r="51" spans="1:11" s="29" customFormat="1" ht="15" hidden="1">
      <c r="A51" s="15"/>
      <c r="B51" s="40"/>
      <c r="C51" s="16"/>
      <c r="D51" s="14"/>
      <c r="E51" s="16"/>
      <c r="F51" s="4"/>
      <c r="G51" s="6"/>
      <c r="H51" s="6"/>
      <c r="I51" s="23"/>
      <c r="J51" s="23"/>
      <c r="K51" s="77"/>
    </row>
    <row r="52" spans="1:11" s="29" customFormat="1" ht="15">
      <c r="A52" s="15" t="s">
        <v>66</v>
      </c>
      <c r="B52" s="40" t="s">
        <v>18</v>
      </c>
      <c r="C52" s="16">
        <f>F52*12</f>
        <v>0</v>
      </c>
      <c r="D52" s="14">
        <f t="shared" si="2"/>
        <v>2318.94</v>
      </c>
      <c r="E52" s="16">
        <f>H52*12</f>
        <v>0.6</v>
      </c>
      <c r="F52" s="4"/>
      <c r="G52" s="6">
        <f t="shared" si="3"/>
        <v>0.6</v>
      </c>
      <c r="H52" s="6">
        <v>0.05</v>
      </c>
      <c r="I52" s="23">
        <v>3864.9</v>
      </c>
      <c r="J52" s="23">
        <v>1.07</v>
      </c>
      <c r="K52" s="77">
        <v>0.05</v>
      </c>
    </row>
    <row r="53" spans="1:11" s="29" customFormat="1" ht="15" hidden="1">
      <c r="A53" s="15"/>
      <c r="B53" s="40"/>
      <c r="C53" s="6"/>
      <c r="D53" s="14"/>
      <c r="E53" s="6"/>
      <c r="F53" s="4"/>
      <c r="G53" s="6"/>
      <c r="H53" s="6"/>
      <c r="I53" s="23"/>
      <c r="J53" s="23"/>
      <c r="K53" s="77"/>
    </row>
    <row r="54" spans="1:11" s="29" customFormat="1" ht="15">
      <c r="A54" s="15" t="s">
        <v>115</v>
      </c>
      <c r="B54" s="40" t="s">
        <v>18</v>
      </c>
      <c r="C54" s="6"/>
      <c r="D54" s="14">
        <v>2803.99</v>
      </c>
      <c r="E54" s="6"/>
      <c r="F54" s="4"/>
      <c r="G54" s="6">
        <f t="shared" si="3"/>
        <v>0.72</v>
      </c>
      <c r="H54" s="6">
        <f>D54/I54/12</f>
        <v>0.06</v>
      </c>
      <c r="I54" s="23">
        <v>3864.9</v>
      </c>
      <c r="J54" s="23">
        <v>1.07</v>
      </c>
      <c r="K54" s="77">
        <v>0.05</v>
      </c>
    </row>
    <row r="55" spans="1:11" s="36" customFormat="1" ht="30">
      <c r="A55" s="35" t="s">
        <v>48</v>
      </c>
      <c r="B55" s="31"/>
      <c r="C55" s="32"/>
      <c r="D55" s="32">
        <f>SUM(D56:D67)</f>
        <v>24102.52</v>
      </c>
      <c r="E55" s="32"/>
      <c r="F55" s="3"/>
      <c r="G55" s="32">
        <f>SUM(G56:G67)</f>
        <v>6.24</v>
      </c>
      <c r="H55" s="32">
        <f>SUM(H56:H67)</f>
        <v>0.52</v>
      </c>
      <c r="I55" s="23">
        <v>3864.9</v>
      </c>
      <c r="J55" s="23">
        <v>1.07</v>
      </c>
      <c r="K55" s="77">
        <v>0.66</v>
      </c>
    </row>
    <row r="56" spans="1:11" s="29" customFormat="1" ht="15">
      <c r="A56" s="15" t="s">
        <v>41</v>
      </c>
      <c r="B56" s="40" t="s">
        <v>68</v>
      </c>
      <c r="C56" s="6"/>
      <c r="D56" s="14">
        <f aca="true" t="shared" si="4" ref="D56:D67">G56*I56</f>
        <v>1855.15</v>
      </c>
      <c r="E56" s="6"/>
      <c r="F56" s="4"/>
      <c r="G56" s="6">
        <f aca="true" t="shared" si="5" ref="G56:G67">H56*12</f>
        <v>0.48</v>
      </c>
      <c r="H56" s="6">
        <v>0.04</v>
      </c>
      <c r="I56" s="23">
        <v>3864.9</v>
      </c>
      <c r="J56" s="23">
        <v>1.07</v>
      </c>
      <c r="K56" s="77">
        <v>0.04</v>
      </c>
    </row>
    <row r="57" spans="1:11" s="29" customFormat="1" ht="25.5">
      <c r="A57" s="15" t="s">
        <v>42</v>
      </c>
      <c r="B57" s="40" t="s">
        <v>53</v>
      </c>
      <c r="C57" s="6"/>
      <c r="D57" s="14">
        <f t="shared" si="4"/>
        <v>1391.36</v>
      </c>
      <c r="E57" s="6"/>
      <c r="F57" s="4"/>
      <c r="G57" s="6">
        <f t="shared" si="5"/>
        <v>0.36</v>
      </c>
      <c r="H57" s="6">
        <v>0.03</v>
      </c>
      <c r="I57" s="23">
        <v>3864.9</v>
      </c>
      <c r="J57" s="23">
        <v>1.07</v>
      </c>
      <c r="K57" s="77">
        <v>0.03</v>
      </c>
    </row>
    <row r="58" spans="1:11" s="29" customFormat="1" ht="15">
      <c r="A58" s="15" t="s">
        <v>73</v>
      </c>
      <c r="B58" s="40" t="s">
        <v>72</v>
      </c>
      <c r="C58" s="6"/>
      <c r="D58" s="14">
        <f t="shared" si="4"/>
        <v>1391.36</v>
      </c>
      <c r="E58" s="6"/>
      <c r="F58" s="4"/>
      <c r="G58" s="6">
        <f t="shared" si="5"/>
        <v>0.36</v>
      </c>
      <c r="H58" s="6">
        <v>0.03</v>
      </c>
      <c r="I58" s="23">
        <v>3864.9</v>
      </c>
      <c r="J58" s="23">
        <v>1.07</v>
      </c>
      <c r="K58" s="77">
        <v>0.03</v>
      </c>
    </row>
    <row r="59" spans="1:11" s="29" customFormat="1" ht="26.25" customHeight="1">
      <c r="A59" s="15" t="s">
        <v>69</v>
      </c>
      <c r="B59" s="40" t="s">
        <v>70</v>
      </c>
      <c r="C59" s="6"/>
      <c r="D59" s="14">
        <f t="shared" si="4"/>
        <v>1391.36</v>
      </c>
      <c r="E59" s="6"/>
      <c r="F59" s="4"/>
      <c r="G59" s="6">
        <f t="shared" si="5"/>
        <v>0.36</v>
      </c>
      <c r="H59" s="6">
        <v>0.03</v>
      </c>
      <c r="I59" s="23">
        <v>3864.9</v>
      </c>
      <c r="J59" s="23">
        <v>1.07</v>
      </c>
      <c r="K59" s="77">
        <v>0.03</v>
      </c>
    </row>
    <row r="60" spans="1:11" s="29" customFormat="1" ht="15">
      <c r="A60" s="15" t="s">
        <v>116</v>
      </c>
      <c r="B60" s="40" t="s">
        <v>71</v>
      </c>
      <c r="C60" s="6"/>
      <c r="D60" s="14">
        <v>913.13</v>
      </c>
      <c r="E60" s="6"/>
      <c r="F60" s="4"/>
      <c r="G60" s="6">
        <f t="shared" si="5"/>
        <v>0.24</v>
      </c>
      <c r="H60" s="6">
        <f>D60/12/I60</f>
        <v>0.02</v>
      </c>
      <c r="I60" s="23">
        <v>3864.9</v>
      </c>
      <c r="J60" s="23">
        <v>1.07</v>
      </c>
      <c r="K60" s="77">
        <v>0.15</v>
      </c>
    </row>
    <row r="61" spans="1:11" s="29" customFormat="1" ht="15" hidden="1">
      <c r="A61" s="15"/>
      <c r="B61" s="40"/>
      <c r="C61" s="6"/>
      <c r="D61" s="14"/>
      <c r="E61" s="6"/>
      <c r="F61" s="4"/>
      <c r="G61" s="6"/>
      <c r="H61" s="6">
        <v>0</v>
      </c>
      <c r="I61" s="23">
        <v>3864.9</v>
      </c>
      <c r="J61" s="23">
        <v>1.07</v>
      </c>
      <c r="K61" s="77">
        <v>0</v>
      </c>
    </row>
    <row r="62" spans="1:11" s="29" customFormat="1" ht="15" hidden="1">
      <c r="A62" s="15"/>
      <c r="B62" s="40"/>
      <c r="C62" s="6"/>
      <c r="D62" s="14"/>
      <c r="E62" s="6"/>
      <c r="F62" s="4"/>
      <c r="G62" s="6"/>
      <c r="H62" s="6">
        <v>0</v>
      </c>
      <c r="I62" s="23">
        <v>3864.9</v>
      </c>
      <c r="J62" s="23">
        <v>1.07</v>
      </c>
      <c r="K62" s="77">
        <v>0</v>
      </c>
    </row>
    <row r="63" spans="1:11" s="29" customFormat="1" ht="15" hidden="1">
      <c r="A63" s="15"/>
      <c r="B63" s="40"/>
      <c r="C63" s="6"/>
      <c r="D63" s="14"/>
      <c r="E63" s="6"/>
      <c r="F63" s="4"/>
      <c r="G63" s="6"/>
      <c r="H63" s="6">
        <v>0</v>
      </c>
      <c r="I63" s="23">
        <v>3864.9</v>
      </c>
      <c r="J63" s="23">
        <v>1.07</v>
      </c>
      <c r="K63" s="77">
        <v>0</v>
      </c>
    </row>
    <row r="64" spans="1:11" s="29" customFormat="1" ht="15">
      <c r="A64" s="15" t="s">
        <v>109</v>
      </c>
      <c r="B64" s="40" t="s">
        <v>18</v>
      </c>
      <c r="C64" s="6"/>
      <c r="D64" s="14">
        <f t="shared" si="4"/>
        <v>2318.94</v>
      </c>
      <c r="E64" s="6"/>
      <c r="F64" s="4"/>
      <c r="G64" s="6">
        <f t="shared" si="5"/>
        <v>0.6</v>
      </c>
      <c r="H64" s="6">
        <v>0.05</v>
      </c>
      <c r="I64" s="23">
        <v>3864.9</v>
      </c>
      <c r="J64" s="23">
        <v>1.07</v>
      </c>
      <c r="K64" s="77">
        <v>0.05</v>
      </c>
    </row>
    <row r="65" spans="1:11" s="29" customFormat="1" ht="25.5">
      <c r="A65" s="15" t="s">
        <v>117</v>
      </c>
      <c r="B65" s="40" t="s">
        <v>13</v>
      </c>
      <c r="C65" s="6"/>
      <c r="D65" s="14">
        <f t="shared" si="4"/>
        <v>9739.55</v>
      </c>
      <c r="E65" s="6"/>
      <c r="F65" s="4"/>
      <c r="G65" s="6">
        <f t="shared" si="5"/>
        <v>2.52</v>
      </c>
      <c r="H65" s="6">
        <v>0.21</v>
      </c>
      <c r="I65" s="23">
        <v>3864.9</v>
      </c>
      <c r="J65" s="23">
        <v>1.07</v>
      </c>
      <c r="K65" s="77">
        <v>0.21</v>
      </c>
    </row>
    <row r="66" spans="1:11" s="29" customFormat="1" ht="15">
      <c r="A66" s="15" t="s">
        <v>64</v>
      </c>
      <c r="B66" s="40" t="s">
        <v>10</v>
      </c>
      <c r="C66" s="16"/>
      <c r="D66" s="14">
        <f t="shared" si="4"/>
        <v>5101.67</v>
      </c>
      <c r="E66" s="16"/>
      <c r="F66" s="4"/>
      <c r="G66" s="6">
        <f t="shared" si="5"/>
        <v>1.32</v>
      </c>
      <c r="H66" s="6">
        <v>0.11</v>
      </c>
      <c r="I66" s="23">
        <v>3864.9</v>
      </c>
      <c r="J66" s="23">
        <v>1.07</v>
      </c>
      <c r="K66" s="77">
        <v>0.11</v>
      </c>
    </row>
    <row r="67" spans="1:11" s="29" customFormat="1" ht="15" hidden="1">
      <c r="A67" s="15" t="s">
        <v>79</v>
      </c>
      <c r="B67" s="40" t="s">
        <v>18</v>
      </c>
      <c r="C67" s="6"/>
      <c r="D67" s="14">
        <f t="shared" si="4"/>
        <v>0</v>
      </c>
      <c r="E67" s="6"/>
      <c r="F67" s="4"/>
      <c r="G67" s="6">
        <f t="shared" si="5"/>
        <v>0</v>
      </c>
      <c r="H67" s="6">
        <v>0</v>
      </c>
      <c r="I67" s="23">
        <v>3864.9</v>
      </c>
      <c r="J67" s="23">
        <v>1.07</v>
      </c>
      <c r="K67" s="77">
        <v>0</v>
      </c>
    </row>
    <row r="68" spans="1:11" s="29" customFormat="1" ht="30">
      <c r="A68" s="35" t="s">
        <v>49</v>
      </c>
      <c r="B68" s="40"/>
      <c r="C68" s="6"/>
      <c r="D68" s="32">
        <f>D69+D70+D71</f>
        <v>1695.8</v>
      </c>
      <c r="E68" s="6"/>
      <c r="F68" s="4"/>
      <c r="G68" s="32">
        <f>G69+G70+G71</f>
        <v>0.48</v>
      </c>
      <c r="H68" s="32">
        <f>H69+H70+H71</f>
        <v>0.04</v>
      </c>
      <c r="I68" s="23">
        <v>3864.9</v>
      </c>
      <c r="J68" s="23">
        <v>1.07</v>
      </c>
      <c r="K68" s="77">
        <v>0.06</v>
      </c>
    </row>
    <row r="69" spans="1:11" s="29" customFormat="1" ht="15">
      <c r="A69" s="15" t="s">
        <v>118</v>
      </c>
      <c r="B69" s="40" t="s">
        <v>18</v>
      </c>
      <c r="C69" s="6"/>
      <c r="D69" s="14">
        <v>304.44</v>
      </c>
      <c r="E69" s="6"/>
      <c r="F69" s="4"/>
      <c r="G69" s="6">
        <f>H69*12</f>
        <v>0.12</v>
      </c>
      <c r="H69" s="6">
        <f>D69/12/I69</f>
        <v>0.01</v>
      </c>
      <c r="I69" s="23">
        <v>3864.9</v>
      </c>
      <c r="J69" s="23">
        <v>1.07</v>
      </c>
      <c r="K69" s="77">
        <v>0.03</v>
      </c>
    </row>
    <row r="70" spans="1:11" s="29" customFormat="1" ht="15">
      <c r="A70" s="15" t="s">
        <v>110</v>
      </c>
      <c r="B70" s="40" t="s">
        <v>18</v>
      </c>
      <c r="C70" s="6"/>
      <c r="D70" s="14">
        <f>G70*I70</f>
        <v>1391.36</v>
      </c>
      <c r="E70" s="6"/>
      <c r="F70" s="4"/>
      <c r="G70" s="6">
        <f>H70*12</f>
        <v>0.36</v>
      </c>
      <c r="H70" s="6">
        <v>0.03</v>
      </c>
      <c r="I70" s="23">
        <v>3864.9</v>
      </c>
      <c r="J70" s="23">
        <v>1.07</v>
      </c>
      <c r="K70" s="77">
        <v>0.03</v>
      </c>
    </row>
    <row r="71" spans="1:11" s="29" customFormat="1" ht="15" hidden="1">
      <c r="A71" s="15" t="s">
        <v>65</v>
      </c>
      <c r="B71" s="40" t="s">
        <v>10</v>
      </c>
      <c r="C71" s="6"/>
      <c r="D71" s="14">
        <f>G71*I71</f>
        <v>0</v>
      </c>
      <c r="E71" s="6"/>
      <c r="F71" s="4"/>
      <c r="G71" s="6">
        <f>H71*12</f>
        <v>0</v>
      </c>
      <c r="H71" s="6">
        <v>0</v>
      </c>
      <c r="I71" s="23">
        <v>3864.9</v>
      </c>
      <c r="J71" s="23">
        <v>1.07</v>
      </c>
      <c r="K71" s="77">
        <v>0</v>
      </c>
    </row>
    <row r="72" spans="1:11" s="29" customFormat="1" ht="15">
      <c r="A72" s="35" t="s">
        <v>50</v>
      </c>
      <c r="B72" s="40"/>
      <c r="C72" s="6"/>
      <c r="D72" s="32">
        <f>SUM(D73:D80)</f>
        <v>12986.07</v>
      </c>
      <c r="E72" s="6"/>
      <c r="F72" s="4"/>
      <c r="G72" s="32">
        <f>SUM(G73:G80)</f>
        <v>3.36</v>
      </c>
      <c r="H72" s="32">
        <f>SUM(H73:H80)</f>
        <v>0.28</v>
      </c>
      <c r="I72" s="23">
        <v>3864.9</v>
      </c>
      <c r="J72" s="23">
        <v>1.07</v>
      </c>
      <c r="K72" s="77">
        <v>0.27</v>
      </c>
    </row>
    <row r="73" spans="1:11" s="29" customFormat="1" ht="15" hidden="1">
      <c r="A73" s="15" t="s">
        <v>43</v>
      </c>
      <c r="B73" s="40" t="s">
        <v>10</v>
      </c>
      <c r="C73" s="6"/>
      <c r="D73" s="14">
        <f aca="true" t="shared" si="6" ref="D73:D80">G73*I73</f>
        <v>0</v>
      </c>
      <c r="E73" s="6"/>
      <c r="F73" s="4"/>
      <c r="G73" s="6">
        <f aca="true" t="shared" si="7" ref="G73:G80">H73*12</f>
        <v>0</v>
      </c>
      <c r="H73" s="6">
        <v>0</v>
      </c>
      <c r="I73" s="23">
        <v>3864.9</v>
      </c>
      <c r="J73" s="23">
        <v>1.07</v>
      </c>
      <c r="K73" s="77">
        <v>0</v>
      </c>
    </row>
    <row r="74" spans="1:11" s="29" customFormat="1" ht="15">
      <c r="A74" s="15" t="s">
        <v>84</v>
      </c>
      <c r="B74" s="40" t="s">
        <v>18</v>
      </c>
      <c r="C74" s="6"/>
      <c r="D74" s="14">
        <f t="shared" si="6"/>
        <v>12058.49</v>
      </c>
      <c r="E74" s="6"/>
      <c r="F74" s="4"/>
      <c r="G74" s="6">
        <f t="shared" si="7"/>
        <v>3.12</v>
      </c>
      <c r="H74" s="6">
        <v>0.26</v>
      </c>
      <c r="I74" s="23">
        <v>3864.9</v>
      </c>
      <c r="J74" s="23">
        <v>1.07</v>
      </c>
      <c r="K74" s="77">
        <v>0.26</v>
      </c>
    </row>
    <row r="75" spans="1:11" s="29" customFormat="1" ht="15">
      <c r="A75" s="15" t="s">
        <v>44</v>
      </c>
      <c r="B75" s="40" t="s">
        <v>18</v>
      </c>
      <c r="C75" s="6"/>
      <c r="D75" s="14">
        <f t="shared" si="6"/>
        <v>927.58</v>
      </c>
      <c r="E75" s="6"/>
      <c r="F75" s="4"/>
      <c r="G75" s="6">
        <f t="shared" si="7"/>
        <v>0.24</v>
      </c>
      <c r="H75" s="6">
        <v>0.02</v>
      </c>
      <c r="I75" s="23">
        <v>3864.9</v>
      </c>
      <c r="J75" s="23">
        <v>1.07</v>
      </c>
      <c r="K75" s="77">
        <v>0.01</v>
      </c>
    </row>
    <row r="76" spans="1:11" s="29" customFormat="1" ht="27.75" customHeight="1" hidden="1">
      <c r="A76" s="15" t="s">
        <v>54</v>
      </c>
      <c r="B76" s="40" t="s">
        <v>13</v>
      </c>
      <c r="C76" s="6"/>
      <c r="D76" s="14">
        <f t="shared" si="6"/>
        <v>0</v>
      </c>
      <c r="E76" s="6"/>
      <c r="F76" s="4"/>
      <c r="G76" s="6">
        <f t="shared" si="7"/>
        <v>0</v>
      </c>
      <c r="H76" s="6">
        <v>0</v>
      </c>
      <c r="I76" s="23">
        <v>3864.9</v>
      </c>
      <c r="J76" s="23">
        <v>1.07</v>
      </c>
      <c r="K76" s="77">
        <v>0</v>
      </c>
    </row>
    <row r="77" spans="1:11" s="29" customFormat="1" ht="25.5" hidden="1">
      <c r="A77" s="15" t="s">
        <v>80</v>
      </c>
      <c r="B77" s="40" t="s">
        <v>13</v>
      </c>
      <c r="C77" s="6"/>
      <c r="D77" s="14">
        <f t="shared" si="6"/>
        <v>0</v>
      </c>
      <c r="E77" s="6"/>
      <c r="F77" s="4"/>
      <c r="G77" s="6">
        <f t="shared" si="7"/>
        <v>0</v>
      </c>
      <c r="H77" s="6">
        <v>0</v>
      </c>
      <c r="I77" s="23">
        <v>3864.9</v>
      </c>
      <c r="J77" s="23">
        <v>1.07</v>
      </c>
      <c r="K77" s="77">
        <v>0</v>
      </c>
    </row>
    <row r="78" spans="1:11" s="29" customFormat="1" ht="25.5" hidden="1">
      <c r="A78" s="15" t="s">
        <v>74</v>
      </c>
      <c r="B78" s="40" t="s">
        <v>13</v>
      </c>
      <c r="C78" s="6"/>
      <c r="D78" s="14">
        <f t="shared" si="6"/>
        <v>0</v>
      </c>
      <c r="E78" s="6"/>
      <c r="F78" s="4"/>
      <c r="G78" s="6">
        <f t="shared" si="7"/>
        <v>0</v>
      </c>
      <c r="H78" s="6">
        <v>0</v>
      </c>
      <c r="I78" s="23">
        <v>3864.9</v>
      </c>
      <c r="J78" s="23">
        <v>1.07</v>
      </c>
      <c r="K78" s="77">
        <v>0</v>
      </c>
    </row>
    <row r="79" spans="1:11" s="29" customFormat="1" ht="25.5" hidden="1">
      <c r="A79" s="15" t="s">
        <v>81</v>
      </c>
      <c r="B79" s="40" t="s">
        <v>13</v>
      </c>
      <c r="C79" s="6"/>
      <c r="D79" s="14">
        <f t="shared" si="6"/>
        <v>0</v>
      </c>
      <c r="E79" s="6"/>
      <c r="F79" s="4"/>
      <c r="G79" s="6">
        <f t="shared" si="7"/>
        <v>0</v>
      </c>
      <c r="H79" s="6">
        <v>0</v>
      </c>
      <c r="I79" s="23">
        <v>3864.9</v>
      </c>
      <c r="J79" s="23">
        <v>1.07</v>
      </c>
      <c r="K79" s="77">
        <v>0</v>
      </c>
    </row>
    <row r="80" spans="1:11" s="29" customFormat="1" ht="25.5" hidden="1">
      <c r="A80" s="15" t="s">
        <v>78</v>
      </c>
      <c r="B80" s="40" t="s">
        <v>13</v>
      </c>
      <c r="C80" s="6"/>
      <c r="D80" s="14">
        <f t="shared" si="6"/>
        <v>0</v>
      </c>
      <c r="E80" s="6"/>
      <c r="F80" s="4"/>
      <c r="G80" s="6">
        <f t="shared" si="7"/>
        <v>0</v>
      </c>
      <c r="H80" s="6">
        <v>0</v>
      </c>
      <c r="I80" s="23">
        <v>3864.9</v>
      </c>
      <c r="J80" s="23">
        <v>1.07</v>
      </c>
      <c r="K80" s="77">
        <v>0</v>
      </c>
    </row>
    <row r="81" spans="1:11" s="29" customFormat="1" ht="15">
      <c r="A81" s="35" t="s">
        <v>51</v>
      </c>
      <c r="B81" s="40"/>
      <c r="C81" s="6"/>
      <c r="D81" s="32">
        <f>D82+D83+D84</f>
        <v>7884.4</v>
      </c>
      <c r="E81" s="6"/>
      <c r="F81" s="4"/>
      <c r="G81" s="32">
        <f>G82+G83+G84</f>
        <v>2.04</v>
      </c>
      <c r="H81" s="32">
        <f>H82+H83+H84</f>
        <v>0.17</v>
      </c>
      <c r="I81" s="23">
        <v>3864.9</v>
      </c>
      <c r="J81" s="23">
        <v>1.07</v>
      </c>
      <c r="K81" s="77">
        <v>0.16</v>
      </c>
    </row>
    <row r="82" spans="1:11" s="29" customFormat="1" ht="15">
      <c r="A82" s="15" t="s">
        <v>45</v>
      </c>
      <c r="B82" s="40" t="s">
        <v>18</v>
      </c>
      <c r="C82" s="6"/>
      <c r="D82" s="14">
        <f>G82*I82</f>
        <v>927.58</v>
      </c>
      <c r="E82" s="6"/>
      <c r="F82" s="4"/>
      <c r="G82" s="6">
        <f>H82*12</f>
        <v>0.24</v>
      </c>
      <c r="H82" s="6">
        <v>0.02</v>
      </c>
      <c r="I82" s="23">
        <v>3864.9</v>
      </c>
      <c r="J82" s="23">
        <v>1.07</v>
      </c>
      <c r="K82" s="77">
        <v>0.02</v>
      </c>
    </row>
    <row r="83" spans="1:11" s="29" customFormat="1" ht="15">
      <c r="A83" s="15" t="s">
        <v>46</v>
      </c>
      <c r="B83" s="40" t="s">
        <v>18</v>
      </c>
      <c r="C83" s="6"/>
      <c r="D83" s="14">
        <f>G83*I83</f>
        <v>6029.24</v>
      </c>
      <c r="E83" s="6"/>
      <c r="F83" s="4"/>
      <c r="G83" s="6">
        <f>H83*12</f>
        <v>1.56</v>
      </c>
      <c r="H83" s="6">
        <v>0.13</v>
      </c>
      <c r="I83" s="23">
        <v>3864.9</v>
      </c>
      <c r="J83" s="23">
        <v>1.07</v>
      </c>
      <c r="K83" s="77">
        <v>0.13</v>
      </c>
    </row>
    <row r="84" spans="1:11" s="29" customFormat="1" ht="15">
      <c r="A84" s="15" t="s">
        <v>47</v>
      </c>
      <c r="B84" s="40" t="s">
        <v>18</v>
      </c>
      <c r="C84" s="6"/>
      <c r="D84" s="14">
        <f>G84*I84</f>
        <v>927.58</v>
      </c>
      <c r="E84" s="6"/>
      <c r="F84" s="4"/>
      <c r="G84" s="6">
        <f>H84*12</f>
        <v>0.24</v>
      </c>
      <c r="H84" s="6">
        <v>0.02</v>
      </c>
      <c r="I84" s="23">
        <v>3864.9</v>
      </c>
      <c r="J84" s="23">
        <v>1.07</v>
      </c>
      <c r="K84" s="77">
        <v>0.01</v>
      </c>
    </row>
    <row r="85" spans="1:11" s="23" customFormat="1" ht="15">
      <c r="A85" s="35" t="s">
        <v>61</v>
      </c>
      <c r="B85" s="31"/>
      <c r="C85" s="32"/>
      <c r="D85" s="32">
        <f>D86+D87</f>
        <v>1391.36</v>
      </c>
      <c r="E85" s="32"/>
      <c r="F85" s="3"/>
      <c r="G85" s="32">
        <f>G86+G87</f>
        <v>0.36</v>
      </c>
      <c r="H85" s="32">
        <f>H86+H87</f>
        <v>0.03</v>
      </c>
      <c r="I85" s="23">
        <v>3864.9</v>
      </c>
      <c r="J85" s="23">
        <v>1.07</v>
      </c>
      <c r="K85" s="77">
        <v>0.49</v>
      </c>
    </row>
    <row r="86" spans="1:11" s="29" customFormat="1" ht="15">
      <c r="A86" s="15" t="s">
        <v>75</v>
      </c>
      <c r="B86" s="40" t="s">
        <v>18</v>
      </c>
      <c r="C86" s="6"/>
      <c r="D86" s="14">
        <f>G86*I86</f>
        <v>1391.36</v>
      </c>
      <c r="E86" s="6"/>
      <c r="F86" s="4"/>
      <c r="G86" s="6">
        <f>H86*12</f>
        <v>0.36</v>
      </c>
      <c r="H86" s="6">
        <v>0.03</v>
      </c>
      <c r="I86" s="23">
        <v>3864.9</v>
      </c>
      <c r="J86" s="23">
        <v>1.07</v>
      </c>
      <c r="K86" s="77">
        <v>0.03</v>
      </c>
    </row>
    <row r="87" spans="1:11" s="29" customFormat="1" ht="15" hidden="1">
      <c r="A87" s="15"/>
      <c r="B87" s="40"/>
      <c r="C87" s="6"/>
      <c r="D87" s="14"/>
      <c r="E87" s="6"/>
      <c r="F87" s="4"/>
      <c r="G87" s="6"/>
      <c r="H87" s="6"/>
      <c r="I87" s="23"/>
      <c r="J87" s="23"/>
      <c r="K87" s="77"/>
    </row>
    <row r="88" spans="1:11" s="23" customFormat="1" ht="15">
      <c r="A88" s="35" t="s">
        <v>60</v>
      </c>
      <c r="B88" s="31"/>
      <c r="C88" s="32"/>
      <c r="D88" s="32">
        <f>D89+D90+D91</f>
        <v>13913.64</v>
      </c>
      <c r="E88" s="32"/>
      <c r="F88" s="3"/>
      <c r="G88" s="32">
        <f>G89+G90+G91</f>
        <v>3.6</v>
      </c>
      <c r="H88" s="32">
        <f>H89+H90+H91</f>
        <v>0.3</v>
      </c>
      <c r="I88" s="23">
        <v>3864.9</v>
      </c>
      <c r="J88" s="23">
        <v>1.07</v>
      </c>
      <c r="K88" s="77">
        <v>0.37</v>
      </c>
    </row>
    <row r="89" spans="1:11" s="29" customFormat="1" ht="15">
      <c r="A89" s="15" t="s">
        <v>76</v>
      </c>
      <c r="B89" s="40" t="s">
        <v>68</v>
      </c>
      <c r="C89" s="6"/>
      <c r="D89" s="14">
        <f>G89*I89</f>
        <v>13913.64</v>
      </c>
      <c r="E89" s="6"/>
      <c r="F89" s="4"/>
      <c r="G89" s="6">
        <f>H89*12</f>
        <v>3.6</v>
      </c>
      <c r="H89" s="6">
        <v>0.3</v>
      </c>
      <c r="I89" s="23">
        <v>3864.9</v>
      </c>
      <c r="J89" s="23">
        <v>1.07</v>
      </c>
      <c r="K89" s="77">
        <v>0.3</v>
      </c>
    </row>
    <row r="90" spans="1:11" s="29" customFormat="1" ht="15" hidden="1">
      <c r="A90" s="15"/>
      <c r="B90" s="40"/>
      <c r="C90" s="6"/>
      <c r="D90" s="14"/>
      <c r="E90" s="6"/>
      <c r="F90" s="4"/>
      <c r="G90" s="6"/>
      <c r="H90" s="6"/>
      <c r="I90" s="23"/>
      <c r="J90" s="23"/>
      <c r="K90" s="77"/>
    </row>
    <row r="91" spans="1:11" s="29" customFormat="1" ht="25.5" customHeight="1" hidden="1">
      <c r="A91" s="15" t="s">
        <v>77</v>
      </c>
      <c r="B91" s="40" t="s">
        <v>18</v>
      </c>
      <c r="C91" s="6"/>
      <c r="D91" s="14">
        <f>G91*I91</f>
        <v>0</v>
      </c>
      <c r="E91" s="6"/>
      <c r="F91" s="4"/>
      <c r="G91" s="6">
        <f>H91*12</f>
        <v>0</v>
      </c>
      <c r="H91" s="6">
        <v>0</v>
      </c>
      <c r="I91" s="23">
        <v>3864.9</v>
      </c>
      <c r="J91" s="23">
        <v>1.07</v>
      </c>
      <c r="K91" s="77">
        <v>0</v>
      </c>
    </row>
    <row r="92" spans="1:10" s="57" customFormat="1" ht="26.25" customHeight="1" hidden="1">
      <c r="A92" s="85"/>
      <c r="B92" s="90"/>
      <c r="C92" s="66"/>
      <c r="D92" s="66"/>
      <c r="E92" s="66"/>
      <c r="F92" s="7"/>
      <c r="G92" s="66"/>
      <c r="H92" s="66"/>
      <c r="J92" s="79"/>
    </row>
    <row r="93" spans="1:11" s="23" customFormat="1" ht="36.75" customHeight="1" thickBot="1">
      <c r="A93" s="41" t="s">
        <v>36</v>
      </c>
      <c r="B93" s="31" t="s">
        <v>13</v>
      </c>
      <c r="C93" s="39">
        <f>F93*12</f>
        <v>0</v>
      </c>
      <c r="D93" s="39">
        <f>G93*I93</f>
        <v>13913.64</v>
      </c>
      <c r="E93" s="39">
        <f>H93*12</f>
        <v>3.6</v>
      </c>
      <c r="F93" s="7"/>
      <c r="G93" s="39">
        <f>H93*12</f>
        <v>3.6</v>
      </c>
      <c r="H93" s="39">
        <v>0.3</v>
      </c>
      <c r="I93" s="23">
        <v>3864.9</v>
      </c>
      <c r="J93" s="23">
        <v>1.07</v>
      </c>
      <c r="K93" s="77">
        <v>0.3</v>
      </c>
    </row>
    <row r="94" spans="1:11" s="23" customFormat="1" ht="19.5" hidden="1" thickBot="1">
      <c r="A94" s="41" t="s">
        <v>34</v>
      </c>
      <c r="B94" s="38"/>
      <c r="C94" s="39">
        <f>F94*12</f>
        <v>0</v>
      </c>
      <c r="D94" s="39"/>
      <c r="E94" s="39"/>
      <c r="F94" s="7"/>
      <c r="G94" s="39">
        <f aca="true" t="shared" si="8" ref="G94:G103">H94*12</f>
        <v>0</v>
      </c>
      <c r="H94" s="7"/>
      <c r="I94" s="23">
        <v>3864.9</v>
      </c>
      <c r="K94" s="77"/>
    </row>
    <row r="95" spans="1:11" s="29" customFormat="1" ht="15.75" hidden="1" thickBot="1">
      <c r="A95" s="15" t="s">
        <v>85</v>
      </c>
      <c r="B95" s="40"/>
      <c r="C95" s="6"/>
      <c r="D95" s="14"/>
      <c r="E95" s="6"/>
      <c r="F95" s="4"/>
      <c r="G95" s="39">
        <f t="shared" si="8"/>
        <v>0</v>
      </c>
      <c r="H95" s="51"/>
      <c r="I95" s="23">
        <v>3864.9</v>
      </c>
      <c r="K95" s="78"/>
    </row>
    <row r="96" spans="1:11" s="29" customFormat="1" ht="15.75" hidden="1" thickBot="1">
      <c r="A96" s="15" t="s">
        <v>86</v>
      </c>
      <c r="B96" s="40"/>
      <c r="C96" s="6"/>
      <c r="D96" s="14"/>
      <c r="E96" s="6"/>
      <c r="F96" s="4"/>
      <c r="G96" s="39">
        <f t="shared" si="8"/>
        <v>0</v>
      </c>
      <c r="H96" s="51"/>
      <c r="I96" s="23">
        <v>3864.9</v>
      </c>
      <c r="K96" s="78"/>
    </row>
    <row r="97" spans="1:11" s="29" customFormat="1" ht="15.75" hidden="1" thickBot="1">
      <c r="A97" s="15" t="s">
        <v>87</v>
      </c>
      <c r="B97" s="40"/>
      <c r="C97" s="6"/>
      <c r="D97" s="14"/>
      <c r="E97" s="6"/>
      <c r="F97" s="4"/>
      <c r="G97" s="39">
        <f t="shared" si="8"/>
        <v>0</v>
      </c>
      <c r="H97" s="4"/>
      <c r="I97" s="23">
        <v>3864.9</v>
      </c>
      <c r="K97" s="78"/>
    </row>
    <row r="98" spans="1:11" s="29" customFormat="1" ht="15.75" hidden="1" thickBot="1">
      <c r="A98" s="15" t="s">
        <v>88</v>
      </c>
      <c r="B98" s="40"/>
      <c r="C98" s="6"/>
      <c r="D98" s="14"/>
      <c r="E98" s="6"/>
      <c r="F98" s="4"/>
      <c r="G98" s="39">
        <f t="shared" si="8"/>
        <v>0</v>
      </c>
      <c r="H98" s="51"/>
      <c r="I98" s="23">
        <v>3864.9</v>
      </c>
      <c r="K98" s="78"/>
    </row>
    <row r="99" spans="1:11" s="29" customFormat="1" ht="15.75" hidden="1" thickBot="1">
      <c r="A99" s="15" t="s">
        <v>89</v>
      </c>
      <c r="B99" s="40"/>
      <c r="C99" s="6"/>
      <c r="D99" s="14"/>
      <c r="E99" s="6"/>
      <c r="F99" s="4"/>
      <c r="G99" s="39">
        <f t="shared" si="8"/>
        <v>0</v>
      </c>
      <c r="H99" s="4"/>
      <c r="I99" s="23">
        <v>3864.9</v>
      </c>
      <c r="K99" s="78"/>
    </row>
    <row r="100" spans="1:11" s="29" customFormat="1" ht="15.75" hidden="1" thickBot="1">
      <c r="A100" s="15"/>
      <c r="B100" s="40"/>
      <c r="C100" s="6"/>
      <c r="D100" s="14"/>
      <c r="E100" s="6"/>
      <c r="F100" s="4"/>
      <c r="G100" s="39">
        <f t="shared" si="8"/>
        <v>0</v>
      </c>
      <c r="H100" s="4"/>
      <c r="I100" s="23">
        <v>3864.9</v>
      </c>
      <c r="K100" s="78"/>
    </row>
    <row r="101" spans="1:11" s="29" customFormat="1" ht="15.75" hidden="1" thickBot="1">
      <c r="A101" s="15"/>
      <c r="B101" s="40"/>
      <c r="C101" s="6"/>
      <c r="D101" s="14"/>
      <c r="E101" s="6"/>
      <c r="F101" s="4"/>
      <c r="G101" s="39">
        <f t="shared" si="8"/>
        <v>0</v>
      </c>
      <c r="H101" s="4"/>
      <c r="I101" s="23">
        <v>3864.9</v>
      </c>
      <c r="K101" s="78"/>
    </row>
    <row r="102" spans="1:11" s="29" customFormat="1" ht="15.75" hidden="1" thickBot="1">
      <c r="A102" s="15" t="s">
        <v>90</v>
      </c>
      <c r="B102" s="40"/>
      <c r="C102" s="6"/>
      <c r="D102" s="14"/>
      <c r="E102" s="6"/>
      <c r="F102" s="4"/>
      <c r="G102" s="39">
        <f t="shared" si="8"/>
        <v>0</v>
      </c>
      <c r="H102" s="4"/>
      <c r="I102" s="23">
        <v>3864.9</v>
      </c>
      <c r="K102" s="78"/>
    </row>
    <row r="103" spans="1:11" s="29" customFormat="1" ht="26.25" thickBot="1">
      <c r="A103" s="91" t="s">
        <v>119</v>
      </c>
      <c r="B103" s="90" t="s">
        <v>120</v>
      </c>
      <c r="C103" s="89"/>
      <c r="D103" s="66">
        <v>75000</v>
      </c>
      <c r="E103" s="66"/>
      <c r="F103" s="66"/>
      <c r="G103" s="39">
        <f t="shared" si="8"/>
        <v>19.44</v>
      </c>
      <c r="H103" s="66">
        <f>D103/I103/12</f>
        <v>1.62</v>
      </c>
      <c r="I103" s="23">
        <v>3864.9</v>
      </c>
      <c r="K103" s="78"/>
    </row>
    <row r="104" spans="1:11" s="23" customFormat="1" ht="20.25" thickBot="1">
      <c r="A104" s="69" t="s">
        <v>35</v>
      </c>
      <c r="B104" s="70"/>
      <c r="C104" s="71">
        <f>F104*12</f>
        <v>68176.8</v>
      </c>
      <c r="D104" s="92">
        <v>570459.24</v>
      </c>
      <c r="E104" s="92">
        <f>E13+E18+E26+E27+E28+E29+E30+E31+E32+E33+E34+E35+E36+E37+E39+E55+E68+E72+E81+E85+E88+E93+E103+E92+E38</f>
        <v>85.1</v>
      </c>
      <c r="F104" s="92">
        <f>F13+F18+F26+F27+F28+F29+F30+F31+F32+F33+F34+F35+F36+F37+F39+F55+F68+F72+F81+F85+F88+F93+F103+F92+F38</f>
        <v>5681.4</v>
      </c>
      <c r="G104" s="92">
        <f>G13+G18+G26+G27+G28+G29+G30+G31+G32+G33+G34+G35+G36+G37+G39+G55+G68+G72+G81+G85+G88+G93+G103+G92+G38</f>
        <v>147.6</v>
      </c>
      <c r="H104" s="92">
        <f>H13+H18+H26+H27+H28+H29+H30+H31+H32+H33+H34+H35+H36+H37+H39+H55+H68+H72+H81+H85+H88+H93+H103+H92+H38</f>
        <v>12.3</v>
      </c>
      <c r="I104" s="23">
        <v>3864.9</v>
      </c>
      <c r="K104" s="77"/>
    </row>
    <row r="105" spans="1:11" s="44" customFormat="1" ht="20.25" hidden="1" thickBot="1">
      <c r="A105" s="12" t="s">
        <v>30</v>
      </c>
      <c r="B105" s="42" t="s">
        <v>12</v>
      </c>
      <c r="C105" s="42" t="s">
        <v>31</v>
      </c>
      <c r="D105" s="43"/>
      <c r="E105" s="42" t="s">
        <v>31</v>
      </c>
      <c r="F105" s="13"/>
      <c r="G105" s="42" t="s">
        <v>31</v>
      </c>
      <c r="H105" s="67"/>
      <c r="K105" s="80"/>
    </row>
    <row r="106" spans="1:11" s="44" customFormat="1" ht="19.5">
      <c r="A106" s="86"/>
      <c r="B106" s="87"/>
      <c r="C106" s="87"/>
      <c r="D106" s="87"/>
      <c r="E106" s="87"/>
      <c r="F106" s="87"/>
      <c r="G106" s="87"/>
      <c r="H106" s="88"/>
      <c r="K106" s="80"/>
    </row>
    <row r="107" spans="1:11" s="8" customFormat="1" ht="12.75" hidden="1">
      <c r="A107" s="45"/>
      <c r="H107" s="68"/>
      <c r="K107" s="81"/>
    </row>
    <row r="108" spans="1:11" s="8" customFormat="1" ht="12.75">
      <c r="A108" s="45"/>
      <c r="H108" s="68"/>
      <c r="K108" s="81"/>
    </row>
    <row r="109" spans="1:11" s="8" customFormat="1" ht="12.75">
      <c r="A109" s="45"/>
      <c r="H109" s="68"/>
      <c r="K109" s="81"/>
    </row>
    <row r="110" spans="1:11" s="8" customFormat="1" ht="13.5" thickBot="1">
      <c r="A110" s="45"/>
      <c r="H110" s="68"/>
      <c r="K110" s="81"/>
    </row>
    <row r="111" spans="1:11" s="8" customFormat="1" ht="30.75" thickBot="1">
      <c r="A111" s="91" t="s">
        <v>121</v>
      </c>
      <c r="B111" s="70"/>
      <c r="C111" s="71">
        <f>F111*12</f>
        <v>0</v>
      </c>
      <c r="D111" s="71">
        <f>SUM(D112:D126)</f>
        <v>248288.08</v>
      </c>
      <c r="E111" s="71">
        <f>SUM(E112:E126)</f>
        <v>0</v>
      </c>
      <c r="F111" s="71">
        <f>SUM(F112:F126)</f>
        <v>0</v>
      </c>
      <c r="G111" s="71">
        <f>SUM(G112:G126)</f>
        <v>64.32</v>
      </c>
      <c r="H111" s="71">
        <f>SUM(H112:H126)</f>
        <v>5.36</v>
      </c>
      <c r="I111" s="23">
        <v>3864.9</v>
      </c>
      <c r="K111" s="81"/>
    </row>
    <row r="112" spans="1:11" s="8" customFormat="1" ht="15">
      <c r="A112" s="15" t="s">
        <v>85</v>
      </c>
      <c r="B112" s="40"/>
      <c r="C112" s="6"/>
      <c r="D112" s="93">
        <v>149658.25</v>
      </c>
      <c r="E112" s="6"/>
      <c r="F112" s="4"/>
      <c r="G112" s="6">
        <f>H112*12</f>
        <v>38.76</v>
      </c>
      <c r="H112" s="65">
        <f>D112/12/I112</f>
        <v>3.23</v>
      </c>
      <c r="I112" s="23">
        <v>3864.9</v>
      </c>
      <c r="K112" s="81"/>
    </row>
    <row r="113" spans="1:11" s="8" customFormat="1" ht="15" hidden="1">
      <c r="A113" s="15"/>
      <c r="B113" s="40"/>
      <c r="C113" s="6"/>
      <c r="D113" s="14"/>
      <c r="E113" s="6"/>
      <c r="F113" s="4"/>
      <c r="G113" s="6"/>
      <c r="H113" s="65"/>
      <c r="I113" s="23"/>
      <c r="K113" s="81"/>
    </row>
    <row r="114" spans="1:11" s="8" customFormat="1" ht="15" hidden="1">
      <c r="A114" s="15"/>
      <c r="B114" s="40"/>
      <c r="C114" s="6"/>
      <c r="D114" s="14"/>
      <c r="E114" s="6"/>
      <c r="F114" s="4"/>
      <c r="G114" s="6"/>
      <c r="H114" s="65"/>
      <c r="I114" s="23"/>
      <c r="K114" s="81"/>
    </row>
    <row r="115" spans="1:11" s="8" customFormat="1" ht="15" hidden="1">
      <c r="A115" s="15"/>
      <c r="B115" s="40"/>
      <c r="C115" s="6"/>
      <c r="D115" s="14"/>
      <c r="E115" s="6"/>
      <c r="F115" s="4"/>
      <c r="G115" s="6"/>
      <c r="H115" s="65"/>
      <c r="I115" s="23"/>
      <c r="K115" s="81"/>
    </row>
    <row r="116" spans="1:11" s="8" customFormat="1" ht="15" hidden="1">
      <c r="A116" s="15"/>
      <c r="B116" s="40"/>
      <c r="C116" s="6"/>
      <c r="D116" s="14"/>
      <c r="E116" s="6"/>
      <c r="F116" s="4"/>
      <c r="G116" s="6"/>
      <c r="H116" s="65"/>
      <c r="I116" s="23"/>
      <c r="K116" s="81"/>
    </row>
    <row r="117" spans="1:11" s="8" customFormat="1" ht="15" hidden="1">
      <c r="A117" s="15"/>
      <c r="B117" s="40"/>
      <c r="C117" s="6"/>
      <c r="D117" s="14"/>
      <c r="E117" s="6"/>
      <c r="F117" s="4"/>
      <c r="G117" s="6"/>
      <c r="H117" s="65"/>
      <c r="I117" s="23"/>
      <c r="K117" s="81"/>
    </row>
    <row r="118" spans="1:11" s="8" customFormat="1" ht="15" hidden="1">
      <c r="A118" s="15"/>
      <c r="B118" s="40"/>
      <c r="C118" s="6"/>
      <c r="D118" s="14"/>
      <c r="E118" s="6"/>
      <c r="F118" s="4"/>
      <c r="G118" s="6"/>
      <c r="H118" s="65"/>
      <c r="I118" s="23"/>
      <c r="K118" s="81"/>
    </row>
    <row r="119" spans="1:11" s="8" customFormat="1" ht="15" hidden="1">
      <c r="A119" s="15"/>
      <c r="B119" s="40"/>
      <c r="C119" s="6"/>
      <c r="D119" s="14"/>
      <c r="E119" s="6"/>
      <c r="F119" s="4"/>
      <c r="G119" s="6"/>
      <c r="H119" s="65"/>
      <c r="I119" s="23"/>
      <c r="K119" s="81"/>
    </row>
    <row r="120" spans="1:11" s="8" customFormat="1" ht="28.5" customHeight="1" hidden="1">
      <c r="A120" s="15"/>
      <c r="B120" s="40"/>
      <c r="C120" s="6"/>
      <c r="D120" s="14"/>
      <c r="E120" s="6"/>
      <c r="F120" s="4"/>
      <c r="G120" s="6"/>
      <c r="H120" s="65"/>
      <c r="I120" s="23"/>
      <c r="K120" s="81"/>
    </row>
    <row r="121" spans="1:11" s="8" customFormat="1" ht="15" hidden="1">
      <c r="A121" s="15"/>
      <c r="B121" s="40"/>
      <c r="C121" s="6"/>
      <c r="D121" s="14"/>
      <c r="E121" s="6"/>
      <c r="F121" s="4"/>
      <c r="G121" s="6"/>
      <c r="H121" s="65"/>
      <c r="I121" s="23"/>
      <c r="K121" s="81"/>
    </row>
    <row r="122" spans="1:11" s="8" customFormat="1" ht="15" hidden="1">
      <c r="A122" s="15"/>
      <c r="B122" s="40"/>
      <c r="C122" s="6"/>
      <c r="D122" s="14"/>
      <c r="E122" s="6"/>
      <c r="F122" s="4"/>
      <c r="G122" s="6"/>
      <c r="H122" s="65"/>
      <c r="I122" s="23"/>
      <c r="K122" s="81"/>
    </row>
    <row r="123" spans="1:11" s="8" customFormat="1" ht="15">
      <c r="A123" s="15" t="s">
        <v>112</v>
      </c>
      <c r="B123" s="40"/>
      <c r="C123" s="6"/>
      <c r="D123" s="93">
        <v>48545.2</v>
      </c>
      <c r="E123" s="6"/>
      <c r="F123" s="4"/>
      <c r="G123" s="6">
        <f>H123*12</f>
        <v>12.6</v>
      </c>
      <c r="H123" s="65">
        <f>D123/12/I123</f>
        <v>1.05</v>
      </c>
      <c r="I123" s="23">
        <v>3864.9</v>
      </c>
      <c r="K123" s="81"/>
    </row>
    <row r="124" spans="1:11" s="8" customFormat="1" ht="15" hidden="1">
      <c r="A124" s="15"/>
      <c r="B124" s="40"/>
      <c r="C124" s="6"/>
      <c r="D124" s="14"/>
      <c r="E124" s="6"/>
      <c r="F124" s="4"/>
      <c r="G124" s="6"/>
      <c r="H124" s="65"/>
      <c r="I124" s="23"/>
      <c r="K124" s="81"/>
    </row>
    <row r="125" spans="1:11" s="8" customFormat="1" ht="15">
      <c r="A125" s="15" t="s">
        <v>111</v>
      </c>
      <c r="B125" s="40"/>
      <c r="C125" s="6"/>
      <c r="D125" s="93">
        <v>34892.53</v>
      </c>
      <c r="E125" s="6"/>
      <c r="F125" s="4"/>
      <c r="G125" s="6">
        <f>D125/I125</f>
        <v>9.03</v>
      </c>
      <c r="H125" s="65">
        <f>G125/12</f>
        <v>0.75</v>
      </c>
      <c r="I125" s="23">
        <v>3864.9</v>
      </c>
      <c r="K125" s="81"/>
    </row>
    <row r="126" spans="1:11" s="8" customFormat="1" ht="15">
      <c r="A126" s="15" t="s">
        <v>89</v>
      </c>
      <c r="B126" s="40"/>
      <c r="C126" s="6"/>
      <c r="D126" s="93">
        <v>15192.1</v>
      </c>
      <c r="E126" s="6"/>
      <c r="F126" s="4"/>
      <c r="G126" s="6">
        <f>D126/I126</f>
        <v>3.93</v>
      </c>
      <c r="H126" s="65">
        <f>G126/12</f>
        <v>0.33</v>
      </c>
      <c r="I126" s="23">
        <v>3864.9</v>
      </c>
      <c r="K126" s="81"/>
    </row>
    <row r="127" spans="1:11" s="8" customFormat="1" ht="15">
      <c r="A127" s="46"/>
      <c r="B127" s="94"/>
      <c r="C127" s="95"/>
      <c r="D127" s="95"/>
      <c r="E127" s="95"/>
      <c r="F127" s="95"/>
      <c r="G127" s="95"/>
      <c r="H127" s="96"/>
      <c r="I127" s="23"/>
      <c r="K127" s="81"/>
    </row>
    <row r="128" spans="1:11" s="8" customFormat="1" ht="15.75" thickBot="1">
      <c r="A128" s="45"/>
      <c r="I128" s="23"/>
      <c r="K128" s="81"/>
    </row>
    <row r="129" spans="1:11" s="8" customFormat="1" ht="20.25" thickBot="1">
      <c r="A129" s="69" t="s">
        <v>107</v>
      </c>
      <c r="B129" s="72"/>
      <c r="C129" s="73"/>
      <c r="D129" s="73">
        <f>D104+D111</f>
        <v>818747.32</v>
      </c>
      <c r="E129" s="73">
        <f>E104+E111</f>
        <v>85.1</v>
      </c>
      <c r="F129" s="73">
        <f>F104+F111</f>
        <v>5681.4</v>
      </c>
      <c r="G129" s="73">
        <f>G104+G111</f>
        <v>211.92</v>
      </c>
      <c r="H129" s="73">
        <f>H104+H111</f>
        <v>17.66</v>
      </c>
      <c r="I129" s="23">
        <v>3864.9</v>
      </c>
      <c r="K129" s="81"/>
    </row>
    <row r="130" spans="1:11" s="8" customFormat="1" ht="18.75">
      <c r="A130" s="46"/>
      <c r="B130" s="47"/>
      <c r="C130" s="9"/>
      <c r="D130" s="9"/>
      <c r="E130" s="9"/>
      <c r="F130" s="9"/>
      <c r="G130" s="9"/>
      <c r="H130" s="9"/>
      <c r="K130" s="81"/>
    </row>
    <row r="131" spans="1:11" s="8" customFormat="1" ht="19.5" thickBot="1">
      <c r="A131" s="46"/>
      <c r="B131" s="47"/>
      <c r="C131" s="9"/>
      <c r="D131" s="9"/>
      <c r="E131" s="9"/>
      <c r="F131" s="9"/>
      <c r="G131" s="9"/>
      <c r="H131" s="9"/>
      <c r="K131" s="81"/>
    </row>
    <row r="132" spans="1:11" s="8" customFormat="1" ht="19.5" thickBot="1">
      <c r="A132" s="12" t="s">
        <v>30</v>
      </c>
      <c r="B132" s="42" t="s">
        <v>12</v>
      </c>
      <c r="C132" s="42" t="s">
        <v>31</v>
      </c>
      <c r="D132" s="43"/>
      <c r="E132" s="42" t="s">
        <v>31</v>
      </c>
      <c r="F132" s="13"/>
      <c r="G132" s="42" t="s">
        <v>31</v>
      </c>
      <c r="H132" s="13"/>
      <c r="K132" s="81"/>
    </row>
    <row r="133" spans="1:11" s="8" customFormat="1" ht="12.75">
      <c r="A133" s="45"/>
      <c r="K133" s="81"/>
    </row>
    <row r="134" spans="1:11" s="8" customFormat="1" ht="12.75">
      <c r="A134" s="45"/>
      <c r="K134" s="81"/>
    </row>
    <row r="135" spans="1:11" s="8" customFormat="1" ht="12.75">
      <c r="A135" s="45"/>
      <c r="K135" s="81"/>
    </row>
    <row r="136" spans="1:11" s="8" customFormat="1" ht="12.75">
      <c r="A136" s="45"/>
      <c r="K136" s="81"/>
    </row>
    <row r="137" spans="1:11" s="8" customFormat="1" ht="12.75">
      <c r="A137" s="45"/>
      <c r="K137" s="81"/>
    </row>
    <row r="138" spans="1:11" s="48" customFormat="1" ht="18.75">
      <c r="A138" s="46"/>
      <c r="B138" s="47"/>
      <c r="C138" s="9"/>
      <c r="D138" s="9"/>
      <c r="E138" s="9"/>
      <c r="F138" s="9"/>
      <c r="G138" s="9"/>
      <c r="H138" s="9"/>
      <c r="K138" s="82"/>
    </row>
    <row r="139" spans="1:11" s="44" customFormat="1" ht="19.5">
      <c r="A139" s="49"/>
      <c r="B139" s="50"/>
      <c r="C139" s="10"/>
      <c r="D139" s="10"/>
      <c r="E139" s="10"/>
      <c r="F139" s="10"/>
      <c r="G139" s="10"/>
      <c r="H139" s="10"/>
      <c r="K139" s="80"/>
    </row>
    <row r="140" spans="1:11" s="8" customFormat="1" ht="14.25">
      <c r="A140" s="107" t="s">
        <v>32</v>
      </c>
      <c r="B140" s="107"/>
      <c r="C140" s="107"/>
      <c r="D140" s="107"/>
      <c r="E140" s="107"/>
      <c r="F140" s="107"/>
      <c r="K140" s="81"/>
    </row>
    <row r="141" s="8" customFormat="1" ht="12.75">
      <c r="K141" s="81"/>
    </row>
    <row r="142" spans="1:11" s="8" customFormat="1" ht="12.75">
      <c r="A142" s="45" t="s">
        <v>33</v>
      </c>
      <c r="K142" s="81"/>
    </row>
    <row r="143" s="8" customFormat="1" ht="12.75">
      <c r="K143" s="81"/>
    </row>
    <row r="144" s="8" customFormat="1" ht="12.75">
      <c r="K144" s="81"/>
    </row>
    <row r="145" s="8" customFormat="1" ht="12.75">
      <c r="K145" s="81"/>
    </row>
    <row r="146" s="8" customFormat="1" ht="12.75">
      <c r="K146" s="81"/>
    </row>
    <row r="147" s="8" customFormat="1" ht="12.75">
      <c r="K147" s="81"/>
    </row>
    <row r="148" s="8" customFormat="1" ht="12.75">
      <c r="K148" s="81"/>
    </row>
    <row r="149" s="8" customFormat="1" ht="12.75">
      <c r="K149" s="81"/>
    </row>
    <row r="150" s="8" customFormat="1" ht="12.75">
      <c r="K150" s="81"/>
    </row>
    <row r="151" s="8" customFormat="1" ht="12.75">
      <c r="K151" s="81"/>
    </row>
    <row r="152" s="8" customFormat="1" ht="12.75">
      <c r="K152" s="81"/>
    </row>
    <row r="153" s="8" customFormat="1" ht="12.75">
      <c r="K153" s="81"/>
    </row>
    <row r="154" s="8" customFormat="1" ht="12.75">
      <c r="K154" s="81"/>
    </row>
    <row r="155" s="8" customFormat="1" ht="12.75">
      <c r="K155" s="81"/>
    </row>
    <row r="156" s="8" customFormat="1" ht="12.75">
      <c r="K156" s="81"/>
    </row>
    <row r="157" s="8" customFormat="1" ht="12.75">
      <c r="K157" s="81"/>
    </row>
    <row r="158" s="8" customFormat="1" ht="12.75">
      <c r="K158" s="81"/>
    </row>
    <row r="159" s="8" customFormat="1" ht="12.75">
      <c r="K159" s="81"/>
    </row>
    <row r="160" s="8" customFormat="1" ht="12.75">
      <c r="K160" s="81"/>
    </row>
  </sheetData>
  <sheetProtection/>
  <mergeCells count="11">
    <mergeCell ref="A6:H6"/>
    <mergeCell ref="A7:H7"/>
    <mergeCell ref="A8:H8"/>
    <mergeCell ref="A9:H9"/>
    <mergeCell ref="A12:H12"/>
    <mergeCell ref="A140:F140"/>
    <mergeCell ref="A1:H1"/>
    <mergeCell ref="B2:H2"/>
    <mergeCell ref="B3:H3"/>
    <mergeCell ref="B4:H4"/>
    <mergeCell ref="A5:H5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2012-06-18T05:40:53Z</cp:lastPrinted>
  <dcterms:created xsi:type="dcterms:W3CDTF">2010-04-02T14:46:04Z</dcterms:created>
  <dcterms:modified xsi:type="dcterms:W3CDTF">2012-07-25T06:35:22Z</dcterms:modified>
  <cp:category/>
  <cp:version/>
  <cp:contentType/>
  <cp:contentStatus/>
</cp:coreProperties>
</file>