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<sst xmlns="http://schemas.openxmlformats.org/spreadsheetml/2006/main" count="183" uniqueCount="127">
  <si>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</si>
  <si>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</si>
  <si>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</si>
  <si>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</si>
  <si>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</si>
  <si>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</si>
  <si>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</si>
  <si>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</si>
  <si>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</si>
  <si>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</si>
  <si>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</si>
  <si>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</si>
  <si>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</si>
  <si>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</si>
  <si>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</si>
  <si>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</si>
  <si>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</si>
  <si>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</si>
  <si>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</si>
  <si>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</si>
  <si>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</si>
  <si>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</si>
  <si>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</si>
  <si>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</si>
  <si>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</si>
  <si>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</si>
  <si>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</si>
  <si>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</si>
  <si>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</si>
  <si>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</si>
  <si>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</si>
  <si>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</si>
  <si>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</si>
  <si>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</si>
  <si>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</si>
  <si>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</si>
  <si>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</si>
  <si>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</si>
  <si>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</si>
  <si>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</si>
  <si>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</si>
  <si>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</si>
  <si>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</si>
  <si>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</si>
  <si>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</si>
  <si>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</si>
  <si>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</si>
  <si>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</si>
  <si>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</si>
  <si>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1 ра в год</t>
  </si>
  <si>
    <t>замена трансформатора тока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</si>
  <si>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</si>
  <si>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</si>
  <si>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</si>
  <si>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</si>
  <si>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</si>
  <si>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</si>
  <si>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</si>
  <si>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</si>
  <si>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</si>
  <si>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</si>
  <si>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</si>
  <si>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</si>
  <si>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</si>
  <si>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</si>
  <si>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</si>
  <si>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</si>
  <si>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</si>
  <si>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</si>
  <si>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</si>
  <si>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</si>
  <si>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</si>
  <si>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</si>
  <si>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</si>
  <si>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</si>
  <si>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</si>
  <si>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</si>
  <si>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</si>
  <si>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</si>
  <si>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</si>
  <si>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</si>
  <si>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</si>
  <si>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</si>
  <si>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цоколя</t>
  </si>
  <si>
    <t>ремонт входов в подвал</t>
  </si>
  <si>
    <t>смена запорной арматуры на отоплении</t>
  </si>
  <si>
    <t>смена задвижек</t>
  </si>
  <si>
    <t>восстановление изоляции</t>
  </si>
  <si>
    <t>электроосвещение (установка датчиков движения в тамбурах, освещение подвала)</t>
  </si>
  <si>
    <t>ВСЕГО: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</si>
  <si>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</si>
  <si>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</si>
  <si>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</si>
  <si>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</si>
  <si>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</si>
  <si>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</si>
  <si>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</si>
  <si>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1 раз в 4 месяца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</si>
  <si>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</si>
  <si>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</si>
  <si>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</si>
  <si>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</si>
  <si>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</si>
  <si>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</si>
  <si>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очистка урн отмусора</t>
  </si>
  <si>
    <t>Расчет размера платы за содержание и ремонт общего имущества в многоквартирном доме</t>
  </si>
  <si>
    <t>очистка от снега и наледи козырьков подъездов</t>
  </si>
  <si>
    <t>ремонт кровли</t>
  </si>
  <si>
    <t>смена запорной арматуры (отопление чердак)</t>
  </si>
  <si>
    <t>смена запорной арматуры (водоснабжение)</t>
  </si>
  <si>
    <t>смена запорной арматуры (элеваторный узел)</t>
  </si>
  <si>
    <t xml:space="preserve">смена трубопровода </t>
  </si>
  <si>
    <t>укрепление элеваторного узла</t>
  </si>
  <si>
    <t xml:space="preserve"> ремонт секций бойлера</t>
  </si>
  <si>
    <t>ревизия заадвижек ГВС (диам.50мм-2 шт.)</t>
  </si>
  <si>
    <t>ревизия задвижек отопления (диам.50мм-4шт.,диам.80мм-1шт.)</t>
  </si>
  <si>
    <t>ревизия задвижек  ХВС (диам.80 мм-3 шт.)</t>
  </si>
  <si>
    <t>Предлагаемый перечень работ по текущему ремонту                                       ( на выбор собственников)</t>
  </si>
  <si>
    <t>Проект</t>
  </si>
  <si>
    <t>(стоимость услуг увеличена на 7% в соответствии с уровнем инфляции 2011г.)</t>
  </si>
  <si>
    <t>замена ( поверка ) КИП - манометр 4шт.,термометр 4шт.</t>
  </si>
  <si>
    <t>замена ( поверка ) КИП - манометр 1 шт.</t>
  </si>
  <si>
    <t>замена ( поверка ) КИП на ВВП - манометр 3 шт.</t>
  </si>
  <si>
    <t>по адресу: ул.Ленинского Комсомола, д.40(Sобщ.=2518,9м2, Sзем.уч.=1807м2)</t>
  </si>
  <si>
    <t>ремонт секций ВВП (2 шт)</t>
  </si>
  <si>
    <t>2012-2013 гг.</t>
  </si>
  <si>
    <t>смена секций ВВП(2 шт)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</si>
</sst>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8" fillId="24" borderId="2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left" vertical="center" wrapText="1"/>
    </xf>
    <xf numFmtId="0" fontId="25" fillId="24" borderId="21" xfId="0" applyFont="1" applyFill="1" applyBorder="1" applyAlignment="1">
      <alignment horizontal="center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2" fontId="25" fillId="24" borderId="22" xfId="0" applyNumberFormat="1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left" vertical="center" wrapText="1"/>
    </xf>
    <xf numFmtId="0" fontId="19" fillId="24" borderId="20" xfId="0" applyFont="1" applyFill="1" applyBorder="1" applyAlignment="1">
      <alignment horizontal="left" vertical="center" wrapText="1"/>
    </xf>
    <xf numFmtId="0" fontId="19" fillId="24" borderId="26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left" vertical="center" wrapText="1"/>
    </xf>
    <xf numFmtId="0" fontId="18" fillId="24" borderId="34" xfId="0" applyFont="1" applyFill="1" applyBorder="1" applyAlignment="1">
      <alignment horizontal="center" vertical="center" wrapText="1"/>
    </xf>
    <xf numFmtId="2" fontId="18" fillId="24" borderId="34" xfId="0" applyNumberFormat="1" applyFont="1" applyFill="1" applyBorder="1" applyAlignment="1">
      <alignment horizontal="center" vertical="center" wrapText="1"/>
    </xf>
    <xf numFmtId="2" fontId="19" fillId="24" borderId="35" xfId="0" applyNumberFormat="1" applyFont="1" applyFill="1" applyBorder="1" applyAlignment="1">
      <alignment horizontal="center"/>
    </xf>
    <xf numFmtId="2" fontId="19" fillId="24" borderId="36" xfId="0" applyNumberFormat="1" applyFont="1" applyFill="1" applyBorder="1" applyAlignment="1">
      <alignment horizontal="center"/>
    </xf>
    <xf numFmtId="0" fontId="23" fillId="24" borderId="33" xfId="0" applyFont="1" applyFill="1" applyBorder="1" applyAlignment="1">
      <alignment horizontal="left" vertical="center" wrapText="1"/>
    </xf>
    <xf numFmtId="0" fontId="23" fillId="24" borderId="34" xfId="0" applyFont="1" applyFill="1" applyBorder="1" applyAlignment="1">
      <alignment horizontal="center" vertical="center" wrapText="1"/>
    </xf>
    <xf numFmtId="2" fontId="23" fillId="24" borderId="34" xfId="0" applyNumberFormat="1" applyFont="1" applyFill="1" applyBorder="1" applyAlignment="1">
      <alignment horizontal="center" vertical="center" wrapText="1"/>
    </xf>
    <xf numFmtId="2" fontId="23" fillId="24" borderId="36" xfId="0" applyNumberFormat="1" applyFont="1" applyFill="1" applyBorder="1" applyAlignment="1">
      <alignment horizontal="center"/>
    </xf>
    <xf numFmtId="2" fontId="23" fillId="24" borderId="35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2" fontId="23" fillId="24" borderId="11" xfId="0" applyNumberFormat="1" applyFont="1" applyFill="1" applyBorder="1" applyAlignment="1">
      <alignment horizontal="center" vertical="center" wrapText="1"/>
    </xf>
    <xf numFmtId="2" fontId="23" fillId="24" borderId="12" xfId="0" applyNumberFormat="1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left" vertical="center" wrapText="1"/>
    </xf>
    <xf numFmtId="0" fontId="24" fillId="24" borderId="24" xfId="0" applyFont="1" applyFill="1" applyBorder="1" applyAlignment="1">
      <alignment horizontal="left" vertical="center" wrapText="1"/>
    </xf>
    <xf numFmtId="2" fontId="25" fillId="24" borderId="29" xfId="0" applyNumberFormat="1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left" vertical="center" wrapText="1"/>
    </xf>
    <xf numFmtId="0" fontId="25" fillId="24" borderId="28" xfId="0" applyFont="1" applyFill="1" applyBorder="1" applyAlignment="1">
      <alignment horizontal="center" vertical="center" wrapText="1"/>
    </xf>
    <xf numFmtId="2" fontId="25" fillId="24" borderId="28" xfId="0" applyNumberFormat="1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2" fontId="25" fillId="24" borderId="38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2" fontId="25" fillId="24" borderId="0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2" fontId="23" fillId="24" borderId="11" xfId="0" applyNumberFormat="1" applyFont="1" applyFill="1" applyBorder="1" applyAlignment="1">
      <alignment horizontal="center" vertical="center"/>
    </xf>
    <xf numFmtId="2" fontId="23" fillId="24" borderId="12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left" vertical="center" wrapText="1"/>
    </xf>
    <xf numFmtId="0" fontId="23" fillId="24" borderId="39" xfId="0" applyFont="1" applyFill="1" applyBorder="1" applyAlignment="1">
      <alignment horizontal="center" vertical="center" wrapText="1"/>
    </xf>
    <xf numFmtId="2" fontId="23" fillId="24" borderId="39" xfId="0" applyNumberFormat="1" applyFont="1" applyFill="1" applyBorder="1" applyAlignment="1">
      <alignment horizontal="center" vertical="center" wrapText="1"/>
    </xf>
    <xf numFmtId="2" fontId="23" fillId="24" borderId="40" xfId="0" applyNumberFormat="1" applyFont="1" applyFill="1" applyBorder="1" applyAlignment="1">
      <alignment horizontal="center"/>
    </xf>
    <xf numFmtId="0" fontId="23" fillId="24" borderId="41" xfId="0" applyFont="1" applyFill="1" applyBorder="1" applyAlignment="1">
      <alignment horizontal="left" vertical="center" wrapText="1"/>
    </xf>
    <xf numFmtId="0" fontId="23" fillId="24" borderId="41" xfId="0" applyFont="1" applyFill="1" applyBorder="1" applyAlignment="1">
      <alignment horizontal="center" vertical="center" wrapText="1"/>
    </xf>
    <xf numFmtId="2" fontId="23" fillId="24" borderId="41" xfId="0" applyNumberFormat="1" applyFont="1" applyFill="1" applyBorder="1" applyAlignment="1">
      <alignment horizontal="center" vertical="center" wrapText="1"/>
    </xf>
    <xf numFmtId="2" fontId="23" fillId="24" borderId="41" xfId="0" applyNumberFormat="1" applyFont="1" applyFill="1" applyBorder="1" applyAlignment="1">
      <alignment horizontal="center"/>
    </xf>
    <xf numFmtId="0" fontId="18" fillId="24" borderId="41" xfId="0" applyFont="1" applyFill="1" applyBorder="1" applyAlignment="1">
      <alignment horizontal="left" vertical="center" wrapText="1"/>
    </xf>
    <xf numFmtId="0" fontId="18" fillId="24" borderId="41" xfId="0" applyFont="1" applyFill="1" applyBorder="1" applyAlignment="1">
      <alignment horizontal="center" vertical="center" wrapText="1"/>
    </xf>
    <xf numFmtId="2" fontId="18" fillId="24" borderId="41" xfId="0" applyNumberFormat="1" applyFont="1" applyFill="1" applyBorder="1" applyAlignment="1">
      <alignment horizontal="center" vertical="center" wrapText="1"/>
    </xf>
    <xf numFmtId="2" fontId="19" fillId="24" borderId="41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42" xfId="0" applyNumberFormat="1" applyFont="1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 wrapText="1"/>
    </xf>
    <xf numFmtId="0" fontId="19" fillId="24" borderId="43" xfId="0" applyFont="1" applyFill="1" applyBorder="1" applyAlignment="1">
      <alignment horizontal="center" vertical="center" wrapText="1"/>
    </xf>
    <xf numFmtId="0" fontId="19" fillId="24" borderId="44" xfId="0" applyFont="1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6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="75" zoomScaleNormal="75" zoomScalePageLayoutView="0" workbookViewId="0" topLeftCell="A73">
      <selection activeCell="D153" sqref="D15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7.125" style="1" customWidth="1"/>
    <col min="5" max="5" width="13.875" style="1" hidden="1" customWidth="1"/>
    <col min="6" max="6" width="20.875" style="1" hidden="1" customWidth="1"/>
    <col min="7" max="7" width="13.875" style="1" customWidth="1"/>
    <col min="8" max="8" width="20.875" style="1" customWidth="1"/>
    <col min="9" max="9" width="15.375" style="1" customWidth="1"/>
    <col min="10" max="10" width="15.375" style="2" hidden="1" customWidth="1"/>
    <col min="11" max="14" width="15.375" style="1" customWidth="1"/>
    <col min="15" max="16384" width="9.125" style="1" customWidth="1"/>
  </cols>
  <sheetData>
    <row r="1" spans="1:8" ht="16.5" customHeight="1">
      <c r="A1" s="137" t="s">
        <v>0</v>
      </c>
      <c r="B1" s="138"/>
      <c r="C1" s="138"/>
      <c r="D1" s="138"/>
      <c r="E1" s="138"/>
      <c r="F1" s="138"/>
      <c r="G1" s="138"/>
      <c r="H1" s="138"/>
    </row>
    <row r="2" spans="2:8" ht="12.75" customHeight="1">
      <c r="B2" s="139" t="s">
        <v>1</v>
      </c>
      <c r="C2" s="139"/>
      <c r="D2" s="139"/>
      <c r="E2" s="139"/>
      <c r="F2" s="139"/>
      <c r="G2" s="138"/>
      <c r="H2" s="138"/>
    </row>
    <row r="3" spans="1:8" ht="14.25" customHeight="1">
      <c r="A3" s="3" t="s">
        <v>125</v>
      </c>
      <c r="B3" s="139" t="s">
        <v>2</v>
      </c>
      <c r="C3" s="139"/>
      <c r="D3" s="139"/>
      <c r="E3" s="139"/>
      <c r="F3" s="139"/>
      <c r="G3" s="138"/>
      <c r="H3" s="138"/>
    </row>
    <row r="4" spans="2:8" ht="14.25" customHeight="1">
      <c r="B4" s="139" t="s">
        <v>37</v>
      </c>
      <c r="C4" s="139"/>
      <c r="D4" s="139"/>
      <c r="E4" s="139"/>
      <c r="F4" s="139"/>
      <c r="G4" s="138"/>
      <c r="H4" s="138"/>
    </row>
    <row r="5" spans="1:10" ht="39.75" customHeight="1" hidden="1">
      <c r="A5" s="140" t="s">
        <v>118</v>
      </c>
      <c r="B5" s="140"/>
      <c r="C5" s="140"/>
      <c r="D5" s="140"/>
      <c r="E5" s="140"/>
      <c r="F5" s="140"/>
      <c r="G5" s="140"/>
      <c r="H5" s="140"/>
      <c r="J5" s="1"/>
    </row>
    <row r="6" spans="1:10" ht="33" customHeight="1">
      <c r="A6" s="141" t="s">
        <v>119</v>
      </c>
      <c r="B6" s="141"/>
      <c r="C6" s="141"/>
      <c r="D6" s="141"/>
      <c r="E6" s="141"/>
      <c r="F6" s="141"/>
      <c r="G6" s="141"/>
      <c r="H6" s="141"/>
      <c r="J6" s="1"/>
    </row>
    <row r="7" spans="2:9" ht="35.25" customHeight="1" hidden="1">
      <c r="B7" s="4"/>
      <c r="C7" s="4"/>
      <c r="D7" s="4"/>
      <c r="E7" s="4"/>
      <c r="F7" s="4"/>
      <c r="G7" s="4"/>
      <c r="H7" s="4"/>
      <c r="I7" s="4"/>
    </row>
    <row r="8" spans="1:10" s="5" customFormat="1" ht="22.5" customHeight="1">
      <c r="A8" s="126" t="s">
        <v>3</v>
      </c>
      <c r="B8" s="126"/>
      <c r="C8" s="126"/>
      <c r="D8" s="126"/>
      <c r="E8" s="127"/>
      <c r="F8" s="127"/>
      <c r="G8" s="127"/>
      <c r="H8" s="127"/>
      <c r="J8" s="6"/>
    </row>
    <row r="9" spans="1:8" s="7" customFormat="1" ht="18.75" customHeight="1">
      <c r="A9" s="126" t="s">
        <v>123</v>
      </c>
      <c r="B9" s="126"/>
      <c r="C9" s="126"/>
      <c r="D9" s="126"/>
      <c r="E9" s="127"/>
      <c r="F9" s="127"/>
      <c r="G9" s="127"/>
      <c r="H9" s="127"/>
    </row>
    <row r="10" spans="1:8" s="8" customFormat="1" ht="17.25" customHeight="1">
      <c r="A10" s="128" t="s">
        <v>81</v>
      </c>
      <c r="B10" s="128"/>
      <c r="C10" s="128"/>
      <c r="D10" s="128"/>
      <c r="E10" s="129"/>
      <c r="F10" s="129"/>
      <c r="G10" s="129"/>
      <c r="H10" s="129"/>
    </row>
    <row r="11" spans="1:8" s="7" customFormat="1" ht="30" customHeight="1" thickBot="1">
      <c r="A11" s="130" t="s">
        <v>105</v>
      </c>
      <c r="B11" s="130"/>
      <c r="C11" s="130"/>
      <c r="D11" s="130"/>
      <c r="E11" s="131"/>
      <c r="F11" s="131"/>
      <c r="G11" s="131"/>
      <c r="H11" s="131"/>
    </row>
    <row r="12" spans="1:10" s="13" customFormat="1" ht="139.5" customHeight="1" thickBot="1">
      <c r="A12" s="9" t="s">
        <v>4</v>
      </c>
      <c r="B12" s="10" t="s">
        <v>5</v>
      </c>
      <c r="C12" s="11" t="s">
        <v>6</v>
      </c>
      <c r="D12" s="11" t="s">
        <v>38</v>
      </c>
      <c r="E12" s="11" t="s">
        <v>6</v>
      </c>
      <c r="F12" s="12" t="s">
        <v>7</v>
      </c>
      <c r="G12" s="11" t="s">
        <v>6</v>
      </c>
      <c r="H12" s="12" t="s">
        <v>7</v>
      </c>
      <c r="J12" s="14"/>
    </row>
    <row r="13" spans="1:10" s="21" customFormat="1" ht="12.75">
      <c r="A13" s="15">
        <v>1</v>
      </c>
      <c r="B13" s="16">
        <v>2</v>
      </c>
      <c r="C13" s="16">
        <v>3</v>
      </c>
      <c r="D13" s="17"/>
      <c r="E13" s="16">
        <v>3</v>
      </c>
      <c r="F13" s="18">
        <v>4</v>
      </c>
      <c r="G13" s="19">
        <v>3</v>
      </c>
      <c r="H13" s="20">
        <v>4</v>
      </c>
      <c r="J13" s="22"/>
    </row>
    <row r="14" spans="1:10" s="21" customFormat="1" ht="49.5" customHeight="1">
      <c r="A14" s="132" t="s">
        <v>8</v>
      </c>
      <c r="B14" s="133"/>
      <c r="C14" s="133"/>
      <c r="D14" s="133"/>
      <c r="E14" s="133"/>
      <c r="F14" s="133"/>
      <c r="G14" s="134"/>
      <c r="H14" s="135"/>
      <c r="J14" s="22"/>
    </row>
    <row r="15" spans="1:10" s="13" customFormat="1" ht="15">
      <c r="A15" s="23" t="s">
        <v>9</v>
      </c>
      <c r="B15" s="24"/>
      <c r="C15" s="25">
        <f>F15*12</f>
        <v>0</v>
      </c>
      <c r="D15" s="26">
        <f>G15*I15</f>
        <v>67708.032</v>
      </c>
      <c r="E15" s="25">
        <f>H15*12</f>
        <v>26.880000000000003</v>
      </c>
      <c r="F15" s="27"/>
      <c r="G15" s="25">
        <f>H15*12</f>
        <v>26.880000000000003</v>
      </c>
      <c r="H15" s="25">
        <v>2.24</v>
      </c>
      <c r="I15" s="13">
        <v>2518.9</v>
      </c>
      <c r="J15" s="14">
        <v>2.2363</v>
      </c>
    </row>
    <row r="16" spans="1:10" s="13" customFormat="1" ht="29.25" customHeight="1">
      <c r="A16" s="28" t="s">
        <v>98</v>
      </c>
      <c r="B16" s="29" t="s">
        <v>99</v>
      </c>
      <c r="C16" s="30"/>
      <c r="D16" s="31"/>
      <c r="E16" s="30"/>
      <c r="F16" s="32"/>
      <c r="G16" s="30"/>
      <c r="H16" s="30"/>
      <c r="J16" s="14"/>
    </row>
    <row r="17" spans="1:10" s="13" customFormat="1" ht="15">
      <c r="A17" s="28" t="s">
        <v>100</v>
      </c>
      <c r="B17" s="29" t="s">
        <v>99</v>
      </c>
      <c r="C17" s="30"/>
      <c r="D17" s="31"/>
      <c r="E17" s="30"/>
      <c r="F17" s="32"/>
      <c r="G17" s="30"/>
      <c r="H17" s="30"/>
      <c r="J17" s="14"/>
    </row>
    <row r="18" spans="1:10" s="13" customFormat="1" ht="15">
      <c r="A18" s="28" t="s">
        <v>101</v>
      </c>
      <c r="B18" s="29" t="s">
        <v>102</v>
      </c>
      <c r="C18" s="30"/>
      <c r="D18" s="31"/>
      <c r="E18" s="30"/>
      <c r="F18" s="32"/>
      <c r="G18" s="30"/>
      <c r="H18" s="30"/>
      <c r="J18" s="14"/>
    </row>
    <row r="19" spans="1:10" s="13" customFormat="1" ht="15">
      <c r="A19" s="28" t="s">
        <v>103</v>
      </c>
      <c r="B19" s="29" t="s">
        <v>99</v>
      </c>
      <c r="C19" s="30"/>
      <c r="D19" s="31"/>
      <c r="E19" s="30"/>
      <c r="F19" s="32"/>
      <c r="G19" s="30"/>
      <c r="H19" s="30"/>
      <c r="J19" s="14"/>
    </row>
    <row r="20" spans="1:10" s="13" customFormat="1" ht="30">
      <c r="A20" s="23" t="s">
        <v>11</v>
      </c>
      <c r="B20" s="33"/>
      <c r="C20" s="25">
        <f>F20*12</f>
        <v>0</v>
      </c>
      <c r="D20" s="26">
        <f>G20*I20</f>
        <v>62569.475999999995</v>
      </c>
      <c r="E20" s="25">
        <f>H20*12</f>
        <v>24.839999999999996</v>
      </c>
      <c r="F20" s="27"/>
      <c r="G20" s="25">
        <f>H20*12</f>
        <v>24.839999999999996</v>
      </c>
      <c r="H20" s="25">
        <v>2.07</v>
      </c>
      <c r="I20" s="13">
        <v>2518.9</v>
      </c>
      <c r="J20" s="14">
        <v>2.0758</v>
      </c>
    </row>
    <row r="21" spans="1:10" s="13" customFormat="1" ht="15">
      <c r="A21" s="34" t="s">
        <v>90</v>
      </c>
      <c r="B21" s="35" t="s">
        <v>12</v>
      </c>
      <c r="C21" s="25"/>
      <c r="D21" s="26"/>
      <c r="E21" s="25"/>
      <c r="F21" s="27"/>
      <c r="G21" s="25"/>
      <c r="H21" s="25"/>
      <c r="J21" s="14"/>
    </row>
    <row r="22" spans="1:10" s="13" customFormat="1" ht="15">
      <c r="A22" s="34" t="s">
        <v>91</v>
      </c>
      <c r="B22" s="35" t="s">
        <v>12</v>
      </c>
      <c r="C22" s="25"/>
      <c r="D22" s="26"/>
      <c r="E22" s="25"/>
      <c r="F22" s="27"/>
      <c r="G22" s="25"/>
      <c r="H22" s="25"/>
      <c r="J22" s="14"/>
    </row>
    <row r="23" spans="1:10" s="13" customFormat="1" ht="15">
      <c r="A23" s="34" t="s">
        <v>92</v>
      </c>
      <c r="B23" s="35" t="s">
        <v>12</v>
      </c>
      <c r="C23" s="25"/>
      <c r="D23" s="26"/>
      <c r="E23" s="25"/>
      <c r="F23" s="27"/>
      <c r="G23" s="25"/>
      <c r="H23" s="25"/>
      <c r="J23" s="14"/>
    </row>
    <row r="24" spans="1:10" s="13" customFormat="1" ht="25.5">
      <c r="A24" s="34" t="s">
        <v>93</v>
      </c>
      <c r="B24" s="35" t="s">
        <v>13</v>
      </c>
      <c r="C24" s="25"/>
      <c r="D24" s="26"/>
      <c r="E24" s="25"/>
      <c r="F24" s="27"/>
      <c r="G24" s="25"/>
      <c r="H24" s="25"/>
      <c r="J24" s="14"/>
    </row>
    <row r="25" spans="1:10" s="13" customFormat="1" ht="15">
      <c r="A25" s="34" t="s">
        <v>94</v>
      </c>
      <c r="B25" s="35" t="s">
        <v>12</v>
      </c>
      <c r="C25" s="25"/>
      <c r="D25" s="26"/>
      <c r="E25" s="25"/>
      <c r="F25" s="27"/>
      <c r="G25" s="25"/>
      <c r="H25" s="25"/>
      <c r="J25" s="14"/>
    </row>
    <row r="26" spans="1:10" s="13" customFormat="1" ht="15">
      <c r="A26" s="36" t="s">
        <v>104</v>
      </c>
      <c r="B26" s="37" t="s">
        <v>12</v>
      </c>
      <c r="C26" s="25"/>
      <c r="D26" s="26"/>
      <c r="E26" s="25"/>
      <c r="F26" s="27"/>
      <c r="G26" s="25"/>
      <c r="H26" s="25"/>
      <c r="J26" s="14"/>
    </row>
    <row r="27" spans="1:10" s="13" customFormat="1" ht="26.25" thickBot="1">
      <c r="A27" s="38" t="s">
        <v>95</v>
      </c>
      <c r="B27" s="39" t="s">
        <v>96</v>
      </c>
      <c r="C27" s="25"/>
      <c r="D27" s="26"/>
      <c r="E27" s="25"/>
      <c r="F27" s="27"/>
      <c r="G27" s="25"/>
      <c r="H27" s="25"/>
      <c r="J27" s="14"/>
    </row>
    <row r="28" spans="1:10" s="42" customFormat="1" ht="15">
      <c r="A28" s="40" t="s">
        <v>14</v>
      </c>
      <c r="B28" s="24" t="s">
        <v>15</v>
      </c>
      <c r="C28" s="25">
        <f>F28*12</f>
        <v>0</v>
      </c>
      <c r="D28" s="26">
        <f aca="true" t="shared" si="0" ref="D28:D39">G28*I28</f>
        <v>18136.079999999998</v>
      </c>
      <c r="E28" s="25">
        <f>H28*12</f>
        <v>7.199999999999999</v>
      </c>
      <c r="F28" s="41"/>
      <c r="G28" s="25">
        <f aca="true" t="shared" si="1" ref="G28:G39">H28*12</f>
        <v>7.199999999999999</v>
      </c>
      <c r="H28" s="25">
        <v>0.6</v>
      </c>
      <c r="I28" s="13">
        <v>2518.9</v>
      </c>
      <c r="J28" s="14">
        <v>0.5992000000000001</v>
      </c>
    </row>
    <row r="29" spans="1:10" s="13" customFormat="1" ht="15">
      <c r="A29" s="40" t="s">
        <v>16</v>
      </c>
      <c r="B29" s="24" t="s">
        <v>17</v>
      </c>
      <c r="C29" s="25">
        <f>F29*12</f>
        <v>0</v>
      </c>
      <c r="D29" s="26">
        <f t="shared" si="0"/>
        <v>58639.992000000006</v>
      </c>
      <c r="E29" s="25">
        <f>H29*12</f>
        <v>23.28</v>
      </c>
      <c r="F29" s="41"/>
      <c r="G29" s="25">
        <f t="shared" si="1"/>
        <v>23.28</v>
      </c>
      <c r="H29" s="25">
        <v>1.94</v>
      </c>
      <c r="I29" s="13">
        <v>2518.9</v>
      </c>
      <c r="J29" s="14">
        <v>1.9367</v>
      </c>
    </row>
    <row r="30" spans="1:10" s="21" customFormat="1" ht="30">
      <c r="A30" s="40" t="s">
        <v>51</v>
      </c>
      <c r="B30" s="24" t="s">
        <v>10</v>
      </c>
      <c r="C30" s="43"/>
      <c r="D30" s="26">
        <f t="shared" si="0"/>
        <v>1511.3400000000004</v>
      </c>
      <c r="E30" s="43"/>
      <c r="F30" s="41"/>
      <c r="G30" s="25">
        <f t="shared" si="1"/>
        <v>0.6000000000000001</v>
      </c>
      <c r="H30" s="25">
        <v>0.05</v>
      </c>
      <c r="I30" s="13">
        <v>2518.9</v>
      </c>
      <c r="J30" s="14">
        <v>0.053500000000000006</v>
      </c>
    </row>
    <row r="31" spans="1:10" s="21" customFormat="1" ht="30">
      <c r="A31" s="40" t="s">
        <v>80</v>
      </c>
      <c r="B31" s="24" t="s">
        <v>10</v>
      </c>
      <c r="C31" s="43"/>
      <c r="D31" s="26">
        <f t="shared" si="0"/>
        <v>1511.3400000000004</v>
      </c>
      <c r="E31" s="43"/>
      <c r="F31" s="41"/>
      <c r="G31" s="25">
        <f t="shared" si="1"/>
        <v>0.6000000000000001</v>
      </c>
      <c r="H31" s="25">
        <v>0.05</v>
      </c>
      <c r="I31" s="13">
        <v>2518.9</v>
      </c>
      <c r="J31" s="14">
        <v>0.053500000000000006</v>
      </c>
    </row>
    <row r="32" spans="1:10" s="21" customFormat="1" ht="15">
      <c r="A32" s="40" t="s">
        <v>52</v>
      </c>
      <c r="B32" s="24" t="s">
        <v>10</v>
      </c>
      <c r="C32" s="43"/>
      <c r="D32" s="26">
        <f t="shared" si="0"/>
        <v>10277.112000000001</v>
      </c>
      <c r="E32" s="43"/>
      <c r="F32" s="41"/>
      <c r="G32" s="25">
        <f t="shared" si="1"/>
        <v>4.08</v>
      </c>
      <c r="H32" s="25">
        <v>0.34</v>
      </c>
      <c r="I32" s="13">
        <v>2518.9</v>
      </c>
      <c r="J32" s="14">
        <v>0.34240000000000004</v>
      </c>
    </row>
    <row r="33" spans="1:10" s="21" customFormat="1" ht="30" hidden="1">
      <c r="A33" s="40" t="s">
        <v>53</v>
      </c>
      <c r="B33" s="24" t="s">
        <v>13</v>
      </c>
      <c r="C33" s="43"/>
      <c r="D33" s="26">
        <f t="shared" si="0"/>
        <v>0</v>
      </c>
      <c r="E33" s="43"/>
      <c r="F33" s="41"/>
      <c r="G33" s="25">
        <f t="shared" si="1"/>
        <v>0</v>
      </c>
      <c r="H33" s="25">
        <v>0</v>
      </c>
      <c r="I33" s="13">
        <v>2518.9</v>
      </c>
      <c r="J33" s="14">
        <v>0</v>
      </c>
    </row>
    <row r="34" spans="1:10" s="21" customFormat="1" ht="30" hidden="1">
      <c r="A34" s="40" t="s">
        <v>54</v>
      </c>
      <c r="B34" s="24" t="s">
        <v>13</v>
      </c>
      <c r="C34" s="43"/>
      <c r="D34" s="26">
        <f t="shared" si="0"/>
        <v>0</v>
      </c>
      <c r="E34" s="43"/>
      <c r="F34" s="41"/>
      <c r="G34" s="25">
        <f t="shared" si="1"/>
        <v>0</v>
      </c>
      <c r="H34" s="25">
        <v>0</v>
      </c>
      <c r="I34" s="13">
        <v>2518.9</v>
      </c>
      <c r="J34" s="14">
        <v>0</v>
      </c>
    </row>
    <row r="35" spans="1:10" s="21" customFormat="1" ht="30" hidden="1">
      <c r="A35" s="40" t="s">
        <v>55</v>
      </c>
      <c r="B35" s="24" t="s">
        <v>13</v>
      </c>
      <c r="C35" s="43"/>
      <c r="D35" s="26">
        <f t="shared" si="0"/>
        <v>0</v>
      </c>
      <c r="E35" s="43"/>
      <c r="F35" s="41"/>
      <c r="G35" s="25">
        <f t="shared" si="1"/>
        <v>0</v>
      </c>
      <c r="H35" s="25">
        <v>0</v>
      </c>
      <c r="I35" s="13">
        <v>2518.9</v>
      </c>
      <c r="J35" s="14">
        <v>0</v>
      </c>
    </row>
    <row r="36" spans="1:10" s="21" customFormat="1" ht="30">
      <c r="A36" s="40" t="s">
        <v>24</v>
      </c>
      <c r="B36" s="24"/>
      <c r="C36" s="43">
        <f>F36*12</f>
        <v>0</v>
      </c>
      <c r="D36" s="26">
        <f t="shared" si="0"/>
        <v>4231.752</v>
      </c>
      <c r="E36" s="43">
        <f>H36*12</f>
        <v>1.6800000000000002</v>
      </c>
      <c r="F36" s="41"/>
      <c r="G36" s="25">
        <f t="shared" si="1"/>
        <v>1.6800000000000002</v>
      </c>
      <c r="H36" s="25">
        <v>0.14</v>
      </c>
      <c r="I36" s="13">
        <v>2518.9</v>
      </c>
      <c r="J36" s="14">
        <v>0.1391</v>
      </c>
    </row>
    <row r="37" spans="1:10" s="13" customFormat="1" ht="15">
      <c r="A37" s="40" t="s">
        <v>26</v>
      </c>
      <c r="B37" s="24" t="s">
        <v>27</v>
      </c>
      <c r="C37" s="43">
        <f>F37*12</f>
        <v>0</v>
      </c>
      <c r="D37" s="26">
        <f t="shared" si="0"/>
        <v>906.804</v>
      </c>
      <c r="E37" s="43">
        <f>H37*12</f>
        <v>0.36</v>
      </c>
      <c r="F37" s="41"/>
      <c r="G37" s="25">
        <f t="shared" si="1"/>
        <v>0.36</v>
      </c>
      <c r="H37" s="25">
        <v>0.03</v>
      </c>
      <c r="I37" s="13">
        <v>2518.9</v>
      </c>
      <c r="J37" s="14">
        <v>0.032100000000000004</v>
      </c>
    </row>
    <row r="38" spans="1:10" s="13" customFormat="1" ht="15">
      <c r="A38" s="40" t="s">
        <v>28</v>
      </c>
      <c r="B38" s="44" t="s">
        <v>29</v>
      </c>
      <c r="C38" s="45">
        <f>F38*12</f>
        <v>0</v>
      </c>
      <c r="D38" s="26">
        <f t="shared" si="0"/>
        <v>604.536</v>
      </c>
      <c r="E38" s="45">
        <f>H38*12</f>
        <v>0.24</v>
      </c>
      <c r="F38" s="46"/>
      <c r="G38" s="25">
        <f t="shared" si="1"/>
        <v>0.24</v>
      </c>
      <c r="H38" s="25">
        <v>0.02</v>
      </c>
      <c r="I38" s="13">
        <v>2518.9</v>
      </c>
      <c r="J38" s="14">
        <v>0.021400000000000002</v>
      </c>
    </row>
    <row r="39" spans="1:10" s="42" customFormat="1" ht="30">
      <c r="A39" s="40" t="s">
        <v>25</v>
      </c>
      <c r="B39" s="24" t="s">
        <v>97</v>
      </c>
      <c r="C39" s="43">
        <f>F39*12</f>
        <v>0</v>
      </c>
      <c r="D39" s="26">
        <f t="shared" si="0"/>
        <v>906.804</v>
      </c>
      <c r="E39" s="43">
        <f>H39*12</f>
        <v>0.36</v>
      </c>
      <c r="F39" s="41"/>
      <c r="G39" s="25">
        <f t="shared" si="1"/>
        <v>0.36</v>
      </c>
      <c r="H39" s="25">
        <v>0.03</v>
      </c>
      <c r="I39" s="13">
        <v>2518.9</v>
      </c>
      <c r="J39" s="14">
        <v>0.032100000000000004</v>
      </c>
    </row>
    <row r="40" spans="1:10" s="42" customFormat="1" ht="15">
      <c r="A40" s="40" t="s">
        <v>39</v>
      </c>
      <c r="B40" s="24"/>
      <c r="C40" s="25"/>
      <c r="D40" s="25">
        <f>SUM(D41:D55)</f>
        <v>16406.050000000003</v>
      </c>
      <c r="E40" s="25">
        <f>SUM(E41:E55)</f>
        <v>4.56</v>
      </c>
      <c r="F40" s="25">
        <f>SUM(F41:F55)</f>
        <v>0</v>
      </c>
      <c r="G40" s="25">
        <f>SUM(G41:G55)</f>
        <v>6.48</v>
      </c>
      <c r="H40" s="25">
        <f>SUM(H41:H55)</f>
        <v>0.54</v>
      </c>
      <c r="I40" s="13">
        <v>2518.9</v>
      </c>
      <c r="J40" s="14">
        <v>0.6949827490835948</v>
      </c>
    </row>
    <row r="41" spans="1:10" s="21" customFormat="1" ht="15" hidden="1">
      <c r="A41" s="47"/>
      <c r="B41" s="35"/>
      <c r="C41" s="48"/>
      <c r="D41" s="49"/>
      <c r="E41" s="48"/>
      <c r="F41" s="50"/>
      <c r="G41" s="48"/>
      <c r="H41" s="48"/>
      <c r="I41" s="13"/>
      <c r="J41" s="50"/>
    </row>
    <row r="42" spans="1:10" s="21" customFormat="1" ht="15">
      <c r="A42" s="47" t="s">
        <v>48</v>
      </c>
      <c r="B42" s="35" t="s">
        <v>18</v>
      </c>
      <c r="C42" s="48"/>
      <c r="D42" s="49">
        <f aca="true" t="shared" si="2" ref="D42:D53">G42*I42</f>
        <v>302.268</v>
      </c>
      <c r="E42" s="48"/>
      <c r="F42" s="50"/>
      <c r="G42" s="48">
        <f aca="true" t="shared" si="3" ref="G42:G55">H42*12</f>
        <v>0.12</v>
      </c>
      <c r="H42" s="48">
        <v>0.01</v>
      </c>
      <c r="I42" s="13">
        <v>2518.9</v>
      </c>
      <c r="J42" s="50">
        <v>0.010700000000000001</v>
      </c>
    </row>
    <row r="43" spans="1:10" s="21" customFormat="1" ht="15">
      <c r="A43" s="47" t="s">
        <v>19</v>
      </c>
      <c r="B43" s="35" t="s">
        <v>23</v>
      </c>
      <c r="C43" s="48">
        <f>F43*12</f>
        <v>0</v>
      </c>
      <c r="D43" s="49">
        <f t="shared" si="2"/>
        <v>302.268</v>
      </c>
      <c r="E43" s="48">
        <f>H43*12</f>
        <v>0.12</v>
      </c>
      <c r="F43" s="50"/>
      <c r="G43" s="48">
        <f t="shared" si="3"/>
        <v>0.12</v>
      </c>
      <c r="H43" s="48">
        <v>0.01</v>
      </c>
      <c r="I43" s="13">
        <v>2518.9</v>
      </c>
      <c r="J43" s="50">
        <v>0.010700000000000001</v>
      </c>
    </row>
    <row r="44" spans="1:10" s="21" customFormat="1" ht="15">
      <c r="A44" s="47" t="s">
        <v>115</v>
      </c>
      <c r="B44" s="35" t="s">
        <v>18</v>
      </c>
      <c r="C44" s="48">
        <f>F44*12</f>
        <v>0</v>
      </c>
      <c r="D44" s="49">
        <f t="shared" si="2"/>
        <v>2720.4120000000003</v>
      </c>
      <c r="E44" s="48">
        <f>H44*12</f>
        <v>1.08</v>
      </c>
      <c r="F44" s="50"/>
      <c r="G44" s="48">
        <f t="shared" si="3"/>
        <v>1.08</v>
      </c>
      <c r="H44" s="48">
        <v>0.09</v>
      </c>
      <c r="I44" s="13">
        <v>2518.9</v>
      </c>
      <c r="J44" s="50">
        <v>0.21400000000000002</v>
      </c>
    </row>
    <row r="45" spans="1:10" s="21" customFormat="1" ht="15">
      <c r="A45" s="47" t="s">
        <v>64</v>
      </c>
      <c r="B45" s="35" t="s">
        <v>18</v>
      </c>
      <c r="C45" s="48">
        <f>F45*12</f>
        <v>0</v>
      </c>
      <c r="D45" s="49">
        <f t="shared" si="2"/>
        <v>604.536</v>
      </c>
      <c r="E45" s="48">
        <f>H45*12</f>
        <v>0.24</v>
      </c>
      <c r="F45" s="50"/>
      <c r="G45" s="48">
        <f t="shared" si="3"/>
        <v>0.24</v>
      </c>
      <c r="H45" s="48">
        <v>0.02</v>
      </c>
      <c r="I45" s="13">
        <v>2518.9</v>
      </c>
      <c r="J45" s="50">
        <v>0.021400000000000002</v>
      </c>
    </row>
    <row r="46" spans="1:10" s="21" customFormat="1" ht="15">
      <c r="A46" s="47" t="s">
        <v>20</v>
      </c>
      <c r="B46" s="35" t="s">
        <v>18</v>
      </c>
      <c r="C46" s="48">
        <f>F46*12</f>
        <v>0</v>
      </c>
      <c r="D46" s="49">
        <f t="shared" si="2"/>
        <v>3324.9480000000003</v>
      </c>
      <c r="E46" s="48">
        <f>H46*12</f>
        <v>1.32</v>
      </c>
      <c r="F46" s="50"/>
      <c r="G46" s="48">
        <f t="shared" si="3"/>
        <v>1.32</v>
      </c>
      <c r="H46" s="48">
        <v>0.11</v>
      </c>
      <c r="I46" s="13">
        <v>2518.9</v>
      </c>
      <c r="J46" s="50">
        <v>0.10700000000000001</v>
      </c>
    </row>
    <row r="47" spans="1:10" s="21" customFormat="1" ht="15">
      <c r="A47" s="47" t="s">
        <v>21</v>
      </c>
      <c r="B47" s="35" t="s">
        <v>18</v>
      </c>
      <c r="C47" s="48">
        <f>F47*12</f>
        <v>0</v>
      </c>
      <c r="D47" s="49">
        <f t="shared" si="2"/>
        <v>604.536</v>
      </c>
      <c r="E47" s="48">
        <f>H47*12</f>
        <v>0.24</v>
      </c>
      <c r="F47" s="50"/>
      <c r="G47" s="48">
        <f t="shared" si="3"/>
        <v>0.24</v>
      </c>
      <c r="H47" s="48">
        <v>0.02</v>
      </c>
      <c r="I47" s="13">
        <v>2518.9</v>
      </c>
      <c r="J47" s="50">
        <v>0.021400000000000002</v>
      </c>
    </row>
    <row r="48" spans="1:10" s="21" customFormat="1" ht="15">
      <c r="A48" s="47" t="s">
        <v>58</v>
      </c>
      <c r="B48" s="35" t="s">
        <v>18</v>
      </c>
      <c r="C48" s="48"/>
      <c r="D48" s="49">
        <f t="shared" si="2"/>
        <v>302.268</v>
      </c>
      <c r="E48" s="48"/>
      <c r="F48" s="50"/>
      <c r="G48" s="48">
        <f t="shared" si="3"/>
        <v>0.12</v>
      </c>
      <c r="H48" s="48">
        <v>0.01</v>
      </c>
      <c r="I48" s="13">
        <v>2518.9</v>
      </c>
      <c r="J48" s="50">
        <v>0.010700000000000001</v>
      </c>
    </row>
    <row r="49" spans="1:10" s="21" customFormat="1" ht="15">
      <c r="A49" s="47" t="s">
        <v>59</v>
      </c>
      <c r="B49" s="35" t="s">
        <v>23</v>
      </c>
      <c r="C49" s="48"/>
      <c r="D49" s="49">
        <f t="shared" si="2"/>
        <v>1209.072</v>
      </c>
      <c r="E49" s="48"/>
      <c r="F49" s="50"/>
      <c r="G49" s="48">
        <f t="shared" si="3"/>
        <v>0.48</v>
      </c>
      <c r="H49" s="48">
        <v>0.04</v>
      </c>
      <c r="I49" s="13">
        <v>2518.9</v>
      </c>
      <c r="J49" s="50">
        <v>0.042800000000000005</v>
      </c>
    </row>
    <row r="50" spans="1:10" s="21" customFormat="1" ht="25.5">
      <c r="A50" s="47" t="s">
        <v>22</v>
      </c>
      <c r="B50" s="35" t="s">
        <v>18</v>
      </c>
      <c r="C50" s="48">
        <f>F50*12</f>
        <v>0</v>
      </c>
      <c r="D50" s="49">
        <f t="shared" si="2"/>
        <v>1813.608</v>
      </c>
      <c r="E50" s="48">
        <f>H50*12</f>
        <v>0.72</v>
      </c>
      <c r="F50" s="50"/>
      <c r="G50" s="48">
        <f t="shared" si="3"/>
        <v>0.72</v>
      </c>
      <c r="H50" s="48">
        <v>0.06</v>
      </c>
      <c r="I50" s="13">
        <v>2518.9</v>
      </c>
      <c r="J50" s="50">
        <v>0.06420000000000001</v>
      </c>
    </row>
    <row r="51" spans="1:10" s="21" customFormat="1" ht="15">
      <c r="A51" s="47" t="s">
        <v>40</v>
      </c>
      <c r="B51" s="35" t="s">
        <v>18</v>
      </c>
      <c r="C51" s="48"/>
      <c r="D51" s="49">
        <f t="shared" si="2"/>
        <v>302.268</v>
      </c>
      <c r="E51" s="48"/>
      <c r="F51" s="50"/>
      <c r="G51" s="48">
        <f t="shared" si="3"/>
        <v>0.12</v>
      </c>
      <c r="H51" s="48">
        <v>0.01</v>
      </c>
      <c r="I51" s="13">
        <v>2518.9</v>
      </c>
      <c r="J51" s="50">
        <v>0.010700000000000001</v>
      </c>
    </row>
    <row r="52" spans="1:10" s="21" customFormat="1" ht="15" hidden="1">
      <c r="A52" s="47"/>
      <c r="B52" s="35"/>
      <c r="C52" s="51"/>
      <c r="D52" s="49"/>
      <c r="E52" s="51"/>
      <c r="F52" s="50"/>
      <c r="G52" s="48"/>
      <c r="H52" s="48"/>
      <c r="I52" s="13"/>
      <c r="J52" s="50"/>
    </row>
    <row r="53" spans="1:10" s="21" customFormat="1" ht="15">
      <c r="A53" s="47" t="s">
        <v>63</v>
      </c>
      <c r="B53" s="35" t="s">
        <v>18</v>
      </c>
      <c r="C53" s="51">
        <f>F53*12</f>
        <v>0</v>
      </c>
      <c r="D53" s="49">
        <f t="shared" si="2"/>
        <v>2115.876</v>
      </c>
      <c r="E53" s="51">
        <f>H53*12</f>
        <v>0.8400000000000001</v>
      </c>
      <c r="F53" s="50"/>
      <c r="G53" s="48">
        <f t="shared" si="3"/>
        <v>0.8400000000000001</v>
      </c>
      <c r="H53" s="48">
        <v>0.07</v>
      </c>
      <c r="I53" s="13">
        <v>2518.9</v>
      </c>
      <c r="J53" s="50">
        <v>0.07490000000000001</v>
      </c>
    </row>
    <row r="54" spans="1:10" s="21" customFormat="1" ht="15" hidden="1">
      <c r="A54" s="47"/>
      <c r="B54" s="35"/>
      <c r="C54" s="48"/>
      <c r="D54" s="49"/>
      <c r="E54" s="48"/>
      <c r="F54" s="50"/>
      <c r="G54" s="48"/>
      <c r="H54" s="48"/>
      <c r="I54" s="13"/>
      <c r="J54" s="50"/>
    </row>
    <row r="55" spans="1:10" s="56" customFormat="1" ht="15">
      <c r="A55" s="47" t="s">
        <v>120</v>
      </c>
      <c r="B55" s="52" t="s">
        <v>18</v>
      </c>
      <c r="C55" s="53"/>
      <c r="D55" s="54">
        <v>2803.99</v>
      </c>
      <c r="E55" s="53"/>
      <c r="F55" s="55"/>
      <c r="G55" s="53">
        <f t="shared" si="3"/>
        <v>1.08</v>
      </c>
      <c r="H55" s="53">
        <v>0.09</v>
      </c>
      <c r="I55" s="13">
        <v>2518.9</v>
      </c>
      <c r="J55" s="55">
        <v>0.042282749083594695</v>
      </c>
    </row>
    <row r="56" spans="1:10" s="42" customFormat="1" ht="30">
      <c r="A56" s="40" t="s">
        <v>45</v>
      </c>
      <c r="B56" s="24"/>
      <c r="C56" s="25"/>
      <c r="D56" s="25">
        <f>SUM(D57:D68)</f>
        <v>12399.314</v>
      </c>
      <c r="E56" s="25">
        <f>SUM(E57:E68)</f>
        <v>0</v>
      </c>
      <c r="F56" s="25">
        <f>SUM(F57:F68)</f>
        <v>0</v>
      </c>
      <c r="G56" s="25">
        <f>SUM(G57:G68)</f>
        <v>4.92</v>
      </c>
      <c r="H56" s="25">
        <f>SUM(H57:H68)</f>
        <v>0.41000000000000003</v>
      </c>
      <c r="I56" s="13">
        <v>2518.9</v>
      </c>
      <c r="J56" s="14">
        <v>0.6314066927362475</v>
      </c>
    </row>
    <row r="57" spans="1:10" s="21" customFormat="1" ht="15">
      <c r="A57" s="47" t="s">
        <v>41</v>
      </c>
      <c r="B57" s="35" t="s">
        <v>65</v>
      </c>
      <c r="C57" s="48"/>
      <c r="D57" s="49">
        <f aca="true" t="shared" si="4" ref="D57:D67">G57*I57</f>
        <v>1813.608</v>
      </c>
      <c r="E57" s="48"/>
      <c r="F57" s="50"/>
      <c r="G57" s="48">
        <f aca="true" t="shared" si="5" ref="G57:G67">H57*12</f>
        <v>0.72</v>
      </c>
      <c r="H57" s="48">
        <v>0.06</v>
      </c>
      <c r="I57" s="13">
        <v>2518.9</v>
      </c>
      <c r="J57" s="50">
        <v>0.06420000000000001</v>
      </c>
    </row>
    <row r="58" spans="1:10" s="21" customFormat="1" ht="25.5">
      <c r="A58" s="47" t="s">
        <v>42</v>
      </c>
      <c r="B58" s="35" t="s">
        <v>49</v>
      </c>
      <c r="C58" s="48"/>
      <c r="D58" s="49">
        <f t="shared" si="4"/>
        <v>1209.072</v>
      </c>
      <c r="E58" s="48"/>
      <c r="F58" s="50"/>
      <c r="G58" s="48">
        <f t="shared" si="5"/>
        <v>0.48</v>
      </c>
      <c r="H58" s="48">
        <v>0.04</v>
      </c>
      <c r="I58" s="13">
        <v>2518.9</v>
      </c>
      <c r="J58" s="50">
        <v>0.042800000000000005</v>
      </c>
    </row>
    <row r="59" spans="1:10" s="21" customFormat="1" ht="15">
      <c r="A59" s="47" t="s">
        <v>70</v>
      </c>
      <c r="B59" s="35" t="s">
        <v>69</v>
      </c>
      <c r="C59" s="48"/>
      <c r="D59" s="49">
        <f t="shared" si="4"/>
        <v>1511.3400000000004</v>
      </c>
      <c r="E59" s="48"/>
      <c r="F59" s="50"/>
      <c r="G59" s="48">
        <f t="shared" si="5"/>
        <v>0.6000000000000001</v>
      </c>
      <c r="H59" s="48">
        <v>0.05</v>
      </c>
      <c r="I59" s="13">
        <v>2518.9</v>
      </c>
      <c r="J59" s="50">
        <v>0.053500000000000006</v>
      </c>
    </row>
    <row r="60" spans="1:10" s="21" customFormat="1" ht="25.5">
      <c r="A60" s="47" t="s">
        <v>66</v>
      </c>
      <c r="B60" s="35" t="s">
        <v>67</v>
      </c>
      <c r="C60" s="48"/>
      <c r="D60" s="49">
        <f t="shared" si="4"/>
        <v>1209.072</v>
      </c>
      <c r="E60" s="48"/>
      <c r="F60" s="50"/>
      <c r="G60" s="48">
        <f t="shared" si="5"/>
        <v>0.48</v>
      </c>
      <c r="H60" s="48">
        <v>0.04</v>
      </c>
      <c r="I60" s="13">
        <v>2518.9</v>
      </c>
      <c r="J60" s="50">
        <v>0.042800000000000005</v>
      </c>
    </row>
    <row r="61" spans="1:10" s="56" customFormat="1" ht="15">
      <c r="A61" s="47" t="s">
        <v>122</v>
      </c>
      <c r="B61" s="52" t="s">
        <v>68</v>
      </c>
      <c r="C61" s="53"/>
      <c r="D61" s="54">
        <v>913.13</v>
      </c>
      <c r="E61" s="53"/>
      <c r="F61" s="55"/>
      <c r="G61" s="53">
        <f t="shared" si="5"/>
        <v>0.36</v>
      </c>
      <c r="H61" s="53">
        <v>0.03</v>
      </c>
      <c r="I61" s="13">
        <v>2518.9</v>
      </c>
      <c r="J61" s="55">
        <v>0.23550669273624733</v>
      </c>
    </row>
    <row r="62" spans="1:10" s="21" customFormat="1" ht="15" hidden="1">
      <c r="A62" s="47"/>
      <c r="B62" s="35"/>
      <c r="C62" s="48"/>
      <c r="D62" s="49"/>
      <c r="E62" s="48"/>
      <c r="F62" s="50"/>
      <c r="G62" s="48"/>
      <c r="H62" s="48">
        <v>0</v>
      </c>
      <c r="I62" s="13">
        <v>2518.9</v>
      </c>
      <c r="J62" s="50">
        <v>0</v>
      </c>
    </row>
    <row r="63" spans="1:10" s="21" customFormat="1" ht="15" hidden="1">
      <c r="A63" s="47"/>
      <c r="B63" s="35"/>
      <c r="C63" s="48"/>
      <c r="D63" s="49"/>
      <c r="E63" s="48"/>
      <c r="F63" s="50"/>
      <c r="G63" s="48"/>
      <c r="H63" s="48">
        <v>0</v>
      </c>
      <c r="I63" s="13">
        <v>2518.9</v>
      </c>
      <c r="J63" s="50">
        <v>0</v>
      </c>
    </row>
    <row r="64" spans="1:10" s="21" customFormat="1" ht="15" hidden="1">
      <c r="A64" s="47"/>
      <c r="B64" s="35"/>
      <c r="C64" s="48"/>
      <c r="D64" s="49"/>
      <c r="E64" s="48"/>
      <c r="F64" s="50"/>
      <c r="G64" s="48"/>
      <c r="H64" s="48">
        <v>0</v>
      </c>
      <c r="I64" s="13">
        <v>2518.9</v>
      </c>
      <c r="J64" s="50">
        <v>0</v>
      </c>
    </row>
    <row r="65" spans="1:10" s="21" customFormat="1" ht="15">
      <c r="A65" s="47" t="s">
        <v>114</v>
      </c>
      <c r="B65" s="35" t="s">
        <v>18</v>
      </c>
      <c r="C65" s="48"/>
      <c r="D65" s="49">
        <f t="shared" si="4"/>
        <v>906.804</v>
      </c>
      <c r="E65" s="48"/>
      <c r="F65" s="50"/>
      <c r="G65" s="48">
        <f t="shared" si="5"/>
        <v>0.36</v>
      </c>
      <c r="H65" s="48">
        <v>0.03</v>
      </c>
      <c r="I65" s="13">
        <v>2518.9</v>
      </c>
      <c r="J65" s="50">
        <v>0.032100000000000004</v>
      </c>
    </row>
    <row r="66" spans="1:10" s="21" customFormat="1" ht="15" hidden="1">
      <c r="A66" s="47" t="s">
        <v>61</v>
      </c>
      <c r="B66" s="35" t="s">
        <v>10</v>
      </c>
      <c r="C66" s="48"/>
      <c r="D66" s="49">
        <f t="shared" si="4"/>
        <v>0</v>
      </c>
      <c r="E66" s="48"/>
      <c r="F66" s="50"/>
      <c r="G66" s="48">
        <f t="shared" si="5"/>
        <v>0</v>
      </c>
      <c r="H66" s="48">
        <v>0</v>
      </c>
      <c r="I66" s="13">
        <v>2518.9</v>
      </c>
      <c r="J66" s="57">
        <v>0</v>
      </c>
    </row>
    <row r="67" spans="1:10" s="21" customFormat="1" ht="15">
      <c r="A67" s="47" t="s">
        <v>60</v>
      </c>
      <c r="B67" s="35" t="s">
        <v>10</v>
      </c>
      <c r="C67" s="51"/>
      <c r="D67" s="49">
        <f t="shared" si="4"/>
        <v>4836.288</v>
      </c>
      <c r="E67" s="51"/>
      <c r="F67" s="50"/>
      <c r="G67" s="48">
        <f t="shared" si="5"/>
        <v>1.92</v>
      </c>
      <c r="H67" s="48">
        <v>0.16</v>
      </c>
      <c r="I67" s="13">
        <v>2518.9</v>
      </c>
      <c r="J67" s="50">
        <v>0.1605</v>
      </c>
    </row>
    <row r="68" spans="1:10" s="21" customFormat="1" ht="15" hidden="1">
      <c r="A68" s="47" t="s">
        <v>77</v>
      </c>
      <c r="B68" s="35" t="s">
        <v>18</v>
      </c>
      <c r="C68" s="48"/>
      <c r="D68" s="49"/>
      <c r="E68" s="48"/>
      <c r="F68" s="50"/>
      <c r="G68" s="48"/>
      <c r="H68" s="48">
        <v>0</v>
      </c>
      <c r="I68" s="13">
        <v>2518.9</v>
      </c>
      <c r="J68" s="14">
        <v>0</v>
      </c>
    </row>
    <row r="69" spans="1:10" s="21" customFormat="1" ht="30">
      <c r="A69" s="40" t="s">
        <v>46</v>
      </c>
      <c r="B69" s="35"/>
      <c r="C69" s="48"/>
      <c r="D69" s="25">
        <f>D70+D71+D72</f>
        <v>2420.3160000000003</v>
      </c>
      <c r="E69" s="25">
        <f>E70+E71+E72</f>
        <v>0</v>
      </c>
      <c r="F69" s="25">
        <f>F70+F71+F72</f>
        <v>0</v>
      </c>
      <c r="G69" s="25">
        <f>G70+G71+G72</f>
        <v>0.9600000000000001</v>
      </c>
      <c r="H69" s="25">
        <f>H70+H71+H72</f>
        <v>0.08</v>
      </c>
      <c r="I69" s="13">
        <v>2518.9</v>
      </c>
      <c r="J69" s="14">
        <v>0.11770000000000003</v>
      </c>
    </row>
    <row r="70" spans="1:10" s="21" customFormat="1" ht="15">
      <c r="A70" s="47" t="s">
        <v>121</v>
      </c>
      <c r="B70" s="35" t="s">
        <v>18</v>
      </c>
      <c r="C70" s="48"/>
      <c r="D70" s="49">
        <v>304.44</v>
      </c>
      <c r="E70" s="48"/>
      <c r="F70" s="50"/>
      <c r="G70" s="48">
        <f>H70*12</f>
        <v>0.12</v>
      </c>
      <c r="H70" s="48">
        <v>0.01</v>
      </c>
      <c r="I70" s="13">
        <v>2518.9</v>
      </c>
      <c r="J70" s="50">
        <v>0.042800000000000005</v>
      </c>
    </row>
    <row r="71" spans="1:10" s="21" customFormat="1" ht="15">
      <c r="A71" s="47" t="s">
        <v>116</v>
      </c>
      <c r="B71" s="35" t="s">
        <v>18</v>
      </c>
      <c r="C71" s="48"/>
      <c r="D71" s="49">
        <f>G71*I71</f>
        <v>2115.876</v>
      </c>
      <c r="E71" s="48"/>
      <c r="F71" s="50"/>
      <c r="G71" s="48">
        <f>H71*12</f>
        <v>0.8400000000000001</v>
      </c>
      <c r="H71" s="48">
        <v>0.07</v>
      </c>
      <c r="I71" s="13">
        <v>2518.9</v>
      </c>
      <c r="J71" s="50">
        <v>0.07490000000000001</v>
      </c>
    </row>
    <row r="72" spans="1:10" s="21" customFormat="1" ht="15" hidden="1">
      <c r="A72" s="47" t="s">
        <v>62</v>
      </c>
      <c r="B72" s="35" t="s">
        <v>10</v>
      </c>
      <c r="C72" s="48"/>
      <c r="D72" s="49">
        <f>G72*I72</f>
        <v>0</v>
      </c>
      <c r="E72" s="48"/>
      <c r="F72" s="50"/>
      <c r="G72" s="48">
        <f>H72*12</f>
        <v>0</v>
      </c>
      <c r="H72" s="48">
        <v>0</v>
      </c>
      <c r="I72" s="13">
        <v>2518.9</v>
      </c>
      <c r="J72" s="14">
        <v>0</v>
      </c>
    </row>
    <row r="73" spans="1:10" s="21" customFormat="1" ht="15">
      <c r="A73" s="40" t="s">
        <v>47</v>
      </c>
      <c r="B73" s="35"/>
      <c r="C73" s="48"/>
      <c r="D73" s="25">
        <f>SUM(D74:D81)</f>
        <v>5138.556</v>
      </c>
      <c r="E73" s="25">
        <f>SUM(E74:E81)</f>
        <v>0</v>
      </c>
      <c r="F73" s="25">
        <f>SUM(F74:F81)</f>
        <v>0</v>
      </c>
      <c r="G73" s="25">
        <f>SUM(G74:G81)</f>
        <v>2.04</v>
      </c>
      <c r="H73" s="25">
        <f>SUM(H74:H81)</f>
        <v>0.16999999999999998</v>
      </c>
      <c r="I73" s="13">
        <v>2518.9</v>
      </c>
      <c r="J73" s="14">
        <v>0.17120000000000002</v>
      </c>
    </row>
    <row r="74" spans="1:10" s="21" customFormat="1" ht="15" hidden="1">
      <c r="A74" s="47" t="s">
        <v>43</v>
      </c>
      <c r="B74" s="35" t="s">
        <v>10</v>
      </c>
      <c r="C74" s="48"/>
      <c r="D74" s="49">
        <f aca="true" t="shared" si="6" ref="D74:D81">G74*I74</f>
        <v>0</v>
      </c>
      <c r="E74" s="48"/>
      <c r="F74" s="50"/>
      <c r="G74" s="48">
        <f aca="true" t="shared" si="7" ref="G74:G81">H74*12</f>
        <v>0</v>
      </c>
      <c r="H74" s="48">
        <v>0</v>
      </c>
      <c r="I74" s="13">
        <v>2518.9</v>
      </c>
      <c r="J74" s="14">
        <v>0</v>
      </c>
    </row>
    <row r="75" spans="1:10" s="21" customFormat="1" ht="15">
      <c r="A75" s="47" t="s">
        <v>82</v>
      </c>
      <c r="B75" s="35" t="s">
        <v>18</v>
      </c>
      <c r="C75" s="48"/>
      <c r="D75" s="49">
        <f t="shared" si="6"/>
        <v>4534.0199999999995</v>
      </c>
      <c r="E75" s="48"/>
      <c r="F75" s="50"/>
      <c r="G75" s="48">
        <f t="shared" si="7"/>
        <v>1.7999999999999998</v>
      </c>
      <c r="H75" s="48">
        <v>0.15</v>
      </c>
      <c r="I75" s="13">
        <v>2518.9</v>
      </c>
      <c r="J75" s="50">
        <v>0.14980000000000002</v>
      </c>
    </row>
    <row r="76" spans="1:10" s="21" customFormat="1" ht="15">
      <c r="A76" s="47" t="s">
        <v>44</v>
      </c>
      <c r="B76" s="35" t="s">
        <v>18</v>
      </c>
      <c r="C76" s="48"/>
      <c r="D76" s="49">
        <f t="shared" si="6"/>
        <v>604.536</v>
      </c>
      <c r="E76" s="48"/>
      <c r="F76" s="50"/>
      <c r="G76" s="48">
        <f t="shared" si="7"/>
        <v>0.24</v>
      </c>
      <c r="H76" s="48">
        <v>0.02</v>
      </c>
      <c r="I76" s="13">
        <v>2518.9</v>
      </c>
      <c r="J76" s="50">
        <v>0.021400000000000002</v>
      </c>
    </row>
    <row r="77" spans="1:10" s="21" customFormat="1" ht="27.75" customHeight="1" hidden="1">
      <c r="A77" s="47" t="s">
        <v>50</v>
      </c>
      <c r="B77" s="35" t="s">
        <v>13</v>
      </c>
      <c r="C77" s="48"/>
      <c r="D77" s="49">
        <f t="shared" si="6"/>
        <v>0</v>
      </c>
      <c r="E77" s="48"/>
      <c r="F77" s="50"/>
      <c r="G77" s="48">
        <f t="shared" si="7"/>
        <v>0</v>
      </c>
      <c r="H77" s="48">
        <v>0</v>
      </c>
      <c r="I77" s="13">
        <v>2518.9</v>
      </c>
      <c r="J77" s="14">
        <v>0</v>
      </c>
    </row>
    <row r="78" spans="1:10" s="21" customFormat="1" ht="25.5" hidden="1">
      <c r="A78" s="47" t="s">
        <v>78</v>
      </c>
      <c r="B78" s="35" t="s">
        <v>13</v>
      </c>
      <c r="C78" s="48"/>
      <c r="D78" s="49">
        <f t="shared" si="6"/>
        <v>0</v>
      </c>
      <c r="E78" s="48"/>
      <c r="F78" s="50"/>
      <c r="G78" s="48">
        <f t="shared" si="7"/>
        <v>0</v>
      </c>
      <c r="H78" s="48">
        <v>0</v>
      </c>
      <c r="I78" s="13">
        <v>2518.9</v>
      </c>
      <c r="J78" s="14">
        <v>0</v>
      </c>
    </row>
    <row r="79" spans="1:10" s="21" customFormat="1" ht="25.5" hidden="1">
      <c r="A79" s="47" t="s">
        <v>71</v>
      </c>
      <c r="B79" s="35" t="s">
        <v>13</v>
      </c>
      <c r="C79" s="48"/>
      <c r="D79" s="49">
        <f t="shared" si="6"/>
        <v>0</v>
      </c>
      <c r="E79" s="48"/>
      <c r="F79" s="50"/>
      <c r="G79" s="48">
        <f t="shared" si="7"/>
        <v>0</v>
      </c>
      <c r="H79" s="48">
        <v>0</v>
      </c>
      <c r="I79" s="13">
        <v>2518.9</v>
      </c>
      <c r="J79" s="14">
        <v>0</v>
      </c>
    </row>
    <row r="80" spans="1:10" s="21" customFormat="1" ht="25.5" hidden="1">
      <c r="A80" s="47" t="s">
        <v>79</v>
      </c>
      <c r="B80" s="35" t="s">
        <v>13</v>
      </c>
      <c r="C80" s="48"/>
      <c r="D80" s="49">
        <f t="shared" si="6"/>
        <v>0</v>
      </c>
      <c r="E80" s="48"/>
      <c r="F80" s="50"/>
      <c r="G80" s="48">
        <f t="shared" si="7"/>
        <v>0</v>
      </c>
      <c r="H80" s="48">
        <v>0</v>
      </c>
      <c r="I80" s="13">
        <v>2518.9</v>
      </c>
      <c r="J80" s="14">
        <v>0</v>
      </c>
    </row>
    <row r="81" spans="1:10" s="21" customFormat="1" ht="25.5" hidden="1">
      <c r="A81" s="47" t="s">
        <v>76</v>
      </c>
      <c r="B81" s="35" t="s">
        <v>13</v>
      </c>
      <c r="C81" s="48"/>
      <c r="D81" s="49">
        <f t="shared" si="6"/>
        <v>0</v>
      </c>
      <c r="E81" s="48"/>
      <c r="F81" s="50"/>
      <c r="G81" s="48">
        <f t="shared" si="7"/>
        <v>0</v>
      </c>
      <c r="H81" s="48">
        <v>0</v>
      </c>
      <c r="I81" s="13">
        <v>2518.9</v>
      </c>
      <c r="J81" s="14">
        <v>0</v>
      </c>
    </row>
    <row r="82" spans="1:10" s="21" customFormat="1" ht="15" hidden="1">
      <c r="A82" s="40"/>
      <c r="B82" s="35"/>
      <c r="C82" s="48"/>
      <c r="D82" s="25"/>
      <c r="E82" s="25"/>
      <c r="F82" s="25"/>
      <c r="G82" s="25"/>
      <c r="H82" s="25"/>
      <c r="I82" s="13"/>
      <c r="J82" s="14"/>
    </row>
    <row r="83" spans="1:10" s="21" customFormat="1" ht="15" hidden="1">
      <c r="A83" s="47"/>
      <c r="B83" s="35"/>
      <c r="C83" s="48"/>
      <c r="D83" s="49"/>
      <c r="E83" s="48"/>
      <c r="F83" s="50"/>
      <c r="G83" s="48"/>
      <c r="H83" s="48"/>
      <c r="I83" s="13"/>
      <c r="J83" s="50"/>
    </row>
    <row r="84" spans="1:10" s="21" customFormat="1" ht="15" hidden="1">
      <c r="A84" s="47"/>
      <c r="B84" s="35"/>
      <c r="C84" s="48"/>
      <c r="D84" s="49"/>
      <c r="E84" s="48"/>
      <c r="F84" s="50"/>
      <c r="G84" s="48"/>
      <c r="H84" s="48"/>
      <c r="I84" s="13"/>
      <c r="J84" s="50"/>
    </row>
    <row r="85" spans="1:10" s="21" customFormat="1" ht="15" hidden="1">
      <c r="A85" s="47"/>
      <c r="B85" s="35"/>
      <c r="C85" s="48"/>
      <c r="D85" s="49"/>
      <c r="E85" s="48"/>
      <c r="F85" s="50"/>
      <c r="G85" s="48"/>
      <c r="H85" s="48"/>
      <c r="I85" s="13"/>
      <c r="J85" s="50"/>
    </row>
    <row r="86" spans="1:10" s="13" customFormat="1" ht="15">
      <c r="A86" s="40" t="s">
        <v>57</v>
      </c>
      <c r="B86" s="24"/>
      <c r="C86" s="25"/>
      <c r="D86" s="25">
        <f>D87+D88</f>
        <v>6952.164000000001</v>
      </c>
      <c r="E86" s="25">
        <f>E87+E88</f>
        <v>2.2800000000000002</v>
      </c>
      <c r="F86" s="25">
        <f>F87+F88</f>
        <v>0</v>
      </c>
      <c r="G86" s="25">
        <f>G87+G88</f>
        <v>2.7600000000000002</v>
      </c>
      <c r="H86" s="25">
        <v>0.23</v>
      </c>
      <c r="I86" s="13">
        <v>2518.9</v>
      </c>
      <c r="J86" s="14">
        <v>0.23540000000000003</v>
      </c>
    </row>
    <row r="87" spans="1:10" s="21" customFormat="1" ht="15">
      <c r="A87" s="47" t="s">
        <v>73</v>
      </c>
      <c r="B87" s="35" t="s">
        <v>18</v>
      </c>
      <c r="C87" s="48"/>
      <c r="D87" s="49">
        <f>G87*I87</f>
        <v>1209.072</v>
      </c>
      <c r="E87" s="48"/>
      <c r="F87" s="50"/>
      <c r="G87" s="48">
        <f>H87*12</f>
        <v>0.48</v>
      </c>
      <c r="H87" s="48">
        <v>0.04</v>
      </c>
      <c r="I87" s="13">
        <v>2518.9</v>
      </c>
      <c r="J87" s="50">
        <v>0.042800000000000005</v>
      </c>
    </row>
    <row r="88" spans="1:10" s="21" customFormat="1" ht="25.5">
      <c r="A88" s="47" t="s">
        <v>72</v>
      </c>
      <c r="B88" s="35" t="s">
        <v>13</v>
      </c>
      <c r="C88" s="48">
        <f>F88*12</f>
        <v>0</v>
      </c>
      <c r="D88" s="49">
        <f>G88*I88</f>
        <v>5743.092000000001</v>
      </c>
      <c r="E88" s="48">
        <f>H88*12</f>
        <v>2.2800000000000002</v>
      </c>
      <c r="F88" s="50"/>
      <c r="G88" s="48">
        <f>H88*12</f>
        <v>2.2800000000000002</v>
      </c>
      <c r="H88" s="48">
        <v>0.19</v>
      </c>
      <c r="I88" s="13">
        <v>2518.9</v>
      </c>
      <c r="J88" s="50">
        <v>0.1926</v>
      </c>
    </row>
    <row r="89" spans="1:10" s="13" customFormat="1" ht="15">
      <c r="A89" s="40" t="s">
        <v>56</v>
      </c>
      <c r="B89" s="24"/>
      <c r="C89" s="25"/>
      <c r="D89" s="25">
        <f>D90+D91+D92</f>
        <v>16322.472000000002</v>
      </c>
      <c r="E89" s="25">
        <f>E90+E91+E92</f>
        <v>0</v>
      </c>
      <c r="F89" s="25">
        <f>F90+F91+F92</f>
        <v>0</v>
      </c>
      <c r="G89" s="25">
        <f>G90+G91+G92</f>
        <v>6.48</v>
      </c>
      <c r="H89" s="25">
        <f>H90+H91+H92</f>
        <v>0.54</v>
      </c>
      <c r="I89" s="13">
        <v>2518.9</v>
      </c>
      <c r="J89" s="14">
        <v>0.535</v>
      </c>
    </row>
    <row r="90" spans="1:10" s="21" customFormat="1" ht="15">
      <c r="A90" s="47" t="s">
        <v>74</v>
      </c>
      <c r="B90" s="35" t="s">
        <v>65</v>
      </c>
      <c r="C90" s="48"/>
      <c r="D90" s="49">
        <f>G90*I90</f>
        <v>13904.328000000001</v>
      </c>
      <c r="E90" s="48"/>
      <c r="F90" s="50"/>
      <c r="G90" s="48">
        <f>H90*12</f>
        <v>5.5200000000000005</v>
      </c>
      <c r="H90" s="48">
        <v>0.46</v>
      </c>
      <c r="I90" s="13">
        <v>2518.9</v>
      </c>
      <c r="J90" s="50">
        <v>0.4601</v>
      </c>
    </row>
    <row r="91" spans="1:10" s="21" customFormat="1" ht="15">
      <c r="A91" s="47" t="s">
        <v>106</v>
      </c>
      <c r="B91" s="35" t="s">
        <v>65</v>
      </c>
      <c r="C91" s="48"/>
      <c r="D91" s="49">
        <f>G91*I91</f>
        <v>2418.144</v>
      </c>
      <c r="E91" s="48"/>
      <c r="F91" s="50"/>
      <c r="G91" s="48">
        <f>H91*12</f>
        <v>0.96</v>
      </c>
      <c r="H91" s="48">
        <v>0.08</v>
      </c>
      <c r="I91" s="13">
        <v>2518.9</v>
      </c>
      <c r="J91" s="50">
        <v>0.07490000000000001</v>
      </c>
    </row>
    <row r="92" spans="1:10" s="21" customFormat="1" ht="25.5" customHeight="1" hidden="1">
      <c r="A92" s="47" t="s">
        <v>75</v>
      </c>
      <c r="B92" s="35" t="s">
        <v>18</v>
      </c>
      <c r="C92" s="48"/>
      <c r="D92" s="49">
        <f>G92*I92</f>
        <v>0</v>
      </c>
      <c r="E92" s="48"/>
      <c r="F92" s="50"/>
      <c r="G92" s="48">
        <f>H92*12</f>
        <v>0</v>
      </c>
      <c r="H92" s="48">
        <v>0</v>
      </c>
      <c r="I92" s="13">
        <v>2518.9</v>
      </c>
      <c r="J92" s="14">
        <v>0</v>
      </c>
    </row>
    <row r="93" spans="1:10" s="13" customFormat="1" ht="29.25" customHeight="1" hidden="1">
      <c r="A93" s="58"/>
      <c r="B93" s="59"/>
      <c r="C93" s="45"/>
      <c r="D93" s="45"/>
      <c r="E93" s="45"/>
      <c r="F93" s="46"/>
      <c r="G93" s="45"/>
      <c r="H93" s="45"/>
      <c r="J93" s="14"/>
    </row>
    <row r="94" spans="1:10" s="21" customFormat="1" ht="25.5" customHeight="1" hidden="1">
      <c r="A94" s="60"/>
      <c r="B94" s="35"/>
      <c r="C94" s="48"/>
      <c r="D94" s="49"/>
      <c r="E94" s="48"/>
      <c r="F94" s="50"/>
      <c r="G94" s="48"/>
      <c r="H94" s="48"/>
      <c r="I94" s="13"/>
      <c r="J94" s="14"/>
    </row>
    <row r="95" spans="1:10" s="13" customFormat="1" ht="30">
      <c r="A95" s="61" t="s">
        <v>36</v>
      </c>
      <c r="B95" s="24" t="s">
        <v>13</v>
      </c>
      <c r="C95" s="43">
        <f>F95*12</f>
        <v>0</v>
      </c>
      <c r="D95" s="43">
        <f>G95*I95</f>
        <v>9068.039999999999</v>
      </c>
      <c r="E95" s="43">
        <f>H95*12</f>
        <v>3.5999999999999996</v>
      </c>
      <c r="F95" s="41"/>
      <c r="G95" s="43">
        <f>H95*12</f>
        <v>3.5999999999999996</v>
      </c>
      <c r="H95" s="43">
        <v>0.3</v>
      </c>
      <c r="I95" s="13">
        <v>2518.9</v>
      </c>
      <c r="J95" s="14">
        <v>0.7704</v>
      </c>
    </row>
    <row r="96" spans="1:10" s="13" customFormat="1" ht="18.75" hidden="1">
      <c r="A96" s="62" t="s">
        <v>34</v>
      </c>
      <c r="B96" s="44"/>
      <c r="C96" s="45" t="e">
        <f>F96*12</f>
        <v>#REF!</v>
      </c>
      <c r="D96" s="45">
        <f>G96*I96</f>
        <v>0</v>
      </c>
      <c r="E96" s="45">
        <f>H96*12</f>
        <v>0</v>
      </c>
      <c r="F96" s="46" t="e">
        <f>#REF!+#REF!+#REF!+#REF!+#REF!+#REF!+#REF!+#REF!+#REF!+#REF!</f>
        <v>#REF!</v>
      </c>
      <c r="G96" s="45">
        <f>H96*12</f>
        <v>0</v>
      </c>
      <c r="H96" s="14">
        <v>0</v>
      </c>
      <c r="I96" s="13">
        <v>2518.9</v>
      </c>
      <c r="J96" s="14">
        <v>0</v>
      </c>
    </row>
    <row r="97" spans="1:10" s="13" customFormat="1" ht="15" hidden="1">
      <c r="A97" s="63" t="s">
        <v>83</v>
      </c>
      <c r="B97" s="64"/>
      <c r="C97" s="65"/>
      <c r="D97" s="45"/>
      <c r="E97" s="45"/>
      <c r="F97" s="46"/>
      <c r="G97" s="45"/>
      <c r="H97" s="14">
        <v>0</v>
      </c>
      <c r="I97" s="13">
        <v>2518.9</v>
      </c>
      <c r="J97" s="14">
        <v>0</v>
      </c>
    </row>
    <row r="98" spans="1:10" s="13" customFormat="1" ht="15" hidden="1">
      <c r="A98" s="63" t="s">
        <v>84</v>
      </c>
      <c r="B98" s="64"/>
      <c r="C98" s="65"/>
      <c r="D98" s="45"/>
      <c r="E98" s="45"/>
      <c r="F98" s="46"/>
      <c r="G98" s="45"/>
      <c r="H98" s="14">
        <v>0</v>
      </c>
      <c r="I98" s="13">
        <v>2518.9</v>
      </c>
      <c r="J98" s="14">
        <v>0</v>
      </c>
    </row>
    <row r="99" spans="1:10" s="13" customFormat="1" ht="15" hidden="1">
      <c r="A99" s="63" t="s">
        <v>85</v>
      </c>
      <c r="B99" s="64"/>
      <c r="C99" s="65"/>
      <c r="D99" s="45"/>
      <c r="E99" s="45"/>
      <c r="F99" s="46"/>
      <c r="G99" s="45"/>
      <c r="H99" s="14">
        <v>0</v>
      </c>
      <c r="I99" s="13">
        <v>2518.9</v>
      </c>
      <c r="J99" s="14">
        <v>0</v>
      </c>
    </row>
    <row r="100" spans="1:10" s="13" customFormat="1" ht="15" hidden="1">
      <c r="A100" s="63" t="s">
        <v>86</v>
      </c>
      <c r="B100" s="64"/>
      <c r="C100" s="65"/>
      <c r="D100" s="45"/>
      <c r="E100" s="45"/>
      <c r="F100" s="46"/>
      <c r="G100" s="45"/>
      <c r="H100" s="14">
        <v>0</v>
      </c>
      <c r="I100" s="13">
        <v>2518.9</v>
      </c>
      <c r="J100" s="14">
        <v>0</v>
      </c>
    </row>
    <row r="101" spans="1:10" s="13" customFormat="1" ht="15" hidden="1">
      <c r="A101" s="63" t="s">
        <v>87</v>
      </c>
      <c r="B101" s="64"/>
      <c r="C101" s="65"/>
      <c r="D101" s="45"/>
      <c r="E101" s="45"/>
      <c r="F101" s="46"/>
      <c r="G101" s="45"/>
      <c r="H101" s="14">
        <v>0</v>
      </c>
      <c r="I101" s="13">
        <v>2518.9</v>
      </c>
      <c r="J101" s="14">
        <v>0</v>
      </c>
    </row>
    <row r="102" spans="1:10" s="13" customFormat="1" ht="28.5" hidden="1">
      <c r="A102" s="63" t="s">
        <v>88</v>
      </c>
      <c r="B102" s="64"/>
      <c r="C102" s="65"/>
      <c r="D102" s="43"/>
      <c r="E102" s="43"/>
      <c r="F102" s="43"/>
      <c r="G102" s="43"/>
      <c r="H102" s="14">
        <v>0</v>
      </c>
      <c r="I102" s="13">
        <v>2518.9</v>
      </c>
      <c r="J102" s="14">
        <v>0</v>
      </c>
    </row>
    <row r="103" spans="1:10" s="13" customFormat="1" ht="19.5" thickBot="1">
      <c r="A103" s="66" t="s">
        <v>35</v>
      </c>
      <c r="B103" s="67"/>
      <c r="C103" s="68" t="e">
        <f>F103*12</f>
        <v>#REF!</v>
      </c>
      <c r="D103" s="69">
        <f>D15+D20+D28+D29+D30+D31+D32+D33+D34+D35+D36+D37+D38+D39+D40+D56+D69+D73+D82+D86+D89+D95+D96+D93</f>
        <v>295710.17999999993</v>
      </c>
      <c r="E103" s="69">
        <f>E15+E20+E28+E29+E30+E31+E32+E33+E34+E35+E36+E37+E38+E39+E40+E56+E69+E73+E82+E86+E89+E95+E96+E93</f>
        <v>95.28</v>
      </c>
      <c r="F103" s="69" t="e">
        <f>F15+F20+F28+F29+F30+F31+F32+F33+F34+F35+F36+F37+F38+F39+F40+F56+F69+F73+F82+F86+F89+F95+F96+F93</f>
        <v>#REF!</v>
      </c>
      <c r="G103" s="69">
        <f>G15+G20+G28+G29+G30+G31+G32+G33+G34+G35+G36+G37+G38+G39+G40+G56+G69+G73+G82+G86+G89+G95+G96+G93</f>
        <v>117.36</v>
      </c>
      <c r="H103" s="69">
        <f>H15+H20+H28+H29+H30+H31+H32+H33+H34+H35+H36+H37+H38+H39+H40+H56+H69+H73+H82+H86+H89+H95+H96+H93</f>
        <v>9.780000000000001</v>
      </c>
      <c r="I103" s="13">
        <v>2518.9</v>
      </c>
      <c r="J103" s="14">
        <v>10.785189441819844</v>
      </c>
    </row>
    <row r="104" spans="1:10" s="13" customFormat="1" ht="19.5" hidden="1" thickBot="1">
      <c r="A104" s="66"/>
      <c r="B104" s="59"/>
      <c r="C104" s="68"/>
      <c r="D104" s="70"/>
      <c r="E104" s="68"/>
      <c r="F104" s="69"/>
      <c r="G104" s="68"/>
      <c r="H104" s="68"/>
      <c r="J104" s="14"/>
    </row>
    <row r="105" spans="1:10" s="13" customFormat="1" ht="20.25" hidden="1" thickBot="1">
      <c r="A105" s="71" t="s">
        <v>89</v>
      </c>
      <c r="B105" s="72"/>
      <c r="C105" s="73"/>
      <c r="D105" s="74">
        <f>D103+D104</f>
        <v>295710.17999999993</v>
      </c>
      <c r="E105" s="74">
        <f>E103+E104</f>
        <v>95.28</v>
      </c>
      <c r="F105" s="74" t="e">
        <f>F103+F104</f>
        <v>#REF!</v>
      </c>
      <c r="G105" s="74">
        <f>G103+G104</f>
        <v>117.36</v>
      </c>
      <c r="H105" s="74">
        <f>H103+H104</f>
        <v>9.780000000000001</v>
      </c>
      <c r="I105" s="13">
        <v>2518.9</v>
      </c>
      <c r="J105" s="75">
        <v>10.785189441819844</v>
      </c>
    </row>
    <row r="106" spans="1:10" s="80" customFormat="1" ht="20.25" hidden="1" thickBot="1">
      <c r="A106" s="76" t="s">
        <v>30</v>
      </c>
      <c r="B106" s="77" t="s">
        <v>12</v>
      </c>
      <c r="C106" s="77" t="s">
        <v>31</v>
      </c>
      <c r="D106" s="78"/>
      <c r="E106" s="77" t="s">
        <v>31</v>
      </c>
      <c r="F106" s="79"/>
      <c r="G106" s="77" t="s">
        <v>31</v>
      </c>
      <c r="H106" s="79"/>
      <c r="J106" s="81"/>
    </row>
    <row r="107" spans="1:10" s="80" customFormat="1" ht="19.5">
      <c r="A107" s="82"/>
      <c r="B107" s="83"/>
      <c r="C107" s="83"/>
      <c r="D107" s="83"/>
      <c r="E107" s="83"/>
      <c r="F107" s="83"/>
      <c r="G107" s="83"/>
      <c r="H107" s="83"/>
      <c r="J107" s="81"/>
    </row>
    <row r="108" spans="1:10" s="80" customFormat="1" ht="19.5" hidden="1">
      <c r="A108" s="82"/>
      <c r="B108" s="83"/>
      <c r="C108" s="83"/>
      <c r="D108" s="83"/>
      <c r="E108" s="83"/>
      <c r="F108" s="83"/>
      <c r="G108" s="83"/>
      <c r="H108" s="83"/>
      <c r="J108" s="81"/>
    </row>
    <row r="109" spans="1:10" s="80" customFormat="1" ht="19.5" hidden="1">
      <c r="A109" s="82"/>
      <c r="B109" s="83"/>
      <c r="C109" s="83"/>
      <c r="D109" s="83"/>
      <c r="E109" s="83"/>
      <c r="F109" s="83"/>
      <c r="G109" s="83"/>
      <c r="H109" s="83"/>
      <c r="J109" s="81"/>
    </row>
    <row r="110" spans="1:10" s="80" customFormat="1" ht="19.5" hidden="1">
      <c r="A110" s="82"/>
      <c r="B110" s="83"/>
      <c r="C110" s="83"/>
      <c r="D110" s="83"/>
      <c r="E110" s="83"/>
      <c r="F110" s="83"/>
      <c r="G110" s="83"/>
      <c r="H110" s="83"/>
      <c r="J110" s="81"/>
    </row>
    <row r="111" spans="1:10" s="80" customFormat="1" ht="19.5" hidden="1">
      <c r="A111" s="82"/>
      <c r="B111" s="83"/>
      <c r="C111" s="83"/>
      <c r="D111" s="83"/>
      <c r="E111" s="83"/>
      <c r="F111" s="83"/>
      <c r="G111" s="83"/>
      <c r="H111" s="83"/>
      <c r="J111" s="81"/>
    </row>
    <row r="112" spans="1:10" s="80" customFormat="1" ht="19.5" hidden="1">
      <c r="A112" s="82"/>
      <c r="B112" s="83"/>
      <c r="C112" s="83"/>
      <c r="D112" s="83"/>
      <c r="E112" s="83"/>
      <c r="F112" s="83"/>
      <c r="G112" s="83"/>
      <c r="H112" s="83"/>
      <c r="J112" s="81"/>
    </row>
    <row r="113" spans="1:10" s="85" customFormat="1" ht="12.75" hidden="1">
      <c r="A113" s="84"/>
      <c r="J113" s="86"/>
    </row>
    <row r="114" spans="1:10" s="85" customFormat="1" ht="20.25" hidden="1" thickBot="1">
      <c r="A114" s="87" t="s">
        <v>34</v>
      </c>
      <c r="B114" s="88"/>
      <c r="C114" s="89" t="e">
        <f>F114*12</f>
        <v>#REF!</v>
      </c>
      <c r="D114" s="89">
        <f>SUM(D115:D121)</f>
        <v>28850.13</v>
      </c>
      <c r="E114" s="89">
        <f>H114*12</f>
        <v>0</v>
      </c>
      <c r="F114" s="89" t="e">
        <f>#REF!+#REF!+#REF!+#REF!+#REF!+#REF!+#REF!+#REF!+#REF!+#REF!</f>
        <v>#REF!</v>
      </c>
      <c r="G114" s="89">
        <f>G115+G116+G117+G118+G119+G120+G121</f>
        <v>0</v>
      </c>
      <c r="H114" s="90">
        <f>SUM(H115:H121)</f>
        <v>0</v>
      </c>
      <c r="I114" s="13">
        <v>2518.9</v>
      </c>
      <c r="J114" s="86"/>
    </row>
    <row r="115" spans="1:10" s="85" customFormat="1" ht="15" hidden="1">
      <c r="A115" s="91" t="s">
        <v>107</v>
      </c>
      <c r="B115" s="29"/>
      <c r="C115" s="30"/>
      <c r="D115" s="25"/>
      <c r="E115" s="25"/>
      <c r="F115" s="25"/>
      <c r="G115" s="25"/>
      <c r="H115" s="32"/>
      <c r="I115" s="13">
        <v>2518.9</v>
      </c>
      <c r="J115" s="86"/>
    </row>
    <row r="116" spans="1:10" s="85" customFormat="1" ht="15" hidden="1">
      <c r="A116" s="92" t="s">
        <v>108</v>
      </c>
      <c r="B116" s="64"/>
      <c r="C116" s="65"/>
      <c r="D116" s="43"/>
      <c r="E116" s="43"/>
      <c r="F116" s="43"/>
      <c r="G116" s="43"/>
      <c r="H116" s="93"/>
      <c r="I116" s="13">
        <v>2518.9</v>
      </c>
      <c r="J116" s="86"/>
    </row>
    <row r="117" spans="1:10" s="85" customFormat="1" ht="15" hidden="1">
      <c r="A117" s="92" t="s">
        <v>109</v>
      </c>
      <c r="B117" s="64"/>
      <c r="C117" s="65"/>
      <c r="D117" s="43"/>
      <c r="E117" s="43"/>
      <c r="F117" s="43"/>
      <c r="G117" s="43"/>
      <c r="H117" s="93"/>
      <c r="I117" s="13">
        <v>2518.9</v>
      </c>
      <c r="J117" s="86"/>
    </row>
    <row r="118" spans="1:10" s="85" customFormat="1" ht="15" hidden="1">
      <c r="A118" s="92" t="s">
        <v>110</v>
      </c>
      <c r="B118" s="64"/>
      <c r="C118" s="65"/>
      <c r="D118" s="43"/>
      <c r="E118" s="43"/>
      <c r="F118" s="43"/>
      <c r="G118" s="43"/>
      <c r="H118" s="93"/>
      <c r="I118" s="13">
        <v>2518.9</v>
      </c>
      <c r="J118" s="86"/>
    </row>
    <row r="119" spans="1:10" s="85" customFormat="1" ht="15" hidden="1">
      <c r="A119" s="92" t="s">
        <v>111</v>
      </c>
      <c r="B119" s="64"/>
      <c r="C119" s="65"/>
      <c r="D119" s="43"/>
      <c r="E119" s="43"/>
      <c r="F119" s="43"/>
      <c r="G119" s="43"/>
      <c r="H119" s="93"/>
      <c r="I119" s="13">
        <v>2518.9</v>
      </c>
      <c r="J119" s="86"/>
    </row>
    <row r="120" spans="1:10" s="85" customFormat="1" ht="15" hidden="1">
      <c r="A120" s="92" t="s">
        <v>112</v>
      </c>
      <c r="B120" s="64"/>
      <c r="C120" s="65"/>
      <c r="D120" s="43"/>
      <c r="E120" s="43"/>
      <c r="F120" s="43"/>
      <c r="G120" s="43"/>
      <c r="H120" s="93"/>
      <c r="I120" s="13">
        <v>2518.9</v>
      </c>
      <c r="J120" s="86"/>
    </row>
    <row r="121" spans="1:10" s="85" customFormat="1" ht="15.75" hidden="1" thickBot="1">
      <c r="A121" s="94" t="s">
        <v>113</v>
      </c>
      <c r="B121" s="95"/>
      <c r="C121" s="96"/>
      <c r="D121" s="97">
        <v>28850.13</v>
      </c>
      <c r="E121" s="97">
        <f>H121*12</f>
        <v>0</v>
      </c>
      <c r="F121" s="97" t="e">
        <f>#REF!+#REF!+#REF!+#REF!+#REF!+#REF!+#REF!+#REF!+#REF!+#REF!</f>
        <v>#REF!</v>
      </c>
      <c r="G121" s="97">
        <f>H121*12</f>
        <v>0</v>
      </c>
      <c r="H121" s="98"/>
      <c r="I121" s="13">
        <v>2518.9</v>
      </c>
      <c r="J121" s="86"/>
    </row>
    <row r="122" spans="1:10" s="85" customFormat="1" ht="15" hidden="1">
      <c r="A122" s="99"/>
      <c r="B122" s="100"/>
      <c r="C122" s="101"/>
      <c r="D122" s="102"/>
      <c r="E122" s="102"/>
      <c r="F122" s="102"/>
      <c r="G122" s="102"/>
      <c r="H122" s="101"/>
      <c r="I122" s="13"/>
      <c r="J122" s="86"/>
    </row>
    <row r="123" spans="1:10" s="85" customFormat="1" ht="15" hidden="1">
      <c r="A123" s="99"/>
      <c r="B123" s="100"/>
      <c r="C123" s="101"/>
      <c r="D123" s="102"/>
      <c r="E123" s="102"/>
      <c r="F123" s="102"/>
      <c r="G123" s="102"/>
      <c r="H123" s="101"/>
      <c r="I123" s="13"/>
      <c r="J123" s="86"/>
    </row>
    <row r="124" spans="1:10" s="85" customFormat="1" ht="15" hidden="1">
      <c r="A124" s="99"/>
      <c r="B124" s="100"/>
      <c r="C124" s="101"/>
      <c r="D124" s="102"/>
      <c r="E124" s="102"/>
      <c r="F124" s="102"/>
      <c r="G124" s="102"/>
      <c r="H124" s="101"/>
      <c r="I124" s="13"/>
      <c r="J124" s="86"/>
    </row>
    <row r="125" spans="1:10" s="85" customFormat="1" ht="20.25" hidden="1" thickBot="1">
      <c r="A125" s="87" t="s">
        <v>89</v>
      </c>
      <c r="B125" s="103"/>
      <c r="C125" s="103"/>
      <c r="D125" s="104">
        <f>D105+D114</f>
        <v>324560.30999999994</v>
      </c>
      <c r="E125" s="103"/>
      <c r="F125" s="103"/>
      <c r="G125" s="104">
        <f>G105+G114</f>
        <v>117.36</v>
      </c>
      <c r="H125" s="105">
        <f>H105+H114</f>
        <v>9.780000000000001</v>
      </c>
      <c r="I125" s="13"/>
      <c r="J125" s="86"/>
    </row>
    <row r="126" spans="1:10" s="13" customFormat="1" ht="29.25" customHeight="1" hidden="1">
      <c r="A126" s="58"/>
      <c r="B126" s="24"/>
      <c r="C126" s="45"/>
      <c r="D126" s="24"/>
      <c r="E126" s="24"/>
      <c r="F126" s="24"/>
      <c r="G126" s="24"/>
      <c r="H126" s="24"/>
      <c r="J126" s="14"/>
    </row>
    <row r="127" spans="1:10" s="85" customFormat="1" ht="15">
      <c r="A127" s="99"/>
      <c r="B127" s="100"/>
      <c r="C127" s="101"/>
      <c r="D127" s="102"/>
      <c r="E127" s="102"/>
      <c r="F127" s="102"/>
      <c r="G127" s="102"/>
      <c r="H127" s="101"/>
      <c r="I127" s="13"/>
      <c r="J127" s="86"/>
    </row>
    <row r="128" spans="1:10" s="85" customFormat="1" ht="15" hidden="1">
      <c r="A128" s="99"/>
      <c r="B128" s="100"/>
      <c r="C128" s="101"/>
      <c r="D128" s="102"/>
      <c r="E128" s="102"/>
      <c r="F128" s="102"/>
      <c r="G128" s="102"/>
      <c r="H128" s="101"/>
      <c r="I128" s="13"/>
      <c r="J128" s="86"/>
    </row>
    <row r="129" spans="1:10" s="85" customFormat="1" ht="15" hidden="1">
      <c r="A129" s="99"/>
      <c r="B129" s="100"/>
      <c r="C129" s="101"/>
      <c r="D129" s="102"/>
      <c r="E129" s="102"/>
      <c r="F129" s="102"/>
      <c r="G129" s="102"/>
      <c r="H129" s="101"/>
      <c r="I129" s="13"/>
      <c r="J129" s="86"/>
    </row>
    <row r="130" spans="1:10" s="85" customFormat="1" ht="15.75" thickBot="1">
      <c r="A130" s="99"/>
      <c r="B130" s="100"/>
      <c r="C130" s="101"/>
      <c r="D130" s="102"/>
      <c r="E130" s="102"/>
      <c r="F130" s="102"/>
      <c r="G130" s="102"/>
      <c r="H130" s="101"/>
      <c r="I130" s="13"/>
      <c r="J130" s="86"/>
    </row>
    <row r="131" spans="1:10" s="13" customFormat="1" ht="30.75" thickBot="1">
      <c r="A131" s="106" t="s">
        <v>117</v>
      </c>
      <c r="B131" s="107"/>
      <c r="C131" s="108"/>
      <c r="D131" s="109">
        <f>D144+D149</f>
        <v>125088.95000000001</v>
      </c>
      <c r="E131" s="109">
        <f>E144+E149</f>
        <v>0</v>
      </c>
      <c r="F131" s="109">
        <f>F144+F149</f>
        <v>0</v>
      </c>
      <c r="G131" s="109">
        <f>G144+G149</f>
        <v>49.66014927150741</v>
      </c>
      <c r="H131" s="109">
        <f>H144+H149</f>
        <v>4.138345772625617</v>
      </c>
      <c r="I131" s="13">
        <v>2518.9</v>
      </c>
      <c r="J131" s="75"/>
    </row>
    <row r="132" spans="1:10" s="85" customFormat="1" ht="15" hidden="1">
      <c r="A132" s="63"/>
      <c r="B132" s="64"/>
      <c r="C132" s="65"/>
      <c r="D132" s="65"/>
      <c r="E132" s="43"/>
      <c r="F132" s="43"/>
      <c r="G132" s="65"/>
      <c r="H132" s="65"/>
      <c r="I132" s="13"/>
      <c r="J132" s="86"/>
    </row>
    <row r="133" spans="1:10" s="85" customFormat="1" ht="15" hidden="1">
      <c r="A133" s="63"/>
      <c r="B133" s="64"/>
      <c r="C133" s="65"/>
      <c r="D133" s="65"/>
      <c r="E133" s="43"/>
      <c r="F133" s="43"/>
      <c r="G133" s="65"/>
      <c r="H133" s="65"/>
      <c r="I133" s="13"/>
      <c r="J133" s="86"/>
    </row>
    <row r="134" spans="1:10" s="85" customFormat="1" ht="15" hidden="1">
      <c r="A134" s="63"/>
      <c r="B134" s="64"/>
      <c r="C134" s="65"/>
      <c r="D134" s="65"/>
      <c r="E134" s="43"/>
      <c r="F134" s="43"/>
      <c r="G134" s="65"/>
      <c r="H134" s="65"/>
      <c r="I134" s="13"/>
      <c r="J134" s="86"/>
    </row>
    <row r="135" spans="1:10" s="85" customFormat="1" ht="15" hidden="1">
      <c r="A135" s="63"/>
      <c r="B135" s="64"/>
      <c r="C135" s="65"/>
      <c r="D135" s="65"/>
      <c r="E135" s="43"/>
      <c r="F135" s="43"/>
      <c r="G135" s="65"/>
      <c r="H135" s="65"/>
      <c r="I135" s="13"/>
      <c r="J135" s="86"/>
    </row>
    <row r="136" spans="1:10" s="85" customFormat="1" ht="15" hidden="1">
      <c r="A136" s="63"/>
      <c r="B136" s="64"/>
      <c r="C136" s="65"/>
      <c r="D136" s="65"/>
      <c r="E136" s="43"/>
      <c r="F136" s="43"/>
      <c r="G136" s="65"/>
      <c r="H136" s="65"/>
      <c r="I136" s="13"/>
      <c r="J136" s="86"/>
    </row>
    <row r="137" spans="1:10" s="85" customFormat="1" ht="15" hidden="1">
      <c r="A137" s="63"/>
      <c r="B137" s="64"/>
      <c r="C137" s="65"/>
      <c r="D137" s="65"/>
      <c r="E137" s="43"/>
      <c r="F137" s="43"/>
      <c r="G137" s="65"/>
      <c r="H137" s="65"/>
      <c r="I137" s="13"/>
      <c r="J137" s="86"/>
    </row>
    <row r="138" spans="1:10" s="85" customFormat="1" ht="15" hidden="1">
      <c r="A138" s="63"/>
      <c r="B138" s="64"/>
      <c r="C138" s="65"/>
      <c r="D138" s="65"/>
      <c r="E138" s="43"/>
      <c r="F138" s="43"/>
      <c r="G138" s="65"/>
      <c r="H138" s="65"/>
      <c r="I138" s="13"/>
      <c r="J138" s="86"/>
    </row>
    <row r="139" spans="1:12" s="85" customFormat="1" ht="15" hidden="1">
      <c r="A139" s="63"/>
      <c r="B139" s="64"/>
      <c r="C139" s="65"/>
      <c r="D139" s="65"/>
      <c r="E139" s="43"/>
      <c r="F139" s="43"/>
      <c r="G139" s="65"/>
      <c r="H139" s="65"/>
      <c r="I139" s="13"/>
      <c r="J139" s="86"/>
      <c r="K139" s="86"/>
      <c r="L139" s="86"/>
    </row>
    <row r="140" spans="1:10" s="85" customFormat="1" ht="15" hidden="1">
      <c r="A140" s="63"/>
      <c r="B140" s="64"/>
      <c r="C140" s="65"/>
      <c r="D140" s="65"/>
      <c r="E140" s="43"/>
      <c r="F140" s="43"/>
      <c r="G140" s="65"/>
      <c r="H140" s="65"/>
      <c r="I140" s="13"/>
      <c r="J140" s="86"/>
    </row>
    <row r="141" spans="1:10" s="85" customFormat="1" ht="15" hidden="1">
      <c r="A141" s="63"/>
      <c r="B141" s="64"/>
      <c r="C141" s="65"/>
      <c r="D141" s="65"/>
      <c r="E141" s="43"/>
      <c r="F141" s="43"/>
      <c r="G141" s="65"/>
      <c r="H141" s="65"/>
      <c r="I141" s="13"/>
      <c r="J141" s="86"/>
    </row>
    <row r="142" spans="1:10" s="85" customFormat="1" ht="15" hidden="1">
      <c r="A142" s="63"/>
      <c r="B142" s="64"/>
      <c r="C142" s="65"/>
      <c r="D142" s="65"/>
      <c r="E142" s="43"/>
      <c r="F142" s="43"/>
      <c r="G142" s="65"/>
      <c r="H142" s="65"/>
      <c r="I142" s="13"/>
      <c r="J142" s="86"/>
    </row>
    <row r="143" spans="1:10" s="85" customFormat="1" ht="15" hidden="1">
      <c r="A143" s="63"/>
      <c r="B143" s="64"/>
      <c r="C143" s="65"/>
      <c r="D143" s="65"/>
      <c r="E143" s="43"/>
      <c r="F143" s="43"/>
      <c r="G143" s="65"/>
      <c r="H143" s="65"/>
      <c r="I143" s="13"/>
      <c r="J143" s="86"/>
    </row>
    <row r="144" spans="1:10" s="85" customFormat="1" ht="15">
      <c r="A144" s="63" t="s">
        <v>124</v>
      </c>
      <c r="B144" s="64"/>
      <c r="C144" s="65"/>
      <c r="D144" s="65">
        <v>40405.35</v>
      </c>
      <c r="E144" s="43"/>
      <c r="F144" s="43"/>
      <c r="G144" s="65">
        <f>H144*12</f>
        <v>16.04087101512565</v>
      </c>
      <c r="H144" s="65">
        <f>D144/12/I144</f>
        <v>1.3367392512604708</v>
      </c>
      <c r="I144" s="13">
        <v>2518.9</v>
      </c>
      <c r="J144" s="86"/>
    </row>
    <row r="145" spans="1:10" s="85" customFormat="1" ht="15" hidden="1">
      <c r="A145" s="63"/>
      <c r="B145" s="64"/>
      <c r="C145" s="65"/>
      <c r="D145" s="65"/>
      <c r="E145" s="43"/>
      <c r="F145" s="43"/>
      <c r="G145" s="65"/>
      <c r="H145" s="65"/>
      <c r="I145" s="13"/>
      <c r="J145" s="86"/>
    </row>
    <row r="146" spans="1:10" s="85" customFormat="1" ht="15" hidden="1">
      <c r="A146" s="63"/>
      <c r="B146" s="64"/>
      <c r="C146" s="65"/>
      <c r="D146" s="65"/>
      <c r="E146" s="43"/>
      <c r="F146" s="43"/>
      <c r="G146" s="65"/>
      <c r="H146" s="65"/>
      <c r="I146" s="13"/>
      <c r="J146" s="86"/>
    </row>
    <row r="147" spans="1:10" s="85" customFormat="1" ht="15" hidden="1">
      <c r="A147" s="63"/>
      <c r="B147" s="64"/>
      <c r="C147" s="65"/>
      <c r="D147" s="65"/>
      <c r="E147" s="43"/>
      <c r="F147" s="43"/>
      <c r="G147" s="65"/>
      <c r="H147" s="65"/>
      <c r="I147" s="13"/>
      <c r="J147" s="86"/>
    </row>
    <row r="148" spans="1:10" s="85" customFormat="1" ht="15" hidden="1">
      <c r="A148" s="63"/>
      <c r="B148" s="64"/>
      <c r="C148" s="65"/>
      <c r="D148" s="65"/>
      <c r="E148" s="43"/>
      <c r="F148" s="43"/>
      <c r="G148" s="65"/>
      <c r="H148" s="65"/>
      <c r="I148" s="13"/>
      <c r="J148" s="86"/>
    </row>
    <row r="149" spans="1:10" s="85" customFormat="1" ht="15">
      <c r="A149" s="63" t="s">
        <v>126</v>
      </c>
      <c r="B149" s="64"/>
      <c r="C149" s="65"/>
      <c r="D149" s="65">
        <v>84683.6</v>
      </c>
      <c r="E149" s="43"/>
      <c r="F149" s="43"/>
      <c r="G149" s="65">
        <f>H149*12</f>
        <v>33.619278256381754</v>
      </c>
      <c r="H149" s="65">
        <f>D149/12/I149</f>
        <v>2.801606521365146</v>
      </c>
      <c r="I149" s="13">
        <v>2518.9</v>
      </c>
      <c r="J149" s="86"/>
    </row>
    <row r="150" spans="1:10" s="85" customFormat="1" ht="15">
      <c r="A150" s="99"/>
      <c r="B150" s="100"/>
      <c r="C150" s="101"/>
      <c r="D150" s="101"/>
      <c r="E150" s="102"/>
      <c r="F150" s="102"/>
      <c r="G150" s="101"/>
      <c r="H150" s="101"/>
      <c r="I150" s="13"/>
      <c r="J150" s="86"/>
    </row>
    <row r="151" spans="1:10" s="85" customFormat="1" ht="15.75" thickBot="1">
      <c r="A151" s="99"/>
      <c r="B151" s="100"/>
      <c r="C151" s="101"/>
      <c r="D151" s="101"/>
      <c r="E151" s="102"/>
      <c r="F151" s="102"/>
      <c r="G151" s="101"/>
      <c r="H151" s="101"/>
      <c r="I151" s="13"/>
      <c r="J151" s="86"/>
    </row>
    <row r="152" spans="1:10" s="13" customFormat="1" ht="20.25" thickBot="1">
      <c r="A152" s="110" t="s">
        <v>89</v>
      </c>
      <c r="B152" s="111"/>
      <c r="C152" s="112"/>
      <c r="D152" s="113">
        <f>D103+D131</f>
        <v>420799.12999999995</v>
      </c>
      <c r="E152" s="113">
        <f>E105+E126+E131</f>
        <v>95.28</v>
      </c>
      <c r="F152" s="113" t="e">
        <f>F105+F126+F131</f>
        <v>#REF!</v>
      </c>
      <c r="G152" s="113">
        <f>G105+G126+G131</f>
        <v>167.02014927150742</v>
      </c>
      <c r="H152" s="113">
        <f>H105+H126+H131</f>
        <v>13.918345772625617</v>
      </c>
      <c r="I152" s="13">
        <v>2518.9</v>
      </c>
      <c r="J152" s="75">
        <v>10.785189441819844</v>
      </c>
    </row>
    <row r="153" spans="1:10" s="85" customFormat="1" ht="15">
      <c r="A153" s="99"/>
      <c r="B153" s="100"/>
      <c r="C153" s="101"/>
      <c r="D153" s="101"/>
      <c r="E153" s="102"/>
      <c r="F153" s="102"/>
      <c r="G153" s="101"/>
      <c r="H153" s="101"/>
      <c r="I153" s="13"/>
      <c r="J153" s="86"/>
    </row>
    <row r="154" spans="1:10" s="85" customFormat="1" ht="15">
      <c r="A154" s="99"/>
      <c r="B154" s="100"/>
      <c r="C154" s="101"/>
      <c r="D154" s="102"/>
      <c r="E154" s="102"/>
      <c r="F154" s="102"/>
      <c r="G154" s="102"/>
      <c r="H154" s="101"/>
      <c r="I154" s="13"/>
      <c r="J154" s="86"/>
    </row>
    <row r="155" spans="1:10" s="85" customFormat="1" ht="13.5" thickBot="1">
      <c r="A155" s="84"/>
      <c r="J155" s="86"/>
    </row>
    <row r="156" spans="1:10" s="13" customFormat="1" ht="19.5" thickBot="1">
      <c r="A156" s="114" t="s">
        <v>30</v>
      </c>
      <c r="B156" s="115" t="s">
        <v>12</v>
      </c>
      <c r="C156" s="116" t="s">
        <v>31</v>
      </c>
      <c r="D156" s="117"/>
      <c r="E156" s="116" t="s">
        <v>31</v>
      </c>
      <c r="F156" s="117"/>
      <c r="G156" s="116" t="s">
        <v>31</v>
      </c>
      <c r="H156" s="116"/>
      <c r="J156" s="14"/>
    </row>
    <row r="157" spans="1:10" s="85" customFormat="1" ht="12.75">
      <c r="A157" s="84"/>
      <c r="J157" s="86"/>
    </row>
    <row r="158" spans="1:10" s="121" customFormat="1" ht="18.75">
      <c r="A158" s="118"/>
      <c r="B158" s="119"/>
      <c r="C158" s="120"/>
      <c r="D158" s="120"/>
      <c r="E158" s="120"/>
      <c r="F158" s="120"/>
      <c r="G158" s="120"/>
      <c r="H158" s="120"/>
      <c r="J158" s="122"/>
    </row>
    <row r="159" spans="1:10" s="80" customFormat="1" ht="19.5">
      <c r="A159" s="123"/>
      <c r="B159" s="124"/>
      <c r="C159" s="125"/>
      <c r="D159" s="125"/>
      <c r="E159" s="125"/>
      <c r="F159" s="125"/>
      <c r="G159" s="125"/>
      <c r="H159" s="125"/>
      <c r="J159" s="81"/>
    </row>
    <row r="160" spans="1:10" s="85" customFormat="1" ht="14.25">
      <c r="A160" s="136" t="s">
        <v>32</v>
      </c>
      <c r="B160" s="136"/>
      <c r="C160" s="136"/>
      <c r="D160" s="136"/>
      <c r="E160" s="136"/>
      <c r="F160" s="136"/>
      <c r="J160" s="86"/>
    </row>
    <row r="161" s="85" customFormat="1" ht="12.75">
      <c r="J161" s="86"/>
    </row>
    <row r="162" spans="1:10" s="85" customFormat="1" ht="12.75">
      <c r="A162" s="84" t="s">
        <v>33</v>
      </c>
      <c r="J162" s="86"/>
    </row>
    <row r="163" s="85" customFormat="1" ht="12.75">
      <c r="J163" s="86"/>
    </row>
    <row r="164" s="85" customFormat="1" ht="12.75">
      <c r="J164" s="86"/>
    </row>
    <row r="165" s="85" customFormat="1" ht="12.75">
      <c r="J165" s="86"/>
    </row>
    <row r="166" s="85" customFormat="1" ht="12.75">
      <c r="J166" s="86"/>
    </row>
    <row r="167" s="85" customFormat="1" ht="12.75">
      <c r="J167" s="86"/>
    </row>
    <row r="168" s="85" customFormat="1" ht="12.75">
      <c r="J168" s="86"/>
    </row>
    <row r="169" s="85" customFormat="1" ht="12.75">
      <c r="J169" s="86"/>
    </row>
    <row r="170" s="85" customFormat="1" ht="12.75">
      <c r="J170" s="86"/>
    </row>
    <row r="171" s="85" customFormat="1" ht="12.75">
      <c r="J171" s="86"/>
    </row>
    <row r="172" s="85" customFormat="1" ht="12.75">
      <c r="J172" s="86"/>
    </row>
    <row r="173" s="85" customFormat="1" ht="12.75">
      <c r="J173" s="86"/>
    </row>
    <row r="174" s="85" customFormat="1" ht="12.75">
      <c r="J174" s="86"/>
    </row>
    <row r="175" s="85" customFormat="1" ht="12.75">
      <c r="J175" s="86"/>
    </row>
    <row r="176" s="85" customFormat="1" ht="12.75">
      <c r="J176" s="86"/>
    </row>
    <row r="177" s="85" customFormat="1" ht="12.75">
      <c r="J177" s="86"/>
    </row>
    <row r="178" s="85" customFormat="1" ht="12.75">
      <c r="J178" s="86"/>
    </row>
    <row r="179" s="85" customFormat="1" ht="12.75">
      <c r="J179" s="86"/>
    </row>
    <row r="180" s="85" customFormat="1" ht="12.75">
      <c r="J180" s="86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60:F160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2012-06-28T05:22:15Z</cp:lastPrinted>
  <dcterms:created xsi:type="dcterms:W3CDTF">2010-04-02T14:46:04Z</dcterms:created>
  <dcterms:modified xsi:type="dcterms:W3CDTF">2012-07-25T06:27:55Z</dcterms:modified>
  <cp:category/>
  <cp:version/>
  <cp:contentType/>
  <cp:contentStatus/>
</cp:coreProperties>
</file>