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120" yWindow="210" windowWidth="15480" windowHeight="11460" activeTab="2"/>
  </bookViews>
  <sheets>
    <sheet name="пост. 290" sheetId="2" r:id="rId1"/>
    <sheet name="по заявлению" sheetId="3" r:id="rId2"/>
    <sheet name="по голосованию" sheetId="4" r:id="rId3"/>
  </sheets>
  <definedNames>
    <definedName name="_xlnm.Print_Area" localSheetId="2">'по голосованию'!$A$1:$F$138</definedName>
    <definedName name="_xlnm.Print_Area" localSheetId="1">'по заявлению'!$A$1:$F$140</definedName>
    <definedName name="_xlnm.Print_Area" localSheetId="0">'пост. 290'!$A$1:$F$144</definedName>
  </definedNames>
  <calcPr calcId="145621" fullPrecision="0"/>
</workbook>
</file>

<file path=xl/calcChain.xml><?xml version="1.0" encoding="utf-8"?>
<calcChain xmlns="http://schemas.openxmlformats.org/spreadsheetml/2006/main">
  <c r="E123" i="4" l="1"/>
  <c r="F123" i="4" s="1"/>
  <c r="D122" i="4"/>
  <c r="G119" i="4"/>
  <c r="E119" i="4"/>
  <c r="E118" i="4"/>
  <c r="F118" i="4" s="1"/>
  <c r="E117" i="4"/>
  <c r="F117" i="4" s="1"/>
  <c r="D116" i="4"/>
  <c r="E116" i="4" s="1"/>
  <c r="F116" i="4" s="1"/>
  <c r="D115" i="4"/>
  <c r="E115" i="4" s="1"/>
  <c r="F115" i="4" s="1"/>
  <c r="E114" i="4"/>
  <c r="F114" i="4" s="1"/>
  <c r="D113" i="4"/>
  <c r="D111" i="4"/>
  <c r="E105" i="4"/>
  <c r="F105" i="4" s="1"/>
  <c r="D105" i="4"/>
  <c r="D103" i="4"/>
  <c r="E103" i="4" s="1"/>
  <c r="F103" i="4" s="1"/>
  <c r="D100" i="4"/>
  <c r="D97" i="4"/>
  <c r="D96" i="4" s="1"/>
  <c r="E96" i="4" s="1"/>
  <c r="F96" i="4" s="1"/>
  <c r="D93" i="4"/>
  <c r="D91" i="4" s="1"/>
  <c r="E91" i="4" s="1"/>
  <c r="F91" i="4" s="1"/>
  <c r="D80" i="4"/>
  <c r="E80" i="4" s="1"/>
  <c r="F80" i="4" s="1"/>
  <c r="D65" i="4"/>
  <c r="E65" i="4" s="1"/>
  <c r="F65" i="4" s="1"/>
  <c r="E64" i="4"/>
  <c r="F64" i="4" s="1"/>
  <c r="E63" i="4"/>
  <c r="D63" i="4" s="1"/>
  <c r="E62" i="4"/>
  <c r="D62" i="4" s="1"/>
  <c r="E61" i="4"/>
  <c r="F61" i="4" s="1"/>
  <c r="E51" i="4"/>
  <c r="D51" i="4" s="1"/>
  <c r="E50" i="4"/>
  <c r="F50" i="4" s="1"/>
  <c r="E49" i="4"/>
  <c r="F49" i="4" s="1"/>
  <c r="E43" i="4"/>
  <c r="F43" i="4" s="1"/>
  <c r="E42" i="4"/>
  <c r="D42" i="4" s="1"/>
  <c r="E41" i="4"/>
  <c r="D41" i="4" s="1"/>
  <c r="E30" i="4"/>
  <c r="D30" i="4" s="1"/>
  <c r="F29" i="4"/>
  <c r="F16" i="4" s="1"/>
  <c r="E16" i="4" s="1"/>
  <c r="D16" i="4" s="1"/>
  <c r="D109" i="4" l="1"/>
  <c r="E109" i="4" s="1"/>
  <c r="F109" i="4" s="1"/>
  <c r="E122" i="4"/>
  <c r="F120" i="4"/>
  <c r="F122" i="4"/>
  <c r="D119" i="4"/>
  <c r="F126" i="3"/>
  <c r="E126" i="3"/>
  <c r="D126" i="3"/>
  <c r="D129" i="3"/>
  <c r="E129" i="3" s="1"/>
  <c r="F129" i="3" s="1"/>
  <c r="D120" i="4" l="1"/>
  <c r="D125" i="4" s="1"/>
  <c r="E120" i="4"/>
  <c r="E125" i="4" s="1"/>
  <c r="F125" i="4"/>
  <c r="F124" i="3"/>
  <c r="E124" i="3"/>
  <c r="E123" i="3"/>
  <c r="F123" i="3" s="1"/>
  <c r="D122" i="3"/>
  <c r="G119" i="3"/>
  <c r="E119" i="3"/>
  <c r="E118" i="3"/>
  <c r="F118" i="3" s="1"/>
  <c r="E117" i="3"/>
  <c r="F117" i="3" s="1"/>
  <c r="D116" i="3"/>
  <c r="E116" i="3" s="1"/>
  <c r="F116" i="3" s="1"/>
  <c r="D115" i="3"/>
  <c r="E115" i="3" s="1"/>
  <c r="F115" i="3" s="1"/>
  <c r="E114" i="3"/>
  <c r="F114" i="3" s="1"/>
  <c r="D113" i="3"/>
  <c r="D111" i="3"/>
  <c r="D109" i="3" s="1"/>
  <c r="E109" i="3" s="1"/>
  <c r="F109" i="3" s="1"/>
  <c r="D105" i="3"/>
  <c r="E105" i="3" s="1"/>
  <c r="F105" i="3" s="1"/>
  <c r="D103" i="3"/>
  <c r="E103" i="3" s="1"/>
  <c r="F103" i="3" s="1"/>
  <c r="D100" i="3"/>
  <c r="D97" i="3"/>
  <c r="D93" i="3"/>
  <c r="D91" i="3" s="1"/>
  <c r="E91" i="3" s="1"/>
  <c r="F91" i="3" s="1"/>
  <c r="D80" i="3"/>
  <c r="E80" i="3" s="1"/>
  <c r="F80" i="3" s="1"/>
  <c r="E65" i="3"/>
  <c r="F65" i="3" s="1"/>
  <c r="D65" i="3"/>
  <c r="F64" i="3"/>
  <c r="E64" i="3"/>
  <c r="E63" i="3"/>
  <c r="D63" i="3" s="1"/>
  <c r="E62" i="3"/>
  <c r="D62" i="3" s="1"/>
  <c r="F61" i="3"/>
  <c r="E61" i="3"/>
  <c r="E51" i="3"/>
  <c r="D51" i="3" s="1"/>
  <c r="E50" i="3"/>
  <c r="F50" i="3" s="1"/>
  <c r="E49" i="3"/>
  <c r="F49" i="3" s="1"/>
  <c r="E43" i="3"/>
  <c r="F43" i="3" s="1"/>
  <c r="E42" i="3"/>
  <c r="D42" i="3" s="1"/>
  <c r="E41" i="3"/>
  <c r="D41" i="3" s="1"/>
  <c r="E30" i="3"/>
  <c r="D30" i="3" s="1"/>
  <c r="F29" i="3"/>
  <c r="F16" i="3" s="1"/>
  <c r="E16" i="3" s="1"/>
  <c r="D16" i="3" s="1"/>
  <c r="F65" i="2"/>
  <c r="D116" i="2"/>
  <c r="D96" i="3" l="1"/>
  <c r="E96" i="3" s="1"/>
  <c r="F96" i="3" s="1"/>
  <c r="E122" i="3"/>
  <c r="F120" i="3"/>
  <c r="F122" i="3"/>
  <c r="D119" i="3"/>
  <c r="D115" i="2"/>
  <c r="F29" i="2"/>
  <c r="D120" i="3" l="1"/>
  <c r="D132" i="3" s="1"/>
  <c r="E120" i="3"/>
  <c r="E132" i="3" s="1"/>
  <c r="F132" i="3"/>
  <c r="D105" i="2"/>
  <c r="E116" i="2"/>
  <c r="F116" i="2" s="1"/>
  <c r="E117" i="2"/>
  <c r="F117" i="2" s="1"/>
  <c r="E118" i="2"/>
  <c r="F118" i="2" s="1"/>
  <c r="E115" i="2"/>
  <c r="F115" i="2" s="1"/>
  <c r="E61" i="2"/>
  <c r="F61" i="2" s="1"/>
  <c r="E63" i="2"/>
  <c r="D63" i="2" s="1"/>
  <c r="D43" i="2"/>
  <c r="D122" i="2" l="1"/>
  <c r="E124" i="2" l="1"/>
  <c r="F124" i="2" s="1"/>
  <c r="E125" i="2"/>
  <c r="F125" i="2" s="1"/>
  <c r="E126" i="2"/>
  <c r="F126" i="2" s="1"/>
  <c r="E127" i="2"/>
  <c r="F127" i="2" s="1"/>
  <c r="E128" i="2"/>
  <c r="F128" i="2" s="1"/>
  <c r="E129" i="2"/>
  <c r="F129" i="2" s="1"/>
  <c r="E130" i="2"/>
  <c r="F130" i="2" s="1"/>
  <c r="E131" i="2"/>
  <c r="F131" i="2" s="1"/>
  <c r="E132" i="2"/>
  <c r="F132" i="2" s="1"/>
  <c r="E133" i="2"/>
  <c r="E134" i="2"/>
  <c r="F134" i="2" s="1"/>
  <c r="E135" i="2"/>
  <c r="F135" i="2" s="1"/>
  <c r="E123" i="2"/>
  <c r="F133" i="2" l="1"/>
  <c r="E122" i="2"/>
  <c r="F123" i="2"/>
  <c r="G119" i="2"/>
  <c r="E114" i="2"/>
  <c r="F114" i="2" s="1"/>
  <c r="E64" i="2"/>
  <c r="F64" i="2" s="1"/>
  <c r="F122" i="2" l="1"/>
  <c r="E43" i="2"/>
  <c r="F43" i="2" s="1"/>
  <c r="D65" i="2" l="1"/>
  <c r="D103" i="2"/>
  <c r="E65" i="2" l="1"/>
  <c r="F16" i="2" l="1"/>
  <c r="J128" i="2" l="1"/>
  <c r="E119" i="2"/>
  <c r="D113" i="2"/>
  <c r="D111" i="2"/>
  <c r="E105" i="2"/>
  <c r="F105" i="2" s="1"/>
  <c r="E103" i="2"/>
  <c r="F103" i="2" s="1"/>
  <c r="D100" i="2"/>
  <c r="D97" i="2"/>
  <c r="D93" i="2"/>
  <c r="D80" i="2"/>
  <c r="E80" i="2" s="1"/>
  <c r="F80" i="2" s="1"/>
  <c r="E62" i="2"/>
  <c r="D62" i="2" s="1"/>
  <c r="E51" i="2"/>
  <c r="D51" i="2" s="1"/>
  <c r="E50" i="2"/>
  <c r="F50" i="2" s="1"/>
  <c r="E49" i="2"/>
  <c r="F49" i="2" s="1"/>
  <c r="E42" i="2"/>
  <c r="D42" i="2" s="1"/>
  <c r="E41" i="2"/>
  <c r="D41" i="2" s="1"/>
  <c r="E30" i="2"/>
  <c r="D30" i="2" s="1"/>
  <c r="E16" i="2"/>
  <c r="D16" i="2" l="1"/>
  <c r="D96" i="2"/>
  <c r="E96" i="2" s="1"/>
  <c r="F96" i="2" s="1"/>
  <c r="D109" i="2"/>
  <c r="E109" i="2" s="1"/>
  <c r="F109" i="2" s="1"/>
  <c r="D91" i="2"/>
  <c r="E91" i="2" s="1"/>
  <c r="F91" i="2" s="1"/>
  <c r="J129" i="2"/>
  <c r="J131" i="2"/>
  <c r="J125" i="2"/>
  <c r="J127" i="2"/>
  <c r="J130" i="2"/>
  <c r="J126" i="2"/>
  <c r="D119" i="2"/>
  <c r="D120" i="2" l="1"/>
  <c r="D137" i="2" s="1"/>
  <c r="F120" i="2"/>
  <c r="E120" i="2"/>
  <c r="F137" i="2"/>
  <c r="E137" i="2" l="1"/>
</calcChain>
</file>

<file path=xl/sharedStrings.xml><?xml version="1.0" encoding="utf-8"?>
<sst xmlns="http://schemas.openxmlformats.org/spreadsheetml/2006/main" count="729" uniqueCount="178">
  <si>
    <t>к договору управления многоквартирным домом</t>
  </si>
  <si>
    <t>Перечень работ и услуг по содержанию и ремонту общего имущества в многоквартирном доме</t>
  </si>
  <si>
    <t>(многоквартирный дом с газовыми плитами )</t>
  </si>
  <si>
    <t>Расчет размера платы за содержание и ремонт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</si>
  <si>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</si>
  <si>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</si>
  <si>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</si>
  <si>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Годовая стоимость                ( на весь дом), руб. 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</si>
  <si>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</si>
  <si>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</si>
  <si>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ежемесячно</t>
  </si>
  <si>
    <t>постоянно</t>
  </si>
  <si>
    <t>ведение технической документации</t>
  </si>
  <si>
    <t>Уборка земельного участка, входящего в состав общего имущества</t>
  </si>
  <si>
    <t>6 раз в неделю</t>
  </si>
  <si>
    <t>сдвижка и подметание снега при отсутствии снегопадов</t>
  </si>
  <si>
    <t>сдвижка и подметание снега при снегопаде</t>
  </si>
  <si>
    <t>по мере необходимости</t>
  </si>
  <si>
    <t>очистка урн от мусора</t>
  </si>
  <si>
    <t>1 раз в сутки во время гололеда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</si>
  <si>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</si>
  <si>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</si>
  <si>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</si>
  <si>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</si>
  <si>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Обслуживание вводных и внутренних газопроводов жилого фонда</t>
  </si>
  <si>
    <t>Дератизация</t>
  </si>
  <si>
    <t>12 раз в год</t>
  </si>
  <si>
    <t>Дезинсекция</t>
  </si>
  <si>
    <t>6 раз в год</t>
  </si>
  <si>
    <t>Организация и проведение микробиологического и санитарно - химического контроля горячего водоснабжения</t>
  </si>
  <si>
    <t>Регламентные работы по системе отопления в т.числе:</t>
  </si>
  <si>
    <t>1 раз в год</t>
  </si>
  <si>
    <t>гидравлическое испытание входной запорной арматуры</t>
  </si>
  <si>
    <t>2 раза в год</t>
  </si>
  <si>
    <t>ревизия элеваторного узла ( сопло )</t>
  </si>
  <si>
    <t>промывка системы отопления</t>
  </si>
  <si>
    <t>опресовка системы отопления</t>
  </si>
  <si>
    <t>промывка фильтров в тепловом пункте</t>
  </si>
  <si>
    <t>регулировка элеваторного узла</t>
  </si>
  <si>
    <t>заполнение системы отопления технической водой с удалением воздушных пробок</t>
  </si>
  <si>
    <t>Регламентные работы по системе горячего водоснабжения в т.числе:</t>
  </si>
  <si>
    <t>проверка бойлера на плотность и прочность</t>
  </si>
  <si>
    <t>3 раза в год</t>
  </si>
  <si>
    <t>проверка бойлера на предмет накипиобразования латунных трубок ( со снятием калачей )</t>
  </si>
  <si>
    <t>1 ра в год</t>
  </si>
  <si>
    <t>опрессовка бойлера</t>
  </si>
  <si>
    <t>1 раз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</si>
  <si>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</si>
  <si>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</si>
  <si>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 xml:space="preserve">1 раз </t>
  </si>
  <si>
    <t>проверка работы регулятора температуры на бойлере</t>
  </si>
  <si>
    <t>Регламентные работы по системе холодного водоснабжения в т.числе:</t>
  </si>
  <si>
    <t>Регламентные работы по системе электроснабжени в т.числе:</t>
  </si>
  <si>
    <t>перевод реле времени</t>
  </si>
  <si>
    <t>замена трансформатора тока</t>
  </si>
  <si>
    <t>восстановление общедомового уличного освещения</t>
  </si>
  <si>
    <t>1 раз в 4 года</t>
  </si>
  <si>
    <t>1 раз в 3 года</t>
  </si>
  <si>
    <t>Регламентные работы по системе водоотведения в т.числе:</t>
  </si>
  <si>
    <t>прочистка канализационных выпусков до стены здания</t>
  </si>
  <si>
    <t>Регламентные работы по системе вентиляции в т.числе:</t>
  </si>
  <si>
    <t>Регламентные работы по содержанию кровли в т.числе:</t>
  </si>
  <si>
    <t>очистка кровли от снега и скалывапние сосулек</t>
  </si>
  <si>
    <t>очистка от снега и льда водостоков</t>
  </si>
  <si>
    <t>очистка от снега и наледи козырьков подъездов</t>
  </si>
  <si>
    <t>восстановление водостоков ( мелкий ремонт после очистки от снега и льда )</t>
  </si>
  <si>
    <t>Сбор, вывоз и утилизация ТБО, руб/м2</t>
  </si>
  <si>
    <t>Итого:</t>
  </si>
  <si>
    <t>Всего: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</si>
  <si>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</si>
  <si>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</si>
  <si>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учет работ по капремонту</t>
  </si>
  <si>
    <t>гидравлическое испытание элеваторных узлов и запорной арматуры</t>
  </si>
  <si>
    <t>Управление многоквартирным домом, всего в т.ч.</t>
  </si>
  <si>
    <t>отключение системы отопления с переводом системы ГВС на летнюю схему</t>
  </si>
  <si>
    <t>подключение системы отопления с регулировкой и переводом системы ГВС на зимнюю схему</t>
  </si>
  <si>
    <t xml:space="preserve">Проект </t>
  </si>
  <si>
    <t>договорная и претензионно-исковая работа, взыскание задолженности по ЖКУ</t>
  </si>
  <si>
    <t>осмотр мест общего пользования и инженерных сетей  в т.ч (фундамент, подвал, стены, крыша, лестницы, перекрытия и покрытия, фасад, перегородки, полы,подъезды, окна, двери,  система холодного водоснабжения, система горячего водоснабжения, система отопления, система  канализации, система электроснабжения, противопожарное водоснабжение, пожарных лестниц и выходов, постоянный  контроль параметров теплоносителя и воды, проверка температурно - влажного режима подвалов, чердаков, контроль состояния контрольно - измерительных приборов )</t>
  </si>
  <si>
    <t>учет потребленных коммунальных ресурсов</t>
  </si>
  <si>
    <t>организация и контроль выполнения работ , оказания услуг</t>
  </si>
  <si>
    <t>организация общего собрания</t>
  </si>
  <si>
    <t>доставка платежных документов</t>
  </si>
  <si>
    <t>предоставление отчета по состоянию лицевого счета</t>
  </si>
  <si>
    <t>подметание придомовой территории</t>
  </si>
  <si>
    <t>уборка  газона</t>
  </si>
  <si>
    <t>1 раз в двое суток</t>
  </si>
  <si>
    <t xml:space="preserve"> выкашивание газонов</t>
  </si>
  <si>
    <t>2 раза</t>
  </si>
  <si>
    <t>погрузка мусора на автотранспорт  вручную</t>
  </si>
  <si>
    <t>посыпка территории песко-соляной смесью</t>
  </si>
  <si>
    <t>очистка крышек люков колодцев и пожарных гидрантов от снега и льда толщиной слоя свыше 5 см</t>
  </si>
  <si>
    <t>уборка крыльца и площадки перед входом в подъезд, очистка металлической решетки, приямка</t>
  </si>
  <si>
    <t xml:space="preserve"> Содержание  лестничных клеток</t>
  </si>
  <si>
    <t>влажная протирка подоконников,  перил лестниц, отопительных приборов</t>
  </si>
  <si>
    <t>мытье окон, влажная протирка оконных решеток, дверей</t>
  </si>
  <si>
    <t>влажная уборка лестничных площадок, маршей, тамбуров</t>
  </si>
  <si>
    <t>1 раз в неделю</t>
  </si>
  <si>
    <t>сухая  уборка лестничных площадок, маршей, тамбуров ( 1-2 эт)</t>
  </si>
  <si>
    <t xml:space="preserve">ежедневно </t>
  </si>
  <si>
    <t>сухая  уборка лестничных площадок, маршей, тамбуров ( 3 -9 эт)</t>
  </si>
  <si>
    <t>проверка состояния системы внутридомового газового оборудования и ее отдельных элементов</t>
  </si>
  <si>
    <t>техническое обслуживание и ремонт внутридомового и вводного газопровода</t>
  </si>
  <si>
    <t>аварийно - диспетчерское обслуживание</t>
  </si>
  <si>
    <t>визуальная проверка целостности внутридомового газового оборудования</t>
  </si>
  <si>
    <t>визуальная проверка наличия свободного доступа к  внутридомовому  газовому  оборудованию</t>
  </si>
  <si>
    <t>осмотр  состояния окраски и креплений газопровода</t>
  </si>
  <si>
    <t>визуальная проверка наличия  и целостности футляров в местах прокладки через наружные и внутренние конструкции мкд</t>
  </si>
  <si>
    <t>проверка герметичности соединение и отключающих устройств</t>
  </si>
  <si>
    <t xml:space="preserve">проверка работоспообности и смазка отключающих устройств </t>
  </si>
  <si>
    <t>замена неисправных контрольно-измерительных прибоов (манометров, термометров и т.д)</t>
  </si>
  <si>
    <t>ревизия задвижек СТС</t>
  </si>
  <si>
    <t>замена насоса гвс / резерв /</t>
  </si>
  <si>
    <t>работа по очистке водяного подогревателя для удаления накипи-коррозийных отложений</t>
  </si>
  <si>
    <t>смена задвижек ГВС</t>
  </si>
  <si>
    <t>ревизия задвижек ГВС</t>
  </si>
  <si>
    <t xml:space="preserve">ревизия  задвижек  ХВС </t>
  </si>
  <si>
    <t>смена задвижек ХВС</t>
  </si>
  <si>
    <t>замена насоса хвс / резерв /</t>
  </si>
  <si>
    <t>замена неисправных контрольно-измерительных приборов (манометров, термометров и т.д)</t>
  </si>
  <si>
    <t>ревизия ШР, ЩЭ (техническое обслуживание и ремонт силовых  установок, очистка клемм и соединений в групповых щитках и распределительных шкафах, наладка электрооборудования).</t>
  </si>
  <si>
    <t>ревизия ВРУ  (техническое обслуживание и ремонт силовых  установок, очистка клемм и соединений в групповых щитках и распределительных шкафах, наладка электрооборудования).</t>
  </si>
  <si>
    <t>электроизмерения ( замеры сопротивления изоляции проводов, восстановление цепей заземления по результатам проверки; проверка и обеспечение работоспособности устройств защитного отключения; проверка заземления оболочки электрокабеля)</t>
  </si>
  <si>
    <t>проверка, техническое обслуживание и сезонное управление оборудованием систем вентиляции и дымоудаления , определение работоспособности оборудования и элементов систем</t>
  </si>
  <si>
    <t>по адресу: ул.Ленинского Комсомола, д.39 (S жилые + нежилые = 4460,7 м2, S придом. тер. =2933,31м2)</t>
  </si>
  <si>
    <t>объем работ</t>
  </si>
  <si>
    <t>4460,7 м2</t>
  </si>
  <si>
    <t>2933,31 м2</t>
  </si>
  <si>
    <t>Проверка исправности, работоспособности и техническое обслуживание  приборов учета холодного водоснабжения</t>
  </si>
  <si>
    <t>Проверка исправности, работоспособности, регулировка и техническое обслуживание  приборов учета теплоэнергии</t>
  </si>
  <si>
    <t>1 шт</t>
  </si>
  <si>
    <t>4 пробы</t>
  </si>
  <si>
    <t>Приложение № 3</t>
  </si>
  <si>
    <t xml:space="preserve">от _____________ 2016 г </t>
  </si>
  <si>
    <t>382,5 м2</t>
  </si>
  <si>
    <t>424 м</t>
  </si>
  <si>
    <t>1258,7 м2</t>
  </si>
  <si>
    <t>1850 м</t>
  </si>
  <si>
    <t>535 м</t>
  </si>
  <si>
    <t>455 м</t>
  </si>
  <si>
    <t>480 м</t>
  </si>
  <si>
    <t>413 м</t>
  </si>
  <si>
    <t>264 м</t>
  </si>
  <si>
    <t>1369 м2</t>
  </si>
  <si>
    <t>Предлагаемый перечень работ по текущему ремонту                                       (на выбор собственников)</t>
  </si>
  <si>
    <t>Разработка проектно - сметной документации на перевод полотенцесушителей с системы отопления на систему горячего водоснабжения</t>
  </si>
  <si>
    <t>Погодное регулирование системы отопления (ориентировочная стоимость)</t>
  </si>
  <si>
    <t>Устройство мягкой кровли в 1 слой - 50м2.</t>
  </si>
  <si>
    <t>Ремонт вентиляционных шахт 8шт.</t>
  </si>
  <si>
    <t>Ремонт цоколя 185,7м2</t>
  </si>
  <si>
    <t>Ремонт козырьков над подъездами 6шт.</t>
  </si>
  <si>
    <t>Ремонт отмостки - 20,8 м2</t>
  </si>
  <si>
    <t>Замена почтовых ящиков - 96 шт.</t>
  </si>
  <si>
    <t>Замена оконных блоков на пластиковые 24шт.</t>
  </si>
  <si>
    <t>Установка дверного доводчика в подъезд №6</t>
  </si>
  <si>
    <t>Косметический ремонт подъездов - 6 шт.</t>
  </si>
  <si>
    <t>Водоотведение с кровли над подъездами № 1-6.</t>
  </si>
  <si>
    <t>Замена оборудования на эл. регуляторах температуры (контроллера)</t>
  </si>
  <si>
    <t>рассмотрение обращений граждан</t>
  </si>
  <si>
    <t>Техническое диагностирование внутридомового газового оборудования (ВГДО)</t>
  </si>
  <si>
    <t>объем теплоносителя на наполнение системы теплоснабжения (договор с ТПК)</t>
  </si>
  <si>
    <t>информационное сообщение (ГИС ЖКХ)</t>
  </si>
  <si>
    <t xml:space="preserve">смена задвижек  СТС </t>
  </si>
  <si>
    <t xml:space="preserve"> дезинфекция вентканалов</t>
  </si>
  <si>
    <t>прочистка вентиляционных каналов кв.88,89,93</t>
  </si>
  <si>
    <r>
      <t xml:space="preserve">Работы заявочного характера </t>
    </r>
    <r>
      <rPr>
        <sz val="10"/>
        <rFont val="Arial"/>
        <family val="2"/>
        <charset val="204"/>
      </rPr>
      <t>(в т.ч устранение  нарушений выявленных при осмотре гидроизоляции  фундамента, стен, покрытий и перекрытий, крыш, лестниц, фасадов, перегородок, полов, оконных и дверных заполнений, устранение засоров вентканалов,  восстановление требуемых параметров отопления и водоснабжения и герметичности систем, восстановление исправности элементов внутренней канализации , работы по предписанию надзорных органов, ремонт автоматических запирающих устройств, замена насоса ГВС, очистка от снега и наледи козырьков подъездов)</t>
    </r>
  </si>
  <si>
    <t xml:space="preserve"> ХВС на содержание общего имущества</t>
  </si>
  <si>
    <t xml:space="preserve"> ГВС на содержание общего имущества</t>
  </si>
  <si>
    <t xml:space="preserve"> Электроэнергия  на содержание общего имущества</t>
  </si>
  <si>
    <t xml:space="preserve"> Водоотведение на содержание общего имущества</t>
  </si>
  <si>
    <t>(стоимость услуг  увеличена на 8,6  % в соответствии с уровнем инфляции 2016 г.)</t>
  </si>
  <si>
    <t>2017  -2018 гг.</t>
  </si>
  <si>
    <t>ВСЕГО (без содержания лестничных клеток)</t>
  </si>
  <si>
    <t>ВСЕГО ( с содержанием  лестничных клеток)</t>
  </si>
  <si>
    <t>Водоотведение с кровли над подъездами № 3</t>
  </si>
  <si>
    <r>
      <t xml:space="preserve">Работы заявочного характера </t>
    </r>
    <r>
      <rPr>
        <sz val="10"/>
        <rFont val="Arial"/>
        <family val="2"/>
        <charset val="204"/>
      </rPr>
      <t>(в т.ч устранение  нарушений выявленных при осмотре гидроизоляции  фундамента, стен, покрытий и перекрытий, крыш, лестниц, фасадов, перегородок, полов, оконных и дверных заполнений, устранение засоров вентканалов,  восстановление требуемых параметров отопления и водоснабжения и герметичности систем, восстановление исправности элементов внутренней канализации , работы по предписанию надзорных органов, ремонт автоматических запирающих устройств, замена насоса ГВС, очистка от снега и наледи козырьков подъездов, прочистка канализационных выпусков до стены здания, дезинфекция вентканалов)</t>
    </r>
  </si>
  <si>
    <t>Вознаграждение председателю совета МКД, руб/ жилое(нежилое) помещение</t>
  </si>
  <si>
    <t>1 жилое помещение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</si>
</sst>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 Black"/>
      <family val="2"/>
    </font>
    <font>
      <sz val="12"/>
      <name val="Arial Cyr"/>
      <charset val="204"/>
    </font>
    <font>
      <sz val="12"/>
      <name val="Arial Black"/>
      <family val="2"/>
      <charset val="204"/>
    </font>
    <font>
      <sz val="11"/>
      <name val="Arial Black"/>
      <family val="2"/>
    </font>
    <font>
      <sz val="11"/>
      <name val="Arial Cyr"/>
      <family val="2"/>
      <charset val="204"/>
    </font>
    <font>
      <sz val="10"/>
      <name val="Arial Cyr"/>
      <family val="2"/>
      <charset val="204"/>
    </font>
    <font>
      <sz val="10"/>
      <name val="Arial Black"/>
      <family val="2"/>
      <charset val="204"/>
    </font>
    <font>
      <sz val="11"/>
      <name val="Arial Black"/>
      <family val="2"/>
      <charset val="204"/>
    </font>
    <font>
      <sz val="10"/>
      <color indexed="10"/>
      <name val="Arial Cyr"/>
      <family val="2"/>
      <charset val="204"/>
    </font>
    <font>
      <sz val="10"/>
      <name val="Arial"/>
      <family val="2"/>
      <charset val="204"/>
    </font>
    <font>
      <sz val="10"/>
      <color indexed="10"/>
      <name val="Arial Black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0">
    <xf numFmtId="0" fontId="0" fillId="0" borderId="0" xfId="0"/>
    <xf numFmtId="0" fontId="0" fillId="0" borderId="0" xfId="0" applyFill="1"/>
    <xf numFmtId="2" fontId="0" fillId="0" borderId="0" xfId="0" applyNumberFormat="1" applyFill="1"/>
    <xf numFmtId="0" fontId="3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/>
    <xf numFmtId="2" fontId="3" fillId="0" borderId="0" xfId="0" applyNumberFormat="1" applyFont="1" applyFill="1"/>
    <xf numFmtId="2" fontId="0" fillId="0" borderId="0" xfId="0" applyNumberFormat="1" applyFill="1" applyAlignment="1">
      <alignment horizontal="center" vertical="center" wrapText="1"/>
    </xf>
    <xf numFmtId="2" fontId="7" fillId="0" borderId="0" xfId="0" applyNumberFormat="1" applyFont="1" applyFill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textRotation="90" wrapText="1"/>
    </xf>
    <xf numFmtId="0" fontId="8" fillId="0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2" fontId="8" fillId="0" borderId="0" xfId="0" applyNumberFormat="1" applyFont="1" applyFill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2" fontId="8" fillId="0" borderId="15" xfId="0" applyNumberFormat="1" applyFont="1" applyFill="1" applyBorder="1" applyAlignment="1">
      <alignment horizontal="center" vertical="center" wrapText="1"/>
    </xf>
    <xf numFmtId="2" fontId="8" fillId="4" borderId="15" xfId="0" applyNumberFormat="1" applyFont="1" applyFill="1" applyBorder="1" applyAlignment="1">
      <alignment horizontal="center" vertical="center" wrapText="1"/>
    </xf>
    <xf numFmtId="2" fontId="8" fillId="4" borderId="17" xfId="0" applyNumberFormat="1" applyFont="1" applyFill="1" applyBorder="1" applyAlignment="1">
      <alignment horizontal="center" vertical="center" wrapText="1"/>
    </xf>
    <xf numFmtId="2" fontId="8" fillId="3" borderId="15" xfId="0" applyNumberFormat="1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2" fontId="8" fillId="3" borderId="0" xfId="0" applyNumberFormat="1" applyFont="1" applyFill="1" applyAlignment="1">
      <alignment horizontal="center" vertical="center" wrapText="1"/>
    </xf>
    <xf numFmtId="0" fontId="8" fillId="0" borderId="18" xfId="0" applyFont="1" applyFill="1" applyBorder="1" applyAlignment="1">
      <alignment horizontal="left" vertical="center" wrapText="1"/>
    </xf>
    <xf numFmtId="2" fontId="8" fillId="4" borderId="23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2" fontId="8" fillId="0" borderId="14" xfId="0" applyNumberFormat="1" applyFont="1" applyFill="1" applyBorder="1" applyAlignment="1">
      <alignment horizontal="center" vertical="center" wrapText="1"/>
    </xf>
    <xf numFmtId="2" fontId="8" fillId="4" borderId="14" xfId="0" applyNumberFormat="1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2" fontId="8" fillId="0" borderId="20" xfId="0" applyNumberFormat="1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left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center" vertical="center" wrapText="1"/>
    </xf>
    <xf numFmtId="2" fontId="8" fillId="4" borderId="0" xfId="0" applyNumberFormat="1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2" fontId="1" fillId="3" borderId="14" xfId="0" applyNumberFormat="1" applyFont="1" applyFill="1" applyBorder="1" applyAlignment="1">
      <alignment horizontal="center" vertical="center" wrapText="1"/>
    </xf>
    <xf numFmtId="2" fontId="1" fillId="4" borderId="14" xfId="0" applyNumberFormat="1" applyFont="1" applyFill="1" applyBorder="1" applyAlignment="1">
      <alignment horizontal="center" vertical="center" wrapText="1"/>
    </xf>
    <xf numFmtId="2" fontId="1" fillId="4" borderId="23" xfId="0" applyNumberFormat="1" applyFont="1" applyFill="1" applyBorder="1" applyAlignment="1">
      <alignment horizontal="center" vertical="center" wrapText="1"/>
    </xf>
    <xf numFmtId="2" fontId="1" fillId="4" borderId="15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2" fontId="8" fillId="3" borderId="0" xfId="0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2" fontId="11" fillId="0" borderId="14" xfId="0" applyNumberFormat="1" applyFont="1" applyFill="1" applyBorder="1" applyAlignment="1">
      <alignment horizontal="center" vertical="center" wrapText="1"/>
    </xf>
    <xf numFmtId="2" fontId="11" fillId="4" borderId="14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2" fontId="11" fillId="0" borderId="0" xfId="0" applyNumberFormat="1" applyFont="1" applyFill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2" fontId="8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2" fontId="4" fillId="3" borderId="0" xfId="0" applyNumberFormat="1" applyFont="1" applyFill="1" applyBorder="1" applyAlignment="1">
      <alignment horizontal="center" vertical="center"/>
    </xf>
    <xf numFmtId="0" fontId="0" fillId="3" borderId="0" xfId="0" applyFill="1"/>
    <xf numFmtId="2" fontId="1" fillId="4" borderId="17" xfId="0" applyNumberFormat="1" applyFont="1" applyFill="1" applyBorder="1" applyAlignment="1">
      <alignment horizontal="center" vertical="center" wrapText="1"/>
    </xf>
    <xf numFmtId="2" fontId="11" fillId="4" borderId="15" xfId="0" applyNumberFormat="1" applyFont="1" applyFill="1" applyBorder="1" applyAlignment="1">
      <alignment horizontal="center" vertical="center" wrapText="1"/>
    </xf>
    <xf numFmtId="2" fontId="11" fillId="4" borderId="17" xfId="0" applyNumberFormat="1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left" vertical="center" wrapText="1"/>
    </xf>
    <xf numFmtId="0" fontId="11" fillId="4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" fillId="0" borderId="0" xfId="0" applyFont="1" applyFill="1" applyAlignment="1">
      <alignment horizontal="right"/>
    </xf>
    <xf numFmtId="0" fontId="11" fillId="4" borderId="0" xfId="0" applyFont="1" applyFill="1" applyAlignment="1">
      <alignment horizontal="center" vertical="center" wrapText="1"/>
    </xf>
    <xf numFmtId="2" fontId="11" fillId="4" borderId="0" xfId="0" applyNumberFormat="1" applyFont="1" applyFill="1" applyAlignment="1">
      <alignment horizontal="center" vertical="center" wrapText="1"/>
    </xf>
    <xf numFmtId="0" fontId="11" fillId="4" borderId="14" xfId="0" applyFont="1" applyFill="1" applyBorder="1" applyAlignment="1">
      <alignment horizontal="center" vertical="center" wrapText="1"/>
    </xf>
    <xf numFmtId="4" fontId="11" fillId="4" borderId="13" xfId="0" applyNumberFormat="1" applyFont="1" applyFill="1" applyBorder="1" applyAlignment="1">
      <alignment horizontal="left" vertical="center" wrapText="1"/>
    </xf>
    <xf numFmtId="4" fontId="11" fillId="4" borderId="15" xfId="0" applyNumberFormat="1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11" fillId="4" borderId="18" xfId="0" applyFont="1" applyFill="1" applyBorder="1" applyAlignment="1">
      <alignment horizontal="left" vertical="center" wrapText="1"/>
    </xf>
    <xf numFmtId="0" fontId="7" fillId="4" borderId="18" xfId="0" applyFont="1" applyFill="1" applyBorder="1" applyAlignment="1">
      <alignment horizontal="left" vertical="center" wrapText="1"/>
    </xf>
    <xf numFmtId="0" fontId="0" fillId="4" borderId="14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2" fontId="8" fillId="0" borderId="25" xfId="0" applyNumberFormat="1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  <xf numFmtId="0" fontId="11" fillId="0" borderId="22" xfId="0" applyFont="1" applyFill="1" applyBorder="1" applyAlignment="1">
      <alignment horizontal="center" vertical="center" wrapText="1"/>
    </xf>
    <xf numFmtId="2" fontId="11" fillId="0" borderId="22" xfId="0" applyNumberFormat="1" applyFont="1" applyFill="1" applyBorder="1" applyAlignment="1">
      <alignment horizontal="center" vertical="center" wrapText="1"/>
    </xf>
    <xf numFmtId="4" fontId="8" fillId="4" borderId="16" xfId="0" applyNumberFormat="1" applyFont="1" applyFill="1" applyBorder="1" applyAlignment="1">
      <alignment horizontal="center" vertical="center" wrapText="1"/>
    </xf>
    <xf numFmtId="4" fontId="11" fillId="4" borderId="16" xfId="0" applyNumberFormat="1" applyFont="1" applyFill="1" applyBorder="1" applyAlignment="1">
      <alignment horizontal="center" vertical="center" wrapText="1"/>
    </xf>
    <xf numFmtId="4" fontId="8" fillId="4" borderId="15" xfId="0" applyNumberFormat="1" applyFont="1" applyFill="1" applyBorder="1" applyAlignment="1">
      <alignment horizontal="center" vertical="center" wrapText="1"/>
    </xf>
    <xf numFmtId="4" fontId="1" fillId="4" borderId="16" xfId="0" applyNumberFormat="1" applyFont="1" applyFill="1" applyBorder="1" applyAlignment="1">
      <alignment horizontal="center" vertical="center" wrapText="1"/>
    </xf>
    <xf numFmtId="4" fontId="8" fillId="4" borderId="26" xfId="0" applyNumberFormat="1" applyFont="1" applyFill="1" applyBorder="1" applyAlignment="1">
      <alignment horizontal="center" vertical="center" wrapText="1"/>
    </xf>
    <xf numFmtId="4" fontId="8" fillId="4" borderId="3" xfId="0" applyNumberFormat="1" applyFont="1" applyFill="1" applyBorder="1" applyAlignment="1">
      <alignment horizontal="center" vertical="center" wrapText="1"/>
    </xf>
    <xf numFmtId="4" fontId="8" fillId="3" borderId="0" xfId="0" applyNumberFormat="1" applyFont="1" applyFill="1" applyBorder="1" applyAlignment="1">
      <alignment horizontal="center" vertical="center" wrapText="1"/>
    </xf>
    <xf numFmtId="4" fontId="11" fillId="4" borderId="14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 horizontal="center" vertical="center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center" vertical="center" wrapText="1"/>
    </xf>
    <xf numFmtId="2" fontId="11" fillId="0" borderId="20" xfId="0" applyNumberFormat="1" applyFont="1" applyFill="1" applyBorder="1" applyAlignment="1">
      <alignment horizontal="center" vertical="center" wrapText="1"/>
    </xf>
    <xf numFmtId="4" fontId="1" fillId="4" borderId="24" xfId="0" applyNumberFormat="1" applyFont="1" applyFill="1" applyBorder="1" applyAlignment="1">
      <alignment horizontal="center" vertical="center" wrapText="1"/>
    </xf>
    <xf numFmtId="4" fontId="8" fillId="4" borderId="14" xfId="0" applyNumberFormat="1" applyFont="1" applyFill="1" applyBorder="1" applyAlignment="1">
      <alignment horizontal="center" vertical="center" wrapText="1"/>
    </xf>
    <xf numFmtId="2" fontId="8" fillId="3" borderId="14" xfId="0" applyNumberFormat="1" applyFont="1" applyFill="1" applyBorder="1" applyAlignment="1">
      <alignment horizontal="center" vertical="center" wrapText="1"/>
    </xf>
    <xf numFmtId="0" fontId="11" fillId="4" borderId="27" xfId="0" applyFont="1" applyFill="1" applyBorder="1" applyAlignment="1">
      <alignment horizontal="left" vertical="center" wrapText="1"/>
    </xf>
    <xf numFmtId="0" fontId="11" fillId="0" borderId="28" xfId="0" applyFont="1" applyFill="1" applyBorder="1" applyAlignment="1">
      <alignment horizontal="center" vertical="center" wrapText="1"/>
    </xf>
    <xf numFmtId="2" fontId="11" fillId="0" borderId="28" xfId="0" applyNumberFormat="1" applyFont="1" applyFill="1" applyBorder="1" applyAlignment="1">
      <alignment horizontal="center" vertical="center" wrapText="1"/>
    </xf>
    <xf numFmtId="4" fontId="11" fillId="4" borderId="28" xfId="0" applyNumberFormat="1" applyFont="1" applyFill="1" applyBorder="1" applyAlignment="1">
      <alignment horizontal="center" vertical="center" wrapText="1"/>
    </xf>
    <xf numFmtId="2" fontId="11" fillId="0" borderId="9" xfId="0" applyNumberFormat="1" applyFont="1" applyFill="1" applyBorder="1" applyAlignment="1">
      <alignment horizontal="center" vertical="center" wrapText="1"/>
    </xf>
    <xf numFmtId="2" fontId="11" fillId="0" borderId="23" xfId="0" applyNumberFormat="1" applyFont="1" applyFill="1" applyBorder="1" applyAlignment="1">
      <alignment horizontal="center" vertical="center" wrapText="1"/>
    </xf>
    <xf numFmtId="4" fontId="11" fillId="4" borderId="22" xfId="0" applyNumberFormat="1" applyFont="1" applyFill="1" applyBorder="1" applyAlignment="1">
      <alignment horizontal="center" vertical="center" wrapText="1"/>
    </xf>
    <xf numFmtId="2" fontId="11" fillId="0" borderId="29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2" fontId="9" fillId="0" borderId="3" xfId="0" applyNumberFormat="1" applyFont="1" applyFill="1" applyBorder="1" applyAlignment="1">
      <alignment horizontal="center" vertical="center" wrapText="1"/>
    </xf>
    <xf numFmtId="4" fontId="9" fillId="0" borderId="3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2" fontId="9" fillId="0" borderId="0" xfId="0" applyNumberFormat="1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 vertical="center" wrapText="1"/>
    </xf>
    <xf numFmtId="4" fontId="4" fillId="4" borderId="3" xfId="0" applyNumberFormat="1" applyFont="1" applyFill="1" applyBorder="1" applyAlignment="1">
      <alignment horizontal="center" vertical="center" wrapText="1"/>
    </xf>
    <xf numFmtId="2" fontId="4" fillId="4" borderId="3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1" fillId="0" borderId="14" xfId="0" applyNumberFormat="1" applyFont="1" applyFill="1" applyBorder="1" applyAlignment="1">
      <alignment horizontal="center" vertical="center" wrapText="1"/>
    </xf>
    <xf numFmtId="4" fontId="8" fillId="0" borderId="2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4" fontId="8" fillId="0" borderId="14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2" fontId="1" fillId="0" borderId="23" xfId="0" applyNumberFormat="1" applyFont="1" applyFill="1" applyBorder="1" applyAlignment="1">
      <alignment horizontal="center" vertical="center" wrapText="1"/>
    </xf>
    <xf numFmtId="4" fontId="8" fillId="0" borderId="16" xfId="0" applyNumberFormat="1" applyFont="1" applyFill="1" applyBorder="1" applyAlignment="1">
      <alignment horizontal="center" vertical="center" wrapText="1"/>
    </xf>
    <xf numFmtId="4" fontId="11" fillId="0" borderId="13" xfId="0" applyNumberFormat="1" applyFont="1" applyFill="1" applyBorder="1" applyAlignment="1">
      <alignment horizontal="left" vertical="center" wrapText="1"/>
    </xf>
    <xf numFmtId="4" fontId="11" fillId="0" borderId="15" xfId="0" applyNumberFormat="1" applyFont="1" applyFill="1" applyBorder="1" applyAlignment="1">
      <alignment horizontal="center" vertical="center" wrapText="1"/>
    </xf>
    <xf numFmtId="2" fontId="9" fillId="0" borderId="17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center" vertical="center" wrapText="1"/>
    </xf>
    <xf numFmtId="2" fontId="11" fillId="0" borderId="15" xfId="0" applyNumberFormat="1" applyFont="1" applyFill="1" applyBorder="1" applyAlignment="1">
      <alignment horizontal="center" vertical="center" wrapText="1"/>
    </xf>
    <xf numFmtId="4" fontId="11" fillId="0" borderId="16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left" vertical="center" wrapText="1"/>
    </xf>
    <xf numFmtId="2" fontId="11" fillId="4" borderId="16" xfId="0" applyNumberFormat="1" applyFont="1" applyFill="1" applyBorder="1" applyAlignment="1">
      <alignment horizontal="center" vertical="center" wrapText="1"/>
    </xf>
    <xf numFmtId="2" fontId="8" fillId="4" borderId="16" xfId="0" applyNumberFormat="1" applyFont="1" applyFill="1" applyBorder="1" applyAlignment="1">
      <alignment horizontal="center" vertical="center" wrapText="1"/>
    </xf>
    <xf numFmtId="2" fontId="8" fillId="0" borderId="1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" fillId="0" borderId="0" xfId="0" applyFont="1" applyFill="1" applyAlignment="1">
      <alignment horizontal="right"/>
    </xf>
    <xf numFmtId="0" fontId="9" fillId="4" borderId="14" xfId="0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2" fillId="0" borderId="0" xfId="0" applyFont="1" applyFill="1" applyAlignment="1">
      <alignment horizontal="right"/>
    </xf>
    <xf numFmtId="0" fontId="4" fillId="3" borderId="2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center" vertical="center" wrapText="1"/>
    </xf>
    <xf numFmtId="2" fontId="4" fillId="3" borderId="3" xfId="0" applyNumberFormat="1" applyFont="1" applyFill="1" applyBorder="1" applyAlignment="1">
      <alignment horizontal="center" vertical="center" wrapText="1"/>
    </xf>
    <xf numFmtId="4" fontId="4" fillId="3" borderId="4" xfId="0" applyNumberFormat="1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2" fontId="4" fillId="3" borderId="0" xfId="0" applyNumberFormat="1" applyFont="1" applyFill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2" fontId="0" fillId="4" borderId="0" xfId="0" applyNumberFormat="1" applyFill="1" applyAlignment="1">
      <alignment horizontal="center" vertical="center"/>
    </xf>
    <xf numFmtId="0" fontId="8" fillId="4" borderId="3" xfId="0" applyFont="1" applyFill="1" applyBorder="1" applyAlignment="1">
      <alignment horizontal="center" vertical="center" wrapText="1"/>
    </xf>
    <xf numFmtId="4" fontId="8" fillId="4" borderId="30" xfId="0" applyNumberFormat="1" applyFont="1" applyFill="1" applyBorder="1" applyAlignment="1">
      <alignment horizontal="center" vertical="center" wrapText="1"/>
    </xf>
    <xf numFmtId="2" fontId="8" fillId="4" borderId="3" xfId="0" applyNumberFormat="1" applyFont="1" applyFill="1" applyBorder="1" applyAlignment="1">
      <alignment horizontal="center" vertical="center" wrapText="1"/>
    </xf>
    <xf numFmtId="2" fontId="8" fillId="4" borderId="4" xfId="0" applyNumberFormat="1" applyFont="1" applyFill="1" applyBorder="1" applyAlignment="1">
      <alignment horizontal="center" vertical="center" wrapText="1"/>
    </xf>
    <xf numFmtId="4" fontId="9" fillId="0" borderId="4" xfId="0" applyNumberFormat="1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left" vertical="center" wrapText="1"/>
    </xf>
    <xf numFmtId="4" fontId="11" fillId="0" borderId="28" xfId="0" applyNumberFormat="1" applyFont="1" applyFill="1" applyBorder="1" applyAlignment="1">
      <alignment horizontal="center" vertical="center" wrapText="1"/>
    </xf>
    <xf numFmtId="4" fontId="11" fillId="0" borderId="22" xfId="0" applyNumberFormat="1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4" fontId="8" fillId="3" borderId="3" xfId="0" applyNumberFormat="1" applyFont="1" applyFill="1" applyBorder="1" applyAlignment="1">
      <alignment horizontal="center" vertical="center"/>
    </xf>
    <xf numFmtId="4" fontId="8" fillId="3" borderId="4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wrapText="1"/>
    </xf>
    <xf numFmtId="0" fontId="0" fillId="0" borderId="0" xfId="0" applyAlignment="1"/>
    <xf numFmtId="2" fontId="6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 vertical="center"/>
    </xf>
    <xf numFmtId="0" fontId="0" fillId="0" borderId="0" xfId="0" applyAlignment="1">
      <alignment horizontal="right"/>
    </xf>
    <xf numFmtId="0" fontId="2" fillId="0" borderId="0" xfId="0" applyFont="1" applyFill="1" applyAlignment="1">
      <alignment horizontal="right"/>
    </xf>
    <xf numFmtId="0" fontId="3" fillId="4" borderId="0" xfId="0" applyFont="1" applyFill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61"/>
  <sheetViews>
    <sheetView zoomScaleNormal="100" workbookViewId="0">
      <selection activeCell="A4" sqref="A4"/>
    </sheetView>
  </sheetViews>
  <sheetFormatPr defaultRowHeight="12.75" x14ac:dyDescent="0.2"/>
  <cols>
    <col min="1" max="1" width="72.7109375" style="1" customWidth="1"/>
    <col min="2" max="2" width="19.140625" style="1" customWidth="1"/>
    <col min="3" max="3" width="13.85546875" style="1" customWidth="1"/>
    <col min="4" max="4" width="18.5703125" style="1" customWidth="1"/>
    <col min="5" max="5" width="13.85546875" style="1" customWidth="1"/>
    <col min="6" max="6" width="20.85546875" style="69" customWidth="1"/>
    <col min="7" max="7" width="15.42578125" style="1" customWidth="1"/>
    <col min="8" max="8" width="15.42578125" style="1" hidden="1" customWidth="1"/>
    <col min="9" max="9" width="15.42578125" style="2" hidden="1" customWidth="1"/>
    <col min="10" max="12" width="15.42578125" style="1" customWidth="1"/>
    <col min="13" max="16384" width="9.140625" style="1"/>
  </cols>
  <sheetData>
    <row r="1" spans="1:9" ht="16.5" customHeight="1" x14ac:dyDescent="0.2">
      <c r="A1" s="182" t="s">
        <v>132</v>
      </c>
      <c r="B1" s="183"/>
      <c r="C1" s="183"/>
      <c r="D1" s="183"/>
      <c r="E1" s="183"/>
      <c r="F1" s="183"/>
    </row>
    <row r="2" spans="1:9" ht="12.75" customHeight="1" x14ac:dyDescent="0.3">
      <c r="B2" s="184"/>
      <c r="C2" s="184"/>
      <c r="D2" s="184"/>
      <c r="E2" s="183"/>
      <c r="F2" s="183"/>
    </row>
    <row r="3" spans="1:9" ht="16.5" customHeight="1" x14ac:dyDescent="0.3">
      <c r="A3" s="3" t="s">
        <v>171</v>
      </c>
      <c r="B3" s="184" t="s">
        <v>0</v>
      </c>
      <c r="C3" s="184"/>
      <c r="D3" s="184"/>
      <c r="E3" s="183"/>
      <c r="F3" s="183"/>
    </row>
    <row r="4" spans="1:9" ht="14.25" customHeight="1" x14ac:dyDescent="0.3">
      <c r="B4" s="184" t="s">
        <v>133</v>
      </c>
      <c r="C4" s="184"/>
      <c r="D4" s="184"/>
      <c r="E4" s="183"/>
      <c r="F4" s="183"/>
    </row>
    <row r="5" spans="1:9" ht="14.25" customHeight="1" x14ac:dyDescent="0.3">
      <c r="B5" s="76"/>
      <c r="C5" s="76"/>
      <c r="D5" s="76"/>
      <c r="E5" s="75"/>
      <c r="F5" s="75"/>
    </row>
    <row r="6" spans="1:9" ht="25.5" customHeight="1" x14ac:dyDescent="0.4">
      <c r="A6" s="181" t="s">
        <v>76</v>
      </c>
      <c r="B6" s="181"/>
      <c r="C6" s="181"/>
      <c r="D6" s="181"/>
      <c r="E6" s="181"/>
      <c r="F6" s="181"/>
      <c r="G6" s="4"/>
    </row>
    <row r="7" spans="1:9" ht="25.5" customHeight="1" x14ac:dyDescent="0.4">
      <c r="A7" s="181"/>
      <c r="B7" s="181"/>
      <c r="C7" s="181"/>
      <c r="D7" s="181"/>
      <c r="E7" s="181"/>
      <c r="F7" s="181"/>
      <c r="G7" s="4"/>
    </row>
    <row r="8" spans="1:9" ht="25.5" customHeight="1" x14ac:dyDescent="0.2">
      <c r="A8" s="185" t="s">
        <v>170</v>
      </c>
      <c r="B8" s="185"/>
      <c r="C8" s="185"/>
      <c r="D8" s="185"/>
      <c r="E8" s="185"/>
      <c r="F8" s="185"/>
      <c r="G8" s="4"/>
    </row>
    <row r="9" spans="1:9" s="5" customFormat="1" ht="22.5" customHeight="1" x14ac:dyDescent="0.4">
      <c r="A9" s="170" t="s">
        <v>1</v>
      </c>
      <c r="B9" s="170"/>
      <c r="C9" s="170"/>
      <c r="D9" s="170"/>
      <c r="E9" s="171"/>
      <c r="F9" s="171"/>
      <c r="I9" s="6"/>
    </row>
    <row r="10" spans="1:9" s="7" customFormat="1" ht="18.75" customHeight="1" x14ac:dyDescent="0.4">
      <c r="A10" s="170" t="s">
        <v>124</v>
      </c>
      <c r="B10" s="170"/>
      <c r="C10" s="170"/>
      <c r="D10" s="170"/>
      <c r="E10" s="171"/>
      <c r="F10" s="171"/>
    </row>
    <row r="11" spans="1:9" s="8" customFormat="1" ht="17.25" customHeight="1" x14ac:dyDescent="0.2">
      <c r="A11" s="172" t="s">
        <v>2</v>
      </c>
      <c r="B11" s="172"/>
      <c r="C11" s="172"/>
      <c r="D11" s="172"/>
      <c r="E11" s="173"/>
      <c r="F11" s="173"/>
    </row>
    <row r="12" spans="1:9" s="7" customFormat="1" ht="30" customHeight="1" thickBot="1" x14ac:dyDescent="0.25">
      <c r="A12" s="174" t="s">
        <v>3</v>
      </c>
      <c r="B12" s="174"/>
      <c r="C12" s="174"/>
      <c r="D12" s="174"/>
      <c r="E12" s="175"/>
      <c r="F12" s="175"/>
    </row>
    <row r="13" spans="1:9" s="13" customFormat="1" ht="139.5" customHeight="1" thickBot="1" x14ac:dyDescent="0.25">
      <c r="A13" s="9" t="s">
        <v>4</v>
      </c>
      <c r="B13" s="10" t="s">
        <v>5</v>
      </c>
      <c r="C13" s="11" t="s">
        <v>125</v>
      </c>
      <c r="D13" s="11" t="s">
        <v>7</v>
      </c>
      <c r="E13" s="11" t="s">
        <v>6</v>
      </c>
      <c r="F13" s="12" t="s">
        <v>8</v>
      </c>
      <c r="I13" s="14"/>
    </row>
    <row r="14" spans="1:9" s="20" customFormat="1" x14ac:dyDescent="0.2">
      <c r="A14" s="15">
        <v>1</v>
      </c>
      <c r="B14" s="16">
        <v>2</v>
      </c>
      <c r="C14" s="16">
        <v>3</v>
      </c>
      <c r="D14" s="17">
        <v>4</v>
      </c>
      <c r="E14" s="18">
        <v>5</v>
      </c>
      <c r="F14" s="19">
        <v>6</v>
      </c>
      <c r="I14" s="21"/>
    </row>
    <row r="15" spans="1:9" s="20" customFormat="1" ht="49.5" customHeight="1" x14ac:dyDescent="0.2">
      <c r="A15" s="176" t="s">
        <v>9</v>
      </c>
      <c r="B15" s="177"/>
      <c r="C15" s="177"/>
      <c r="D15" s="177"/>
      <c r="E15" s="178"/>
      <c r="F15" s="179"/>
      <c r="I15" s="21"/>
    </row>
    <row r="16" spans="1:9" s="13" customFormat="1" ht="21" customHeight="1" x14ac:dyDescent="0.2">
      <c r="A16" s="73" t="s">
        <v>73</v>
      </c>
      <c r="B16" s="37" t="s">
        <v>10</v>
      </c>
      <c r="C16" s="24" t="s">
        <v>126</v>
      </c>
      <c r="D16" s="92">
        <f>E16*G16</f>
        <v>200196.22</v>
      </c>
      <c r="E16" s="24">
        <f>F16*12</f>
        <v>44.88</v>
      </c>
      <c r="F16" s="25">
        <f>F27+F29</f>
        <v>3.74</v>
      </c>
      <c r="G16" s="13">
        <v>4460.7</v>
      </c>
      <c r="H16" s="13">
        <v>1.07</v>
      </c>
      <c r="I16" s="14">
        <v>2.2400000000000002</v>
      </c>
    </row>
    <row r="17" spans="1:9" s="27" customFormat="1" ht="27" customHeight="1" x14ac:dyDescent="0.2">
      <c r="A17" s="80" t="s">
        <v>77</v>
      </c>
      <c r="B17" s="81" t="s">
        <v>11</v>
      </c>
      <c r="C17" s="24"/>
      <c r="D17" s="92"/>
      <c r="E17" s="24"/>
      <c r="F17" s="25"/>
      <c r="G17" s="13">
        <v>4460.7</v>
      </c>
      <c r="I17" s="28"/>
    </row>
    <row r="18" spans="1:9" s="27" customFormat="1" ht="18.75" customHeight="1" x14ac:dyDescent="0.2">
      <c r="A18" s="80" t="s">
        <v>12</v>
      </c>
      <c r="B18" s="81" t="s">
        <v>11</v>
      </c>
      <c r="C18" s="24"/>
      <c r="D18" s="92"/>
      <c r="E18" s="24"/>
      <c r="F18" s="25"/>
      <c r="G18" s="13">
        <v>4460.7</v>
      </c>
      <c r="I18" s="28"/>
    </row>
    <row r="19" spans="1:9" s="27" customFormat="1" ht="123.75" customHeight="1" x14ac:dyDescent="0.2">
      <c r="A19" s="80" t="s">
        <v>78</v>
      </c>
      <c r="B19" s="81" t="s">
        <v>33</v>
      </c>
      <c r="C19" s="24"/>
      <c r="D19" s="92"/>
      <c r="E19" s="24"/>
      <c r="F19" s="25"/>
      <c r="G19" s="13">
        <v>4460.7</v>
      </c>
      <c r="I19" s="28"/>
    </row>
    <row r="20" spans="1:9" s="38" customFormat="1" ht="15" x14ac:dyDescent="0.2">
      <c r="A20" s="80" t="s">
        <v>79</v>
      </c>
      <c r="B20" s="81" t="s">
        <v>11</v>
      </c>
      <c r="C20" s="142"/>
      <c r="D20" s="93"/>
      <c r="E20" s="71"/>
      <c r="F20" s="71"/>
      <c r="H20" s="39"/>
    </row>
    <row r="21" spans="1:9" s="38" customFormat="1" ht="15" x14ac:dyDescent="0.2">
      <c r="A21" s="80" t="s">
        <v>80</v>
      </c>
      <c r="B21" s="81" t="s">
        <v>11</v>
      </c>
      <c r="C21" s="143"/>
      <c r="D21" s="92"/>
      <c r="E21" s="24"/>
      <c r="F21" s="24"/>
      <c r="H21" s="39"/>
    </row>
    <row r="22" spans="1:9" s="13" customFormat="1" ht="25.5" x14ac:dyDescent="0.2">
      <c r="A22" s="134" t="s">
        <v>81</v>
      </c>
      <c r="B22" s="135" t="s">
        <v>17</v>
      </c>
      <c r="C22" s="144"/>
      <c r="D22" s="133"/>
      <c r="E22" s="23"/>
      <c r="F22" s="23"/>
      <c r="H22" s="14"/>
    </row>
    <row r="23" spans="1:9" s="13" customFormat="1" ht="18.75" x14ac:dyDescent="0.2">
      <c r="A23" s="134" t="s">
        <v>82</v>
      </c>
      <c r="B23" s="135" t="s">
        <v>21</v>
      </c>
      <c r="C23" s="23"/>
      <c r="D23" s="133"/>
      <c r="E23" s="23"/>
      <c r="F23" s="136"/>
    </row>
    <row r="24" spans="1:9" s="13" customFormat="1" ht="18.75" x14ac:dyDescent="0.2">
      <c r="A24" s="134" t="s">
        <v>158</v>
      </c>
      <c r="B24" s="135" t="s">
        <v>11</v>
      </c>
      <c r="C24" s="23"/>
      <c r="D24" s="133"/>
      <c r="E24" s="23"/>
      <c r="F24" s="136"/>
    </row>
    <row r="25" spans="1:9" s="13" customFormat="1" ht="15" x14ac:dyDescent="0.2">
      <c r="A25" s="134" t="s">
        <v>161</v>
      </c>
      <c r="B25" s="135" t="s">
        <v>11</v>
      </c>
      <c r="C25" s="144"/>
      <c r="D25" s="133"/>
      <c r="E25" s="23"/>
      <c r="F25" s="23"/>
      <c r="H25" s="14"/>
    </row>
    <row r="26" spans="1:9" s="13" customFormat="1" ht="15" x14ac:dyDescent="0.2">
      <c r="A26" s="134" t="s">
        <v>83</v>
      </c>
      <c r="B26" s="135" t="s">
        <v>31</v>
      </c>
      <c r="C26" s="144"/>
      <c r="D26" s="133"/>
      <c r="E26" s="23"/>
      <c r="F26" s="23"/>
      <c r="H26" s="14"/>
    </row>
    <row r="27" spans="1:9" s="13" customFormat="1" ht="15.75" customHeight="1" x14ac:dyDescent="0.2">
      <c r="A27" s="137" t="s">
        <v>67</v>
      </c>
      <c r="B27" s="138"/>
      <c r="C27" s="139"/>
      <c r="D27" s="140"/>
      <c r="E27" s="139"/>
      <c r="F27" s="25">
        <v>3.61</v>
      </c>
      <c r="G27" s="13">
        <v>4460.7</v>
      </c>
      <c r="I27" s="14"/>
    </row>
    <row r="28" spans="1:9" s="13" customFormat="1" ht="15.75" customHeight="1" x14ac:dyDescent="0.2">
      <c r="A28" s="141" t="s">
        <v>71</v>
      </c>
      <c r="B28" s="138" t="s">
        <v>11</v>
      </c>
      <c r="C28" s="139"/>
      <c r="D28" s="140"/>
      <c r="E28" s="139"/>
      <c r="F28" s="72">
        <v>0.13</v>
      </c>
      <c r="G28" s="13">
        <v>4460.7</v>
      </c>
      <c r="I28" s="14"/>
    </row>
    <row r="29" spans="1:9" s="27" customFormat="1" ht="15.75" customHeight="1" x14ac:dyDescent="0.2">
      <c r="A29" s="73" t="s">
        <v>67</v>
      </c>
      <c r="B29" s="74"/>
      <c r="C29" s="71"/>
      <c r="D29" s="93"/>
      <c r="E29" s="71"/>
      <c r="F29" s="25">
        <f>F28</f>
        <v>0.13</v>
      </c>
      <c r="G29" s="13">
        <v>4460.7</v>
      </c>
      <c r="I29" s="28"/>
    </row>
    <row r="30" spans="1:9" s="13" customFormat="1" ht="30" x14ac:dyDescent="0.2">
      <c r="A30" s="73" t="s">
        <v>13</v>
      </c>
      <c r="B30" s="82" t="s">
        <v>14</v>
      </c>
      <c r="C30" s="23" t="s">
        <v>127</v>
      </c>
      <c r="D30" s="92">
        <f>E30*G30</f>
        <v>153091.22</v>
      </c>
      <c r="E30" s="24">
        <f>F30*12</f>
        <v>34.32</v>
      </c>
      <c r="F30" s="25">
        <v>2.86</v>
      </c>
      <c r="G30" s="13">
        <v>4460.7</v>
      </c>
      <c r="H30" s="13">
        <v>1.07</v>
      </c>
      <c r="I30" s="14">
        <v>1.9</v>
      </c>
    </row>
    <row r="31" spans="1:9" s="27" customFormat="1" ht="15" x14ac:dyDescent="0.2">
      <c r="A31" s="80" t="s">
        <v>84</v>
      </c>
      <c r="B31" s="81" t="s">
        <v>14</v>
      </c>
      <c r="C31" s="26"/>
      <c r="D31" s="92"/>
      <c r="E31" s="24"/>
      <c r="F31" s="25"/>
      <c r="G31" s="13">
        <v>4460.7</v>
      </c>
      <c r="I31" s="28"/>
    </row>
    <row r="32" spans="1:9" s="27" customFormat="1" ht="15" x14ac:dyDescent="0.2">
      <c r="A32" s="80" t="s">
        <v>85</v>
      </c>
      <c r="B32" s="81" t="s">
        <v>86</v>
      </c>
      <c r="C32" s="26"/>
      <c r="D32" s="92"/>
      <c r="E32" s="24"/>
      <c r="F32" s="25"/>
      <c r="G32" s="13">
        <v>4460.7</v>
      </c>
      <c r="I32" s="28"/>
    </row>
    <row r="33" spans="1:9" s="27" customFormat="1" ht="15" x14ac:dyDescent="0.2">
      <c r="A33" s="80" t="s">
        <v>87</v>
      </c>
      <c r="B33" s="81" t="s">
        <v>88</v>
      </c>
      <c r="C33" s="26"/>
      <c r="D33" s="92"/>
      <c r="E33" s="24"/>
      <c r="F33" s="25"/>
      <c r="G33" s="13">
        <v>4460.7</v>
      </c>
      <c r="I33" s="28"/>
    </row>
    <row r="34" spans="1:9" s="27" customFormat="1" ht="15" x14ac:dyDescent="0.2">
      <c r="A34" s="80" t="s">
        <v>15</v>
      </c>
      <c r="B34" s="81" t="s">
        <v>14</v>
      </c>
      <c r="C34" s="26"/>
      <c r="D34" s="92"/>
      <c r="E34" s="24"/>
      <c r="F34" s="25"/>
      <c r="G34" s="13">
        <v>4460.7</v>
      </c>
      <c r="I34" s="28"/>
    </row>
    <row r="35" spans="1:9" s="27" customFormat="1" ht="25.5" x14ac:dyDescent="0.2">
      <c r="A35" s="80" t="s">
        <v>16</v>
      </c>
      <c r="B35" s="81" t="s">
        <v>17</v>
      </c>
      <c r="C35" s="26"/>
      <c r="D35" s="92"/>
      <c r="E35" s="24"/>
      <c r="F35" s="25"/>
      <c r="G35" s="13">
        <v>4460.7</v>
      </c>
      <c r="I35" s="28"/>
    </row>
    <row r="36" spans="1:9" s="27" customFormat="1" ht="15" x14ac:dyDescent="0.2">
      <c r="A36" s="80" t="s">
        <v>89</v>
      </c>
      <c r="B36" s="81" t="s">
        <v>14</v>
      </c>
      <c r="C36" s="26"/>
      <c r="D36" s="92"/>
      <c r="E36" s="24"/>
      <c r="F36" s="25"/>
      <c r="G36" s="13">
        <v>4460.7</v>
      </c>
      <c r="I36" s="28"/>
    </row>
    <row r="37" spans="1:9" s="27" customFormat="1" ht="15" x14ac:dyDescent="0.2">
      <c r="A37" s="80" t="s">
        <v>18</v>
      </c>
      <c r="B37" s="81" t="s">
        <v>14</v>
      </c>
      <c r="C37" s="26"/>
      <c r="D37" s="92"/>
      <c r="E37" s="24"/>
      <c r="F37" s="25"/>
      <c r="G37" s="13">
        <v>4460.7</v>
      </c>
      <c r="I37" s="28"/>
    </row>
    <row r="38" spans="1:9" s="27" customFormat="1" ht="25.5" x14ac:dyDescent="0.2">
      <c r="A38" s="80" t="s">
        <v>90</v>
      </c>
      <c r="B38" s="81" t="s">
        <v>19</v>
      </c>
      <c r="C38" s="26"/>
      <c r="D38" s="92"/>
      <c r="E38" s="24"/>
      <c r="F38" s="25"/>
      <c r="G38" s="13">
        <v>4460.7</v>
      </c>
      <c r="I38" s="28"/>
    </row>
    <row r="39" spans="1:9" s="27" customFormat="1" ht="25.5" x14ac:dyDescent="0.2">
      <c r="A39" s="80" t="s">
        <v>91</v>
      </c>
      <c r="B39" s="81" t="s">
        <v>17</v>
      </c>
      <c r="C39" s="26"/>
      <c r="D39" s="92"/>
      <c r="E39" s="24"/>
      <c r="F39" s="25"/>
      <c r="G39" s="13">
        <v>4460.7</v>
      </c>
      <c r="I39" s="28"/>
    </row>
    <row r="40" spans="1:9" s="27" customFormat="1" ht="25.5" x14ac:dyDescent="0.2">
      <c r="A40" s="80" t="s">
        <v>92</v>
      </c>
      <c r="B40" s="81" t="s">
        <v>14</v>
      </c>
      <c r="C40" s="26"/>
      <c r="D40" s="92"/>
      <c r="E40" s="24"/>
      <c r="F40" s="25"/>
      <c r="G40" s="13">
        <v>4460.7</v>
      </c>
      <c r="I40" s="28"/>
    </row>
    <row r="41" spans="1:9" s="31" customFormat="1" ht="15" x14ac:dyDescent="0.2">
      <c r="A41" s="29" t="s">
        <v>20</v>
      </c>
      <c r="B41" s="22" t="s">
        <v>21</v>
      </c>
      <c r="C41" s="23" t="s">
        <v>126</v>
      </c>
      <c r="D41" s="92">
        <f>E41*G41</f>
        <v>48175.56</v>
      </c>
      <c r="E41" s="24">
        <f>F41*12</f>
        <v>10.8</v>
      </c>
      <c r="F41" s="25">
        <v>0.9</v>
      </c>
      <c r="G41" s="13">
        <v>4460.7</v>
      </c>
      <c r="H41" s="13">
        <v>1.07</v>
      </c>
      <c r="I41" s="14">
        <v>0.6</v>
      </c>
    </row>
    <row r="42" spans="1:9" s="13" customFormat="1" ht="15" x14ac:dyDescent="0.2">
      <c r="A42" s="29" t="s">
        <v>22</v>
      </c>
      <c r="B42" s="22" t="s">
        <v>23</v>
      </c>
      <c r="C42" s="23" t="s">
        <v>126</v>
      </c>
      <c r="D42" s="92">
        <f>E42*G42</f>
        <v>156838.21</v>
      </c>
      <c r="E42" s="24">
        <f>F42*12</f>
        <v>35.159999999999997</v>
      </c>
      <c r="F42" s="25">
        <v>2.93</v>
      </c>
      <c r="G42" s="13">
        <v>4460.7</v>
      </c>
      <c r="H42" s="13">
        <v>1.07</v>
      </c>
      <c r="I42" s="14">
        <v>1.94</v>
      </c>
    </row>
    <row r="43" spans="1:9" s="13" customFormat="1" ht="15" x14ac:dyDescent="0.2">
      <c r="A43" s="36" t="s">
        <v>93</v>
      </c>
      <c r="B43" s="37" t="s">
        <v>14</v>
      </c>
      <c r="C43" s="23" t="s">
        <v>134</v>
      </c>
      <c r="D43" s="92">
        <f>161295.08*1.086</f>
        <v>175166.46</v>
      </c>
      <c r="E43" s="24">
        <f>D43/G43</f>
        <v>39.270000000000003</v>
      </c>
      <c r="F43" s="25">
        <f>E43/12</f>
        <v>3.27</v>
      </c>
      <c r="G43" s="13">
        <v>4460.7</v>
      </c>
      <c r="I43" s="14"/>
    </row>
    <row r="44" spans="1:9" s="13" customFormat="1" ht="15" x14ac:dyDescent="0.2">
      <c r="A44" s="80" t="s">
        <v>94</v>
      </c>
      <c r="B44" s="81" t="s">
        <v>33</v>
      </c>
      <c r="C44" s="23"/>
      <c r="D44" s="92"/>
      <c r="E44" s="24"/>
      <c r="F44" s="25"/>
      <c r="G44" s="13">
        <v>4460.7</v>
      </c>
      <c r="I44" s="14"/>
    </row>
    <row r="45" spans="1:9" s="13" customFormat="1" ht="15" x14ac:dyDescent="0.2">
      <c r="A45" s="80" t="s">
        <v>95</v>
      </c>
      <c r="B45" s="81" t="s">
        <v>31</v>
      </c>
      <c r="C45" s="23"/>
      <c r="D45" s="92"/>
      <c r="E45" s="24"/>
      <c r="F45" s="25"/>
      <c r="G45" s="13">
        <v>4460.7</v>
      </c>
      <c r="I45" s="14"/>
    </row>
    <row r="46" spans="1:9" s="13" customFormat="1" ht="15" x14ac:dyDescent="0.2">
      <c r="A46" s="80" t="s">
        <v>96</v>
      </c>
      <c r="B46" s="81" t="s">
        <v>97</v>
      </c>
      <c r="C46" s="23"/>
      <c r="D46" s="92"/>
      <c r="E46" s="24"/>
      <c r="F46" s="25"/>
      <c r="G46" s="13">
        <v>4460.7</v>
      </c>
      <c r="I46" s="14"/>
    </row>
    <row r="47" spans="1:9" s="13" customFormat="1" ht="15" x14ac:dyDescent="0.2">
      <c r="A47" s="80" t="s">
        <v>98</v>
      </c>
      <c r="B47" s="81" t="s">
        <v>99</v>
      </c>
      <c r="C47" s="23"/>
      <c r="D47" s="92"/>
      <c r="E47" s="24"/>
      <c r="F47" s="25"/>
      <c r="G47" s="13">
        <v>4460.7</v>
      </c>
      <c r="I47" s="14"/>
    </row>
    <row r="48" spans="1:9" s="13" customFormat="1" ht="15" x14ac:dyDescent="0.2">
      <c r="A48" s="80" t="s">
        <v>100</v>
      </c>
      <c r="B48" s="81" t="s">
        <v>97</v>
      </c>
      <c r="C48" s="23"/>
      <c r="D48" s="92"/>
      <c r="E48" s="24"/>
      <c r="F48" s="25"/>
      <c r="G48" s="13">
        <v>4460.7</v>
      </c>
      <c r="I48" s="14"/>
    </row>
    <row r="49" spans="1:9" s="20" customFormat="1" ht="30" x14ac:dyDescent="0.2">
      <c r="A49" s="36" t="s">
        <v>128</v>
      </c>
      <c r="B49" s="37" t="s">
        <v>10</v>
      </c>
      <c r="C49" s="32" t="s">
        <v>130</v>
      </c>
      <c r="D49" s="92">
        <v>2439.9899999999998</v>
      </c>
      <c r="E49" s="24">
        <f>D49/G49</f>
        <v>0.55000000000000004</v>
      </c>
      <c r="F49" s="25">
        <f>E49/12</f>
        <v>0.05</v>
      </c>
      <c r="G49" s="13">
        <v>4460.7</v>
      </c>
      <c r="H49" s="13">
        <v>1.07</v>
      </c>
      <c r="I49" s="14">
        <v>0.03</v>
      </c>
    </row>
    <row r="50" spans="1:9" s="20" customFormat="1" ht="36.75" customHeight="1" x14ac:dyDescent="0.2">
      <c r="A50" s="36" t="s">
        <v>129</v>
      </c>
      <c r="B50" s="37" t="s">
        <v>10</v>
      </c>
      <c r="C50" s="32" t="s">
        <v>130</v>
      </c>
      <c r="D50" s="92">
        <v>15405.72</v>
      </c>
      <c r="E50" s="24">
        <f>D50/G50</f>
        <v>3.45</v>
      </c>
      <c r="F50" s="25">
        <f>E50/12</f>
        <v>0.28999999999999998</v>
      </c>
      <c r="G50" s="13">
        <v>4460.7</v>
      </c>
      <c r="H50" s="13">
        <v>1.07</v>
      </c>
      <c r="I50" s="14">
        <v>0.19</v>
      </c>
    </row>
    <row r="51" spans="1:9" s="20" customFormat="1" ht="30" x14ac:dyDescent="0.2">
      <c r="A51" s="36" t="s">
        <v>24</v>
      </c>
      <c r="B51" s="37"/>
      <c r="C51" s="32" t="s">
        <v>135</v>
      </c>
      <c r="D51" s="92">
        <f>E51*G51</f>
        <v>11776.25</v>
      </c>
      <c r="E51" s="24">
        <f>F51*12</f>
        <v>2.64</v>
      </c>
      <c r="F51" s="25">
        <v>0.22</v>
      </c>
      <c r="G51" s="13">
        <v>4460.7</v>
      </c>
      <c r="H51" s="13">
        <v>1.07</v>
      </c>
      <c r="I51" s="14">
        <v>0.14000000000000001</v>
      </c>
    </row>
    <row r="52" spans="1:9" s="20" customFormat="1" ht="31.5" customHeight="1" x14ac:dyDescent="0.2">
      <c r="A52" s="83" t="s">
        <v>101</v>
      </c>
      <c r="B52" s="79" t="s">
        <v>57</v>
      </c>
      <c r="C52" s="32"/>
      <c r="D52" s="92"/>
      <c r="E52" s="24"/>
      <c r="F52" s="25"/>
      <c r="G52" s="13">
        <v>4460.7</v>
      </c>
      <c r="H52" s="13"/>
      <c r="I52" s="14"/>
    </row>
    <row r="53" spans="1:9" s="20" customFormat="1" ht="27.75" customHeight="1" x14ac:dyDescent="0.2">
      <c r="A53" s="83" t="s">
        <v>102</v>
      </c>
      <c r="B53" s="79" t="s">
        <v>57</v>
      </c>
      <c r="C53" s="32"/>
      <c r="D53" s="92"/>
      <c r="E53" s="24"/>
      <c r="F53" s="25"/>
      <c r="G53" s="13">
        <v>4460.7</v>
      </c>
      <c r="H53" s="13"/>
      <c r="I53" s="14"/>
    </row>
    <row r="54" spans="1:9" s="20" customFormat="1" ht="17.25" customHeight="1" x14ac:dyDescent="0.2">
      <c r="A54" s="83" t="s">
        <v>103</v>
      </c>
      <c r="B54" s="79" t="s">
        <v>11</v>
      </c>
      <c r="C54" s="32"/>
      <c r="D54" s="92"/>
      <c r="E54" s="24"/>
      <c r="F54" s="25"/>
      <c r="G54" s="13">
        <v>4460.7</v>
      </c>
      <c r="H54" s="13"/>
      <c r="I54" s="14"/>
    </row>
    <row r="55" spans="1:9" s="20" customFormat="1" ht="21" customHeight="1" x14ac:dyDescent="0.2">
      <c r="A55" s="83" t="s">
        <v>104</v>
      </c>
      <c r="B55" s="79" t="s">
        <v>57</v>
      </c>
      <c r="C55" s="32"/>
      <c r="D55" s="92"/>
      <c r="E55" s="24"/>
      <c r="F55" s="25"/>
      <c r="G55" s="13">
        <v>4460.7</v>
      </c>
      <c r="H55" s="13"/>
      <c r="I55" s="14"/>
    </row>
    <row r="56" spans="1:9" s="20" customFormat="1" ht="25.5" x14ac:dyDescent="0.2">
      <c r="A56" s="83" t="s">
        <v>105</v>
      </c>
      <c r="B56" s="79" t="s">
        <v>57</v>
      </c>
      <c r="C56" s="32"/>
      <c r="D56" s="92"/>
      <c r="E56" s="24"/>
      <c r="F56" s="25"/>
      <c r="G56" s="13">
        <v>4460.7</v>
      </c>
      <c r="H56" s="13"/>
      <c r="I56" s="14"/>
    </row>
    <row r="57" spans="1:9" s="20" customFormat="1" ht="15" x14ac:dyDescent="0.2">
      <c r="A57" s="83" t="s">
        <v>106</v>
      </c>
      <c r="B57" s="79" t="s">
        <v>57</v>
      </c>
      <c r="C57" s="32"/>
      <c r="D57" s="92"/>
      <c r="E57" s="24"/>
      <c r="F57" s="25"/>
      <c r="G57" s="13">
        <v>4460.7</v>
      </c>
      <c r="H57" s="13"/>
      <c r="I57" s="14"/>
    </row>
    <row r="58" spans="1:9" s="20" customFormat="1" ht="25.5" x14ac:dyDescent="0.2">
      <c r="A58" s="83" t="s">
        <v>107</v>
      </c>
      <c r="B58" s="79" t="s">
        <v>57</v>
      </c>
      <c r="C58" s="32"/>
      <c r="D58" s="92"/>
      <c r="E58" s="24"/>
      <c r="F58" s="25"/>
      <c r="G58" s="13">
        <v>4460.7</v>
      </c>
      <c r="H58" s="13"/>
      <c r="I58" s="14"/>
    </row>
    <row r="59" spans="1:9" s="20" customFormat="1" ht="18" customHeight="1" x14ac:dyDescent="0.2">
      <c r="A59" s="83" t="s">
        <v>108</v>
      </c>
      <c r="B59" s="79" t="s">
        <v>57</v>
      </c>
      <c r="C59" s="32"/>
      <c r="D59" s="92"/>
      <c r="E59" s="24"/>
      <c r="F59" s="25"/>
      <c r="G59" s="13">
        <v>4460.7</v>
      </c>
      <c r="H59" s="13"/>
      <c r="I59" s="14"/>
    </row>
    <row r="60" spans="1:9" s="20" customFormat="1" ht="18" customHeight="1" x14ac:dyDescent="0.2">
      <c r="A60" s="83" t="s">
        <v>109</v>
      </c>
      <c r="B60" s="79" t="s">
        <v>57</v>
      </c>
      <c r="C60" s="32"/>
      <c r="D60" s="92"/>
      <c r="E60" s="24"/>
      <c r="F60" s="25"/>
      <c r="G60" s="13">
        <v>4460.7</v>
      </c>
      <c r="H60" s="13"/>
      <c r="I60" s="14"/>
    </row>
    <row r="61" spans="1:9" s="31" customFormat="1" ht="30" x14ac:dyDescent="0.2">
      <c r="A61" s="29" t="s">
        <v>159</v>
      </c>
      <c r="B61" s="22"/>
      <c r="C61" s="32"/>
      <c r="D61" s="133">
        <v>84280</v>
      </c>
      <c r="E61" s="23">
        <f>D61/G61</f>
        <v>18.89</v>
      </c>
      <c r="F61" s="24">
        <f>E61/12</f>
        <v>1.57</v>
      </c>
      <c r="G61" s="13">
        <v>4460.7</v>
      </c>
      <c r="H61" s="13"/>
      <c r="I61" s="14"/>
    </row>
    <row r="62" spans="1:9" s="13" customFormat="1" ht="15" x14ac:dyDescent="0.2">
      <c r="A62" s="29" t="s">
        <v>25</v>
      </c>
      <c r="B62" s="22" t="s">
        <v>26</v>
      </c>
      <c r="C62" s="32" t="s">
        <v>136</v>
      </c>
      <c r="D62" s="92">
        <f>E62*G62</f>
        <v>4282.2700000000004</v>
      </c>
      <c r="E62" s="24">
        <f>F62*12</f>
        <v>0.96</v>
      </c>
      <c r="F62" s="25">
        <v>0.08</v>
      </c>
      <c r="G62" s="13">
        <v>4460.7</v>
      </c>
      <c r="H62" s="13">
        <v>1.07</v>
      </c>
      <c r="I62" s="14">
        <v>0.03</v>
      </c>
    </row>
    <row r="63" spans="1:9" s="13" customFormat="1" ht="15" x14ac:dyDescent="0.2">
      <c r="A63" s="29" t="s">
        <v>27</v>
      </c>
      <c r="B63" s="34" t="s">
        <v>28</v>
      </c>
      <c r="C63" s="35" t="s">
        <v>136</v>
      </c>
      <c r="D63" s="92">
        <f>E63*G63</f>
        <v>2676.42</v>
      </c>
      <c r="E63" s="24">
        <f>12*F63</f>
        <v>0.6</v>
      </c>
      <c r="F63" s="25">
        <v>0.05</v>
      </c>
      <c r="G63" s="13">
        <v>4460.7</v>
      </c>
      <c r="H63" s="13">
        <v>1.07</v>
      </c>
      <c r="I63" s="14">
        <v>0.02</v>
      </c>
    </row>
    <row r="64" spans="1:9" s="40" customFormat="1" ht="30" x14ac:dyDescent="0.2">
      <c r="A64" s="36" t="s">
        <v>29</v>
      </c>
      <c r="B64" s="37"/>
      <c r="C64" s="33" t="s">
        <v>131</v>
      </c>
      <c r="D64" s="92">
        <v>7070</v>
      </c>
      <c r="E64" s="24">
        <f>D64/G64</f>
        <v>1.58</v>
      </c>
      <c r="F64" s="25">
        <f>E64/12</f>
        <v>0.13</v>
      </c>
      <c r="G64" s="13">
        <v>4460.7</v>
      </c>
      <c r="H64" s="38">
        <v>1.07</v>
      </c>
      <c r="I64" s="39">
        <v>0.03</v>
      </c>
    </row>
    <row r="65" spans="1:9" s="31" customFormat="1" ht="15" x14ac:dyDescent="0.2">
      <c r="A65" s="29" t="s">
        <v>30</v>
      </c>
      <c r="B65" s="22"/>
      <c r="C65" s="23" t="s">
        <v>137</v>
      </c>
      <c r="D65" s="94">
        <f>SUM(D66:D79)</f>
        <v>20008.73</v>
      </c>
      <c r="E65" s="24">
        <f>D65/G65</f>
        <v>4.49</v>
      </c>
      <c r="F65" s="24">
        <f>E65/12+0.01</f>
        <v>0.38</v>
      </c>
      <c r="G65" s="13">
        <v>4460.7</v>
      </c>
      <c r="H65" s="13">
        <v>1.07</v>
      </c>
      <c r="I65" s="14">
        <v>0.42</v>
      </c>
    </row>
    <row r="66" spans="1:9" s="20" customFormat="1" ht="21.75" customHeight="1" x14ac:dyDescent="0.2">
      <c r="A66" s="84" t="s">
        <v>74</v>
      </c>
      <c r="B66" s="86" t="s">
        <v>31</v>
      </c>
      <c r="C66" s="44"/>
      <c r="D66" s="104">
        <v>743.92</v>
      </c>
      <c r="E66" s="44"/>
      <c r="F66" s="45"/>
      <c r="G66" s="13">
        <v>4460.7</v>
      </c>
      <c r="H66" s="13">
        <v>1.07</v>
      </c>
      <c r="I66" s="14">
        <v>0.01</v>
      </c>
    </row>
    <row r="67" spans="1:9" s="20" customFormat="1" ht="15" x14ac:dyDescent="0.2">
      <c r="A67" s="84" t="s">
        <v>32</v>
      </c>
      <c r="B67" s="86" t="s">
        <v>33</v>
      </c>
      <c r="C67" s="44"/>
      <c r="D67" s="104">
        <v>548.89</v>
      </c>
      <c r="E67" s="44"/>
      <c r="F67" s="45"/>
      <c r="G67" s="13">
        <v>4460.7</v>
      </c>
      <c r="H67" s="13">
        <v>1.07</v>
      </c>
      <c r="I67" s="14">
        <v>0.01</v>
      </c>
    </row>
    <row r="68" spans="1:9" s="20" customFormat="1" ht="15" x14ac:dyDescent="0.2">
      <c r="A68" s="84" t="s">
        <v>72</v>
      </c>
      <c r="B68" s="85" t="s">
        <v>31</v>
      </c>
      <c r="C68" s="44"/>
      <c r="D68" s="104">
        <v>978.07</v>
      </c>
      <c r="E68" s="44"/>
      <c r="F68" s="45"/>
      <c r="G68" s="13">
        <v>4460.7</v>
      </c>
      <c r="H68" s="13"/>
      <c r="I68" s="14"/>
    </row>
    <row r="69" spans="1:9" s="20" customFormat="1" ht="15" x14ac:dyDescent="0.2">
      <c r="A69" s="84" t="s">
        <v>34</v>
      </c>
      <c r="B69" s="86" t="s">
        <v>31</v>
      </c>
      <c r="C69" s="44"/>
      <c r="D69" s="104">
        <v>1046</v>
      </c>
      <c r="E69" s="44"/>
      <c r="F69" s="45"/>
      <c r="G69" s="13">
        <v>4460.7</v>
      </c>
      <c r="H69" s="13">
        <v>1.07</v>
      </c>
      <c r="I69" s="14">
        <v>0.01</v>
      </c>
    </row>
    <row r="70" spans="1:9" s="20" customFormat="1" ht="15" x14ac:dyDescent="0.2">
      <c r="A70" s="84" t="s">
        <v>35</v>
      </c>
      <c r="B70" s="86" t="s">
        <v>31</v>
      </c>
      <c r="C70" s="44"/>
      <c r="D70" s="104">
        <v>4663.38</v>
      </c>
      <c r="E70" s="44"/>
      <c r="F70" s="45"/>
      <c r="G70" s="13">
        <v>4460.7</v>
      </c>
      <c r="H70" s="13">
        <v>1.07</v>
      </c>
      <c r="I70" s="14">
        <v>0.05</v>
      </c>
    </row>
    <row r="71" spans="1:9" s="20" customFormat="1" ht="15" x14ac:dyDescent="0.2">
      <c r="A71" s="84" t="s">
        <v>36</v>
      </c>
      <c r="B71" s="86" t="s">
        <v>31</v>
      </c>
      <c r="C71" s="44"/>
      <c r="D71" s="104">
        <v>1097.78</v>
      </c>
      <c r="E71" s="44"/>
      <c r="F71" s="45"/>
      <c r="G71" s="13">
        <v>4460.7</v>
      </c>
      <c r="H71" s="13">
        <v>1.07</v>
      </c>
      <c r="I71" s="14">
        <v>0.01</v>
      </c>
    </row>
    <row r="72" spans="1:9" s="20" customFormat="1" ht="15" x14ac:dyDescent="0.2">
      <c r="A72" s="84" t="s">
        <v>37</v>
      </c>
      <c r="B72" s="86" t="s">
        <v>31</v>
      </c>
      <c r="C72" s="44"/>
      <c r="D72" s="104">
        <v>522.99</v>
      </c>
      <c r="E72" s="44"/>
      <c r="F72" s="45"/>
      <c r="G72" s="13">
        <v>4460.7</v>
      </c>
      <c r="H72" s="13">
        <v>1.07</v>
      </c>
      <c r="I72" s="14">
        <v>0.01</v>
      </c>
    </row>
    <row r="73" spans="1:9" s="20" customFormat="1" ht="15" x14ac:dyDescent="0.2">
      <c r="A73" s="84" t="s">
        <v>38</v>
      </c>
      <c r="B73" s="86" t="s">
        <v>33</v>
      </c>
      <c r="C73" s="44"/>
      <c r="D73" s="104">
        <v>0</v>
      </c>
      <c r="E73" s="44"/>
      <c r="F73" s="45"/>
      <c r="G73" s="13">
        <v>4460.7</v>
      </c>
      <c r="H73" s="13">
        <v>1.07</v>
      </c>
      <c r="I73" s="14">
        <v>0.02</v>
      </c>
    </row>
    <row r="74" spans="1:9" s="20" customFormat="1" ht="25.5" x14ac:dyDescent="0.2">
      <c r="A74" s="84" t="s">
        <v>39</v>
      </c>
      <c r="B74" s="86" t="s">
        <v>31</v>
      </c>
      <c r="C74" s="44"/>
      <c r="D74" s="104">
        <v>4937.42</v>
      </c>
      <c r="E74" s="44"/>
      <c r="F74" s="45"/>
      <c r="G74" s="13">
        <v>4460.7</v>
      </c>
      <c r="H74" s="13">
        <v>1.07</v>
      </c>
      <c r="I74" s="14">
        <v>0.06</v>
      </c>
    </row>
    <row r="75" spans="1:9" s="20" customFormat="1" ht="27" customHeight="1" x14ac:dyDescent="0.2">
      <c r="A75" s="41" t="s">
        <v>160</v>
      </c>
      <c r="B75" s="42" t="s">
        <v>31</v>
      </c>
      <c r="C75" s="131"/>
      <c r="D75" s="104">
        <v>1302.82</v>
      </c>
      <c r="E75" s="131"/>
      <c r="F75" s="132"/>
      <c r="G75" s="13"/>
    </row>
    <row r="76" spans="1:9" s="20" customFormat="1" ht="25.5" x14ac:dyDescent="0.2">
      <c r="A76" s="84" t="s">
        <v>75</v>
      </c>
      <c r="B76" s="86" t="s">
        <v>31</v>
      </c>
      <c r="C76" s="86"/>
      <c r="D76" s="104">
        <v>4167.46</v>
      </c>
      <c r="E76" s="44"/>
      <c r="F76" s="45"/>
      <c r="G76" s="13">
        <v>4460.7</v>
      </c>
      <c r="H76" s="13">
        <v>1.07</v>
      </c>
      <c r="I76" s="14">
        <v>0.01</v>
      </c>
    </row>
    <row r="77" spans="1:9" s="20" customFormat="1" ht="25.5" x14ac:dyDescent="0.2">
      <c r="A77" s="84" t="s">
        <v>110</v>
      </c>
      <c r="B77" s="85" t="s">
        <v>31</v>
      </c>
      <c r="C77" s="46"/>
      <c r="D77" s="104">
        <v>0</v>
      </c>
      <c r="E77" s="44"/>
      <c r="F77" s="45"/>
      <c r="G77" s="13">
        <v>4460.7</v>
      </c>
      <c r="H77" s="13"/>
      <c r="I77" s="14"/>
    </row>
    <row r="78" spans="1:9" s="20" customFormat="1" ht="15" x14ac:dyDescent="0.2">
      <c r="A78" s="83" t="s">
        <v>162</v>
      </c>
      <c r="B78" s="79" t="s">
        <v>46</v>
      </c>
      <c r="C78" s="53"/>
      <c r="D78" s="99">
        <v>0</v>
      </c>
      <c r="E78" s="46"/>
      <c r="F78" s="70"/>
      <c r="G78" s="13">
        <v>4460.7</v>
      </c>
      <c r="H78" s="13"/>
      <c r="I78" s="14"/>
    </row>
    <row r="79" spans="1:9" s="20" customFormat="1" ht="15" x14ac:dyDescent="0.2">
      <c r="A79" s="84" t="s">
        <v>111</v>
      </c>
      <c r="B79" s="79" t="s">
        <v>31</v>
      </c>
      <c r="C79" s="46"/>
      <c r="D79" s="95">
        <v>0</v>
      </c>
      <c r="E79" s="46"/>
      <c r="F79" s="70"/>
      <c r="G79" s="13">
        <v>4460.7</v>
      </c>
      <c r="H79" s="13"/>
      <c r="I79" s="14"/>
    </row>
    <row r="80" spans="1:9" s="31" customFormat="1" ht="30" x14ac:dyDescent="0.2">
      <c r="A80" s="29" t="s">
        <v>40</v>
      </c>
      <c r="B80" s="22"/>
      <c r="C80" s="23" t="s">
        <v>138</v>
      </c>
      <c r="D80" s="94">
        <f>SUM(D81:D90)</f>
        <v>21067.78</v>
      </c>
      <c r="E80" s="24">
        <f>D80/G80</f>
        <v>4.72</v>
      </c>
      <c r="F80" s="25">
        <f>E80/12</f>
        <v>0.39</v>
      </c>
      <c r="G80" s="13">
        <v>4460.7</v>
      </c>
      <c r="H80" s="13">
        <v>1.07</v>
      </c>
      <c r="I80" s="14">
        <v>0.47</v>
      </c>
    </row>
    <row r="81" spans="1:9" s="20" customFormat="1" ht="15" x14ac:dyDescent="0.2">
      <c r="A81" s="84" t="s">
        <v>41</v>
      </c>
      <c r="B81" s="86" t="s">
        <v>42</v>
      </c>
      <c r="C81" s="44"/>
      <c r="D81" s="104">
        <v>3137.99</v>
      </c>
      <c r="E81" s="44"/>
      <c r="F81" s="45"/>
      <c r="G81" s="13">
        <v>4460.7</v>
      </c>
      <c r="H81" s="13">
        <v>1.07</v>
      </c>
      <c r="I81" s="14">
        <v>0.04</v>
      </c>
    </row>
    <row r="82" spans="1:9" s="20" customFormat="1" ht="25.5" x14ac:dyDescent="0.2">
      <c r="A82" s="84" t="s">
        <v>43</v>
      </c>
      <c r="B82" s="86" t="s">
        <v>44</v>
      </c>
      <c r="C82" s="44"/>
      <c r="D82" s="104">
        <v>2092.02</v>
      </c>
      <c r="E82" s="44"/>
      <c r="F82" s="45"/>
      <c r="G82" s="13">
        <v>4460.7</v>
      </c>
      <c r="H82" s="13">
        <v>1.07</v>
      </c>
      <c r="I82" s="14">
        <v>0.02</v>
      </c>
    </row>
    <row r="83" spans="1:9" s="20" customFormat="1" ht="15.75" customHeight="1" x14ac:dyDescent="0.2">
      <c r="A83" s="84" t="s">
        <v>45</v>
      </c>
      <c r="B83" s="86" t="s">
        <v>46</v>
      </c>
      <c r="C83" s="44"/>
      <c r="D83" s="104">
        <v>2195.4899999999998</v>
      </c>
      <c r="E83" s="44"/>
      <c r="F83" s="45"/>
      <c r="G83" s="13">
        <v>4460.7</v>
      </c>
      <c r="H83" s="13">
        <v>1.07</v>
      </c>
      <c r="I83" s="14">
        <v>0.03</v>
      </c>
    </row>
    <row r="84" spans="1:9" s="20" customFormat="1" ht="25.5" x14ac:dyDescent="0.2">
      <c r="A84" s="84" t="s">
        <v>47</v>
      </c>
      <c r="B84" s="86" t="s">
        <v>48</v>
      </c>
      <c r="C84" s="44"/>
      <c r="D84" s="104">
        <v>0</v>
      </c>
      <c r="E84" s="44"/>
      <c r="F84" s="45"/>
      <c r="G84" s="13">
        <v>4460.7</v>
      </c>
      <c r="H84" s="13">
        <v>1.07</v>
      </c>
      <c r="I84" s="14">
        <v>0.02</v>
      </c>
    </row>
    <row r="85" spans="1:9" s="20" customFormat="1" ht="15" x14ac:dyDescent="0.2">
      <c r="A85" s="84" t="s">
        <v>112</v>
      </c>
      <c r="B85" s="85" t="s">
        <v>46</v>
      </c>
      <c r="C85" s="44"/>
      <c r="D85" s="104">
        <v>0</v>
      </c>
      <c r="E85" s="44"/>
      <c r="F85" s="45"/>
      <c r="G85" s="13">
        <v>4460.7</v>
      </c>
      <c r="H85" s="13">
        <v>1.07</v>
      </c>
      <c r="I85" s="14">
        <v>0</v>
      </c>
    </row>
    <row r="86" spans="1:9" s="20" customFormat="1" ht="15" x14ac:dyDescent="0.2">
      <c r="A86" s="84" t="s">
        <v>50</v>
      </c>
      <c r="B86" s="86" t="s">
        <v>10</v>
      </c>
      <c r="C86" s="46"/>
      <c r="D86" s="104">
        <v>7440.48</v>
      </c>
      <c r="E86" s="44"/>
      <c r="F86" s="45"/>
      <c r="G86" s="13">
        <v>4460.7</v>
      </c>
      <c r="H86" s="13">
        <v>1.07</v>
      </c>
      <c r="I86" s="14">
        <v>0.1</v>
      </c>
    </row>
    <row r="87" spans="1:9" s="20" customFormat="1" ht="25.5" x14ac:dyDescent="0.2">
      <c r="A87" s="84" t="s">
        <v>113</v>
      </c>
      <c r="B87" s="85" t="s">
        <v>31</v>
      </c>
      <c r="C87" s="46"/>
      <c r="D87" s="95">
        <v>6201.8</v>
      </c>
      <c r="E87" s="46"/>
      <c r="F87" s="70"/>
      <c r="G87" s="13">
        <v>4460.7</v>
      </c>
      <c r="H87" s="13"/>
      <c r="I87" s="14"/>
    </row>
    <row r="88" spans="1:9" s="20" customFormat="1" ht="25.5" x14ac:dyDescent="0.2">
      <c r="A88" s="84" t="s">
        <v>110</v>
      </c>
      <c r="B88" s="85" t="s">
        <v>49</v>
      </c>
      <c r="C88" s="46"/>
      <c r="D88" s="95">
        <v>0</v>
      </c>
      <c r="E88" s="46"/>
      <c r="F88" s="70"/>
      <c r="G88" s="13">
        <v>4460.7</v>
      </c>
      <c r="H88" s="13"/>
      <c r="I88" s="14"/>
    </row>
    <row r="89" spans="1:9" s="20" customFormat="1" ht="15" x14ac:dyDescent="0.2">
      <c r="A89" s="83" t="s">
        <v>114</v>
      </c>
      <c r="B89" s="85" t="s">
        <v>46</v>
      </c>
      <c r="C89" s="46"/>
      <c r="D89" s="95">
        <v>0</v>
      </c>
      <c r="E89" s="46"/>
      <c r="F89" s="70"/>
      <c r="G89" s="13">
        <v>4460.7</v>
      </c>
      <c r="H89" s="13"/>
      <c r="I89" s="14"/>
    </row>
    <row r="90" spans="1:9" s="20" customFormat="1" ht="15" x14ac:dyDescent="0.2">
      <c r="A90" s="84" t="s">
        <v>115</v>
      </c>
      <c r="B90" s="85" t="s">
        <v>31</v>
      </c>
      <c r="C90" s="46"/>
      <c r="D90" s="95">
        <v>0</v>
      </c>
      <c r="E90" s="46"/>
      <c r="F90" s="70"/>
      <c r="G90" s="13">
        <v>4460.7</v>
      </c>
      <c r="H90" s="13"/>
      <c r="I90" s="14"/>
    </row>
    <row r="91" spans="1:9" s="20" customFormat="1" ht="30" x14ac:dyDescent="0.2">
      <c r="A91" s="29" t="s">
        <v>51</v>
      </c>
      <c r="B91" s="42"/>
      <c r="C91" s="106" t="s">
        <v>139</v>
      </c>
      <c r="D91" s="94">
        <f>SUM(D92:D95)</f>
        <v>0</v>
      </c>
      <c r="E91" s="24">
        <f>D91/G91</f>
        <v>0</v>
      </c>
      <c r="F91" s="25">
        <f>E91/12</f>
        <v>0</v>
      </c>
      <c r="G91" s="13">
        <v>4460.7</v>
      </c>
      <c r="H91" s="13">
        <v>1.07</v>
      </c>
      <c r="I91" s="14">
        <v>0.04</v>
      </c>
    </row>
    <row r="92" spans="1:9" s="20" customFormat="1" ht="15" x14ac:dyDescent="0.2">
      <c r="A92" s="84" t="s">
        <v>116</v>
      </c>
      <c r="B92" s="86" t="s">
        <v>31</v>
      </c>
      <c r="C92" s="33"/>
      <c r="D92" s="104">
        <v>0</v>
      </c>
      <c r="E92" s="44"/>
      <c r="F92" s="45"/>
      <c r="G92" s="13">
        <v>4460.7</v>
      </c>
      <c r="H92" s="13">
        <v>1.07</v>
      </c>
      <c r="I92" s="14">
        <v>0.02</v>
      </c>
    </row>
    <row r="93" spans="1:9" s="20" customFormat="1" ht="15" x14ac:dyDescent="0.2">
      <c r="A93" s="83" t="s">
        <v>117</v>
      </c>
      <c r="B93" s="85" t="s">
        <v>46</v>
      </c>
      <c r="C93" s="33"/>
      <c r="D93" s="104">
        <f>E93*G93</f>
        <v>0</v>
      </c>
      <c r="E93" s="44"/>
      <c r="F93" s="45"/>
      <c r="G93" s="13">
        <v>4460.7</v>
      </c>
      <c r="H93" s="13">
        <v>1.07</v>
      </c>
      <c r="I93" s="14">
        <v>0</v>
      </c>
    </row>
    <row r="94" spans="1:9" s="20" customFormat="1" ht="15" x14ac:dyDescent="0.2">
      <c r="A94" s="84" t="s">
        <v>118</v>
      </c>
      <c r="B94" s="85" t="s">
        <v>49</v>
      </c>
      <c r="C94" s="33"/>
      <c r="D94" s="95">
        <v>0</v>
      </c>
      <c r="E94" s="46"/>
      <c r="F94" s="70"/>
      <c r="G94" s="13">
        <v>4460.7</v>
      </c>
      <c r="H94" s="13"/>
      <c r="I94" s="14"/>
    </row>
    <row r="95" spans="1:9" s="20" customFormat="1" ht="25.5" x14ac:dyDescent="0.2">
      <c r="A95" s="84" t="s">
        <v>119</v>
      </c>
      <c r="B95" s="85" t="s">
        <v>46</v>
      </c>
      <c r="C95" s="33"/>
      <c r="D95" s="95">
        <v>0</v>
      </c>
      <c r="E95" s="46"/>
      <c r="F95" s="70"/>
      <c r="G95" s="13">
        <v>4460.7</v>
      </c>
      <c r="H95" s="13"/>
      <c r="I95" s="14"/>
    </row>
    <row r="96" spans="1:9" s="20" customFormat="1" ht="15" x14ac:dyDescent="0.2">
      <c r="A96" s="29" t="s">
        <v>52</v>
      </c>
      <c r="B96" s="42"/>
      <c r="C96" s="106" t="s">
        <v>140</v>
      </c>
      <c r="D96" s="94">
        <f>SUM(D97:D102)</f>
        <v>26309.98</v>
      </c>
      <c r="E96" s="24">
        <f>D96/G96</f>
        <v>5.9</v>
      </c>
      <c r="F96" s="25">
        <f>E96/12</f>
        <v>0.49</v>
      </c>
      <c r="G96" s="13">
        <v>4460.7</v>
      </c>
      <c r="H96" s="13">
        <v>1.07</v>
      </c>
      <c r="I96" s="14">
        <v>0.2</v>
      </c>
    </row>
    <row r="97" spans="1:9" s="20" customFormat="1" ht="15" x14ac:dyDescent="0.2">
      <c r="A97" s="84" t="s">
        <v>53</v>
      </c>
      <c r="B97" s="86" t="s">
        <v>10</v>
      </c>
      <c r="C97" s="106"/>
      <c r="D97" s="104">
        <f t="shared" ref="D97:D100" si="0">E97*G97</f>
        <v>0</v>
      </c>
      <c r="E97" s="44"/>
      <c r="F97" s="45"/>
      <c r="G97" s="13">
        <v>4460.7</v>
      </c>
      <c r="H97" s="13">
        <v>1.07</v>
      </c>
      <c r="I97" s="14">
        <v>0</v>
      </c>
    </row>
    <row r="98" spans="1:9" s="20" customFormat="1" ht="48" customHeight="1" x14ac:dyDescent="0.2">
      <c r="A98" s="84" t="s">
        <v>120</v>
      </c>
      <c r="B98" s="86" t="s">
        <v>31</v>
      </c>
      <c r="C98" s="106"/>
      <c r="D98" s="104">
        <v>15550.26</v>
      </c>
      <c r="E98" s="44"/>
      <c r="F98" s="45"/>
      <c r="G98" s="13">
        <v>4460.7</v>
      </c>
      <c r="H98" s="13">
        <v>1.07</v>
      </c>
      <c r="I98" s="14">
        <v>0.19</v>
      </c>
    </row>
    <row r="99" spans="1:9" s="20" customFormat="1" ht="38.25" x14ac:dyDescent="0.2">
      <c r="A99" s="84" t="s">
        <v>121</v>
      </c>
      <c r="B99" s="86" t="s">
        <v>31</v>
      </c>
      <c r="C99" s="106"/>
      <c r="D99" s="104">
        <v>1093.4000000000001</v>
      </c>
      <c r="E99" s="44"/>
      <c r="F99" s="45"/>
      <c r="G99" s="13">
        <v>4460.7</v>
      </c>
      <c r="H99" s="13">
        <v>1.07</v>
      </c>
      <c r="I99" s="14">
        <v>0.01</v>
      </c>
    </row>
    <row r="100" spans="1:9" s="20" customFormat="1" ht="27.75" customHeight="1" x14ac:dyDescent="0.2">
      <c r="A100" s="84" t="s">
        <v>55</v>
      </c>
      <c r="B100" s="86" t="s">
        <v>17</v>
      </c>
      <c r="C100" s="106"/>
      <c r="D100" s="104">
        <f t="shared" si="0"/>
        <v>0</v>
      </c>
      <c r="E100" s="44"/>
      <c r="F100" s="45"/>
      <c r="G100" s="13">
        <v>4460.7</v>
      </c>
      <c r="H100" s="13">
        <v>1.07</v>
      </c>
      <c r="I100" s="14">
        <v>0</v>
      </c>
    </row>
    <row r="101" spans="1:9" s="20" customFormat="1" ht="18" customHeight="1" x14ac:dyDescent="0.2">
      <c r="A101" s="84" t="s">
        <v>54</v>
      </c>
      <c r="B101" s="85" t="s">
        <v>56</v>
      </c>
      <c r="C101" s="106"/>
      <c r="D101" s="104">
        <v>9666.32</v>
      </c>
      <c r="E101" s="44"/>
      <c r="F101" s="45"/>
      <c r="G101" s="13">
        <v>4460.7</v>
      </c>
      <c r="H101" s="13">
        <v>1.07</v>
      </c>
      <c r="I101" s="14">
        <v>0</v>
      </c>
    </row>
    <row r="102" spans="1:9" s="20" customFormat="1" ht="51" x14ac:dyDescent="0.2">
      <c r="A102" s="84" t="s">
        <v>122</v>
      </c>
      <c r="B102" s="85" t="s">
        <v>57</v>
      </c>
      <c r="C102" s="106"/>
      <c r="D102" s="104">
        <v>0</v>
      </c>
      <c r="E102" s="44"/>
      <c r="F102" s="45"/>
      <c r="G102" s="13">
        <v>4460.7</v>
      </c>
      <c r="H102" s="13">
        <v>1.07</v>
      </c>
      <c r="I102" s="14">
        <v>0</v>
      </c>
    </row>
    <row r="103" spans="1:9" s="20" customFormat="1" ht="15" x14ac:dyDescent="0.2">
      <c r="A103" s="29" t="s">
        <v>58</v>
      </c>
      <c r="B103" s="42"/>
      <c r="C103" s="106" t="s">
        <v>141</v>
      </c>
      <c r="D103" s="94">
        <f>D104</f>
        <v>1311.87</v>
      </c>
      <c r="E103" s="24">
        <f>D103/G103</f>
        <v>0.28999999999999998</v>
      </c>
      <c r="F103" s="25">
        <f>E103/12</f>
        <v>0.02</v>
      </c>
      <c r="G103" s="13">
        <v>4460.7</v>
      </c>
      <c r="H103" s="13">
        <v>1.07</v>
      </c>
      <c r="I103" s="14">
        <v>0.13</v>
      </c>
    </row>
    <row r="104" spans="1:9" s="20" customFormat="1" ht="15" x14ac:dyDescent="0.2">
      <c r="A104" s="41" t="s">
        <v>59</v>
      </c>
      <c r="B104" s="42" t="s">
        <v>31</v>
      </c>
      <c r="C104" s="43"/>
      <c r="D104" s="104">
        <v>1311.87</v>
      </c>
      <c r="E104" s="44"/>
      <c r="F104" s="45"/>
      <c r="G104" s="13">
        <v>4460.7</v>
      </c>
      <c r="H104" s="13">
        <v>1.07</v>
      </c>
      <c r="I104" s="14">
        <v>0.02</v>
      </c>
    </row>
    <row r="105" spans="1:9" s="13" customFormat="1" ht="15" x14ac:dyDescent="0.2">
      <c r="A105" s="29" t="s">
        <v>60</v>
      </c>
      <c r="B105" s="22"/>
      <c r="C105" s="23" t="s">
        <v>142</v>
      </c>
      <c r="D105" s="94">
        <f>D106+D108+D107</f>
        <v>45983.33</v>
      </c>
      <c r="E105" s="24">
        <f>D105/G105</f>
        <v>10.31</v>
      </c>
      <c r="F105" s="25">
        <f>E105/12</f>
        <v>0.86</v>
      </c>
      <c r="G105" s="13">
        <v>4460.7</v>
      </c>
      <c r="H105" s="13">
        <v>1.07</v>
      </c>
      <c r="I105" s="14">
        <v>0.02</v>
      </c>
    </row>
    <row r="106" spans="1:9" s="20" customFormat="1" ht="44.25" customHeight="1" x14ac:dyDescent="0.2">
      <c r="A106" s="83" t="s">
        <v>123</v>
      </c>
      <c r="B106" s="85" t="s">
        <v>33</v>
      </c>
      <c r="C106" s="43"/>
      <c r="D106" s="104">
        <v>26000</v>
      </c>
      <c r="E106" s="44"/>
      <c r="F106" s="45"/>
      <c r="G106" s="13">
        <v>4460.7</v>
      </c>
      <c r="H106" s="13">
        <v>1.07</v>
      </c>
      <c r="I106" s="14">
        <v>0.02</v>
      </c>
    </row>
    <row r="107" spans="1:9" s="20" customFormat="1" ht="20.25" customHeight="1" x14ac:dyDescent="0.2">
      <c r="A107" s="83" t="s">
        <v>164</v>
      </c>
      <c r="B107" s="85" t="s">
        <v>46</v>
      </c>
      <c r="C107" s="43"/>
      <c r="D107" s="104">
        <v>1650</v>
      </c>
      <c r="E107" s="44"/>
      <c r="F107" s="45"/>
      <c r="G107" s="13"/>
      <c r="H107" s="13"/>
      <c r="I107" s="14"/>
    </row>
    <row r="108" spans="1:9" s="20" customFormat="1" ht="18" customHeight="1" x14ac:dyDescent="0.2">
      <c r="A108" s="83" t="s">
        <v>163</v>
      </c>
      <c r="B108" s="85" t="s">
        <v>57</v>
      </c>
      <c r="C108" s="43"/>
      <c r="D108" s="104">
        <v>18333.330000000002</v>
      </c>
      <c r="E108" s="44"/>
      <c r="F108" s="45"/>
      <c r="G108" s="13">
        <v>4460.7</v>
      </c>
      <c r="H108" s="13">
        <v>1.07</v>
      </c>
      <c r="I108" s="14">
        <v>0</v>
      </c>
    </row>
    <row r="109" spans="1:9" s="13" customFormat="1" ht="15" x14ac:dyDescent="0.2">
      <c r="A109" s="29" t="s">
        <v>61</v>
      </c>
      <c r="B109" s="22"/>
      <c r="C109" s="23" t="s">
        <v>143</v>
      </c>
      <c r="D109" s="94">
        <f>SUM(D110:D113)</f>
        <v>20728.439999999999</v>
      </c>
      <c r="E109" s="24">
        <f>D109/G109</f>
        <v>4.6500000000000004</v>
      </c>
      <c r="F109" s="25">
        <f>E109/12</f>
        <v>0.39</v>
      </c>
      <c r="G109" s="13">
        <v>4460.7</v>
      </c>
      <c r="H109" s="13">
        <v>1.07</v>
      </c>
      <c r="I109" s="14">
        <v>0.32</v>
      </c>
    </row>
    <row r="110" spans="1:9" s="20" customFormat="1" ht="15" x14ac:dyDescent="0.2">
      <c r="A110" s="41" t="s">
        <v>62</v>
      </c>
      <c r="B110" s="42" t="s">
        <v>42</v>
      </c>
      <c r="C110" s="43"/>
      <c r="D110" s="104">
        <v>20728.439999999999</v>
      </c>
      <c r="E110" s="44"/>
      <c r="F110" s="45"/>
      <c r="G110" s="13">
        <v>4460.7</v>
      </c>
      <c r="H110" s="13">
        <v>1.07</v>
      </c>
      <c r="I110" s="14">
        <v>0.26</v>
      </c>
    </row>
    <row r="111" spans="1:9" s="20" customFormat="1" ht="15" x14ac:dyDescent="0.2">
      <c r="A111" s="41" t="s">
        <v>63</v>
      </c>
      <c r="B111" s="42" t="s">
        <v>42</v>
      </c>
      <c r="C111" s="43"/>
      <c r="D111" s="104">
        <f>E111*G111</f>
        <v>0</v>
      </c>
      <c r="E111" s="44"/>
      <c r="F111" s="45"/>
      <c r="G111" s="13">
        <v>4460.7</v>
      </c>
      <c r="H111" s="13">
        <v>1.07</v>
      </c>
      <c r="I111" s="14">
        <v>0</v>
      </c>
    </row>
    <row r="112" spans="1:9" s="20" customFormat="1" ht="15" x14ac:dyDescent="0.2">
      <c r="A112" s="41" t="s">
        <v>64</v>
      </c>
      <c r="B112" s="42" t="s">
        <v>42</v>
      </c>
      <c r="C112" s="43"/>
      <c r="D112" s="104">
        <v>0</v>
      </c>
      <c r="E112" s="44"/>
      <c r="F112" s="45"/>
      <c r="G112" s="13">
        <v>4460.7</v>
      </c>
      <c r="H112" s="13">
        <v>1.07</v>
      </c>
      <c r="I112" s="14">
        <v>0.06</v>
      </c>
    </row>
    <row r="113" spans="1:10" s="20" customFormat="1" ht="28.5" customHeight="1" x14ac:dyDescent="0.2">
      <c r="A113" s="41" t="s">
        <v>65</v>
      </c>
      <c r="B113" s="42" t="s">
        <v>31</v>
      </c>
      <c r="C113" s="43"/>
      <c r="D113" s="104">
        <f>E113*G113</f>
        <v>0</v>
      </c>
      <c r="E113" s="44"/>
      <c r="F113" s="45"/>
      <c r="G113" s="13">
        <v>4460.7</v>
      </c>
      <c r="H113" s="13">
        <v>1.07</v>
      </c>
      <c r="I113" s="14">
        <v>0</v>
      </c>
    </row>
    <row r="114" spans="1:10" s="13" customFormat="1" ht="108" customHeight="1" x14ac:dyDescent="0.2">
      <c r="A114" s="36" t="s">
        <v>165</v>
      </c>
      <c r="B114" s="22" t="s">
        <v>17</v>
      </c>
      <c r="C114" s="32"/>
      <c r="D114" s="105">
        <v>50000</v>
      </c>
      <c r="E114" s="33">
        <f>D114/G114</f>
        <v>11.21</v>
      </c>
      <c r="F114" s="30">
        <f>E114/12</f>
        <v>0.93</v>
      </c>
      <c r="G114" s="13">
        <v>4460.7</v>
      </c>
      <c r="H114" s="13">
        <v>1.07</v>
      </c>
      <c r="I114" s="14">
        <v>0.3</v>
      </c>
    </row>
    <row r="115" spans="1:10" s="129" customFormat="1" ht="18.75" x14ac:dyDescent="0.2">
      <c r="A115" s="147" t="s">
        <v>166</v>
      </c>
      <c r="B115" s="37" t="s">
        <v>10</v>
      </c>
      <c r="C115" s="35"/>
      <c r="D115" s="128">
        <f>2828.95+42945.42</f>
        <v>45774.37</v>
      </c>
      <c r="E115" s="35">
        <f>D115/G115</f>
        <v>10.26</v>
      </c>
      <c r="F115" s="35">
        <f>E115/12</f>
        <v>0.86</v>
      </c>
      <c r="G115" s="13">
        <v>4460.7</v>
      </c>
    </row>
    <row r="116" spans="1:10" s="129" customFormat="1" ht="18.75" x14ac:dyDescent="0.2">
      <c r="A116" s="147" t="s">
        <v>167</v>
      </c>
      <c r="B116" s="37" t="s">
        <v>10</v>
      </c>
      <c r="C116" s="35"/>
      <c r="D116" s="128">
        <f>(2828.95+5928.23+2509.76)</f>
        <v>11266.94</v>
      </c>
      <c r="E116" s="35">
        <f t="shared" ref="E116:E118" si="1">D116/G116</f>
        <v>2.5299999999999998</v>
      </c>
      <c r="F116" s="35">
        <f t="shared" ref="F116:F118" si="2">E116/12</f>
        <v>0.21</v>
      </c>
      <c r="G116" s="13">
        <v>4460.7</v>
      </c>
    </row>
    <row r="117" spans="1:10" s="129" customFormat="1" ht="18.75" x14ac:dyDescent="0.2">
      <c r="A117" s="147" t="s">
        <v>168</v>
      </c>
      <c r="B117" s="37" t="s">
        <v>10</v>
      </c>
      <c r="C117" s="35"/>
      <c r="D117" s="128">
        <v>46854.65</v>
      </c>
      <c r="E117" s="35">
        <f t="shared" si="1"/>
        <v>10.5</v>
      </c>
      <c r="F117" s="35">
        <f t="shared" si="2"/>
        <v>0.88</v>
      </c>
      <c r="G117" s="13">
        <v>4460.7</v>
      </c>
    </row>
    <row r="118" spans="1:10" s="129" customFormat="1" ht="18.75" x14ac:dyDescent="0.2">
      <c r="A118" s="147" t="s">
        <v>169</v>
      </c>
      <c r="B118" s="37" t="s">
        <v>10</v>
      </c>
      <c r="C118" s="32"/>
      <c r="D118" s="130">
        <v>49217.93</v>
      </c>
      <c r="E118" s="32">
        <f t="shared" si="1"/>
        <v>11.03</v>
      </c>
      <c r="F118" s="32">
        <f t="shared" si="2"/>
        <v>0.92</v>
      </c>
      <c r="G118" s="13">
        <v>4460.7</v>
      </c>
    </row>
    <row r="119" spans="1:10" s="13" customFormat="1" ht="22.5" customHeight="1" thickBot="1" x14ac:dyDescent="0.25">
      <c r="A119" s="29" t="s">
        <v>66</v>
      </c>
      <c r="B119" s="56" t="s">
        <v>14</v>
      </c>
      <c r="C119" s="87"/>
      <c r="D119" s="96">
        <f>E119*G119</f>
        <v>104928.98</v>
      </c>
      <c r="E119" s="33">
        <f>12*F119</f>
        <v>24.72</v>
      </c>
      <c r="F119" s="33">
        <v>2.06</v>
      </c>
      <c r="G119" s="13">
        <f>4460.7-216</f>
        <v>4244.7</v>
      </c>
      <c r="H119" s="13">
        <v>4460.3</v>
      </c>
      <c r="I119" s="13">
        <v>4460.3</v>
      </c>
    </row>
    <row r="120" spans="1:10" s="13" customFormat="1" ht="19.5" thickBot="1" x14ac:dyDescent="0.25">
      <c r="A120" s="63" t="s">
        <v>67</v>
      </c>
      <c r="B120" s="11"/>
      <c r="C120" s="64"/>
      <c r="D120" s="97">
        <f>D119+D114+D109+D105+D103+D96+D91+D80+D65+D64+D63+D62+D51+D50+D49+D42+D41+D30+D16+D43+D118+D117+D116+D115+D61</f>
        <v>1304851.32</v>
      </c>
      <c r="E120" s="97">
        <f>E119+E114+E109+E105+E103+E96+E91+E80+E65+E64+E63+E62+E51+E50+E49+E42+E41+E30+E16+E43+E118+E117+E116+E115+E61</f>
        <v>293.70999999999998</v>
      </c>
      <c r="F120" s="97">
        <f>F119+F114+F109+F105+F103+F96+F91+F80+F65+F64+F63+F62+F51+F50+F49+F42+F41+F30+F16+F43+F118+F117+F116+F115+F61</f>
        <v>24.48</v>
      </c>
      <c r="G120" s="13">
        <v>4460.7</v>
      </c>
      <c r="I120" s="14"/>
    </row>
    <row r="121" spans="1:10" s="13" customFormat="1" ht="19.5" thickBot="1" x14ac:dyDescent="0.25">
      <c r="A121" s="47"/>
      <c r="B121" s="48"/>
      <c r="C121" s="49"/>
      <c r="D121" s="98"/>
      <c r="E121" s="50"/>
      <c r="F121" s="50"/>
      <c r="G121" s="13">
        <v>4460.7</v>
      </c>
      <c r="I121" s="14"/>
    </row>
    <row r="122" spans="1:10" s="118" customFormat="1" ht="38.25" thickBot="1" x14ac:dyDescent="0.25">
      <c r="A122" s="63" t="s">
        <v>144</v>
      </c>
      <c r="B122" s="115"/>
      <c r="C122" s="116"/>
      <c r="D122" s="117">
        <f>SUM(D123:D135)</f>
        <v>1907040.98</v>
      </c>
      <c r="E122" s="117">
        <f t="shared" ref="E122:F122" si="3">SUM(E123:E135)</f>
        <v>427.51</v>
      </c>
      <c r="F122" s="117">
        <f t="shared" si="3"/>
        <v>35.619999999999997</v>
      </c>
      <c r="G122" s="118">
        <v>4460.7</v>
      </c>
      <c r="I122" s="119"/>
    </row>
    <row r="123" spans="1:10" s="13" customFormat="1" ht="15" x14ac:dyDescent="0.2">
      <c r="A123" s="107" t="s">
        <v>147</v>
      </c>
      <c r="B123" s="108"/>
      <c r="C123" s="109"/>
      <c r="D123" s="110">
        <v>22678.01</v>
      </c>
      <c r="E123" s="109">
        <f>D123/G123</f>
        <v>5.08</v>
      </c>
      <c r="F123" s="111">
        <f>E123/12</f>
        <v>0.42</v>
      </c>
      <c r="G123" s="13">
        <v>4460.7</v>
      </c>
      <c r="I123" s="14"/>
    </row>
    <row r="124" spans="1:10" s="13" customFormat="1" ht="15" x14ac:dyDescent="0.2">
      <c r="A124" s="83" t="s">
        <v>148</v>
      </c>
      <c r="B124" s="51"/>
      <c r="C124" s="52"/>
      <c r="D124" s="99">
        <v>38646.01</v>
      </c>
      <c r="E124" s="52">
        <f t="shared" ref="E124:E135" si="4">D124/G124</f>
        <v>8.66</v>
      </c>
      <c r="F124" s="112">
        <f t="shared" ref="F124:F135" si="5">E124/12</f>
        <v>0.72</v>
      </c>
      <c r="G124" s="13">
        <v>4460.7</v>
      </c>
      <c r="I124" s="14"/>
    </row>
    <row r="125" spans="1:10" s="77" customFormat="1" ht="15" x14ac:dyDescent="0.2">
      <c r="A125" s="83" t="s">
        <v>149</v>
      </c>
      <c r="B125" s="79"/>
      <c r="C125" s="53"/>
      <c r="D125" s="99">
        <v>59955.89</v>
      </c>
      <c r="E125" s="52">
        <f t="shared" si="4"/>
        <v>13.44</v>
      </c>
      <c r="F125" s="112">
        <f t="shared" si="5"/>
        <v>1.1200000000000001</v>
      </c>
      <c r="G125" s="13">
        <v>4460.7</v>
      </c>
      <c r="I125" s="78"/>
      <c r="J125" s="77">
        <f>E125/12</f>
        <v>1.1200000000000001</v>
      </c>
    </row>
    <row r="126" spans="1:10" s="77" customFormat="1" ht="15" x14ac:dyDescent="0.2">
      <c r="A126" s="83" t="s">
        <v>150</v>
      </c>
      <c r="B126" s="79"/>
      <c r="C126" s="53"/>
      <c r="D126" s="99">
        <v>6356.82</v>
      </c>
      <c r="E126" s="52">
        <f t="shared" si="4"/>
        <v>1.43</v>
      </c>
      <c r="F126" s="112">
        <f t="shared" si="5"/>
        <v>0.12</v>
      </c>
      <c r="G126" s="13">
        <v>4460.7</v>
      </c>
      <c r="I126" s="78"/>
      <c r="J126" s="77">
        <f t="shared" ref="J126:J131" si="6">E126/12</f>
        <v>0.119166666666667</v>
      </c>
    </row>
    <row r="127" spans="1:10" s="54" customFormat="1" ht="15" x14ac:dyDescent="0.2">
      <c r="A127" s="88" t="s">
        <v>151</v>
      </c>
      <c r="B127" s="51"/>
      <c r="C127" s="52"/>
      <c r="D127" s="127">
        <v>38718.449999999997</v>
      </c>
      <c r="E127" s="52">
        <f t="shared" si="4"/>
        <v>8.68</v>
      </c>
      <c r="F127" s="112">
        <f t="shared" si="5"/>
        <v>0.72</v>
      </c>
      <c r="G127" s="13">
        <v>4460.7</v>
      </c>
      <c r="I127" s="55"/>
      <c r="J127" s="54">
        <f t="shared" si="6"/>
        <v>0.72333333333333305</v>
      </c>
    </row>
    <row r="128" spans="1:10" s="77" customFormat="1" ht="15" x14ac:dyDescent="0.2">
      <c r="A128" s="83" t="s">
        <v>152</v>
      </c>
      <c r="B128" s="79"/>
      <c r="C128" s="53"/>
      <c r="D128" s="99">
        <v>45027.41</v>
      </c>
      <c r="E128" s="52">
        <f t="shared" si="4"/>
        <v>10.09</v>
      </c>
      <c r="F128" s="112">
        <f t="shared" si="5"/>
        <v>0.84</v>
      </c>
      <c r="G128" s="13">
        <v>4460.7</v>
      </c>
      <c r="I128" s="78"/>
      <c r="J128" s="77">
        <f t="shared" si="6"/>
        <v>0.84083333333333299</v>
      </c>
    </row>
    <row r="129" spans="1:10" s="77" customFormat="1" ht="15" x14ac:dyDescent="0.2">
      <c r="A129" s="83" t="s">
        <v>153</v>
      </c>
      <c r="B129" s="79"/>
      <c r="C129" s="53"/>
      <c r="D129" s="99">
        <v>298343.89</v>
      </c>
      <c r="E129" s="52">
        <f t="shared" si="4"/>
        <v>66.88</v>
      </c>
      <c r="F129" s="112">
        <f t="shared" si="5"/>
        <v>5.57</v>
      </c>
      <c r="G129" s="13">
        <v>4460.7</v>
      </c>
      <c r="I129" s="78"/>
      <c r="J129" s="77">
        <f t="shared" si="6"/>
        <v>5.5733333333333297</v>
      </c>
    </row>
    <row r="130" spans="1:10" s="77" customFormat="1" ht="15" x14ac:dyDescent="0.2">
      <c r="A130" s="83" t="s">
        <v>154</v>
      </c>
      <c r="B130" s="79"/>
      <c r="C130" s="53"/>
      <c r="D130" s="99">
        <v>2615.7600000000002</v>
      </c>
      <c r="E130" s="52">
        <f t="shared" si="4"/>
        <v>0.59</v>
      </c>
      <c r="F130" s="112">
        <f t="shared" si="5"/>
        <v>0.05</v>
      </c>
      <c r="G130" s="13">
        <v>4460.7</v>
      </c>
      <c r="I130" s="78"/>
      <c r="J130" s="77">
        <f t="shared" si="6"/>
        <v>4.9166666666666699E-2</v>
      </c>
    </row>
    <row r="131" spans="1:10" s="77" customFormat="1" ht="15" x14ac:dyDescent="0.2">
      <c r="A131" s="83" t="s">
        <v>155</v>
      </c>
      <c r="B131" s="79"/>
      <c r="C131" s="53"/>
      <c r="D131" s="99">
        <v>182861.77</v>
      </c>
      <c r="E131" s="52">
        <f t="shared" si="4"/>
        <v>40.99</v>
      </c>
      <c r="F131" s="112">
        <f t="shared" si="5"/>
        <v>3.42</v>
      </c>
      <c r="G131" s="13">
        <v>4460.7</v>
      </c>
      <c r="I131" s="78"/>
      <c r="J131" s="77">
        <f t="shared" si="6"/>
        <v>3.4158333333333299</v>
      </c>
    </row>
    <row r="132" spans="1:10" s="77" customFormat="1" ht="15" x14ac:dyDescent="0.2">
      <c r="A132" s="83" t="s">
        <v>156</v>
      </c>
      <c r="B132" s="79"/>
      <c r="C132" s="53"/>
      <c r="D132" s="99">
        <v>269879.51</v>
      </c>
      <c r="E132" s="52">
        <f t="shared" si="4"/>
        <v>60.5</v>
      </c>
      <c r="F132" s="112">
        <f t="shared" si="5"/>
        <v>5.04</v>
      </c>
      <c r="G132" s="13">
        <v>4460.7</v>
      </c>
      <c r="I132" s="78"/>
    </row>
    <row r="133" spans="1:10" s="54" customFormat="1" ht="15" x14ac:dyDescent="0.2">
      <c r="A133" s="88" t="s">
        <v>157</v>
      </c>
      <c r="B133" s="51"/>
      <c r="C133" s="52"/>
      <c r="D133" s="99">
        <v>32516</v>
      </c>
      <c r="E133" s="52">
        <f t="shared" si="4"/>
        <v>7.29</v>
      </c>
      <c r="F133" s="112">
        <f t="shared" si="5"/>
        <v>0.61</v>
      </c>
      <c r="G133" s="13">
        <v>4460.7</v>
      </c>
      <c r="I133" s="55"/>
    </row>
    <row r="134" spans="1:10" s="54" customFormat="1" ht="25.5" x14ac:dyDescent="0.2">
      <c r="A134" s="101" t="s">
        <v>145</v>
      </c>
      <c r="B134" s="102"/>
      <c r="C134" s="103"/>
      <c r="D134" s="99">
        <v>89171.46</v>
      </c>
      <c r="E134" s="52">
        <f t="shared" si="4"/>
        <v>19.989999999999998</v>
      </c>
      <c r="F134" s="112">
        <f t="shared" si="5"/>
        <v>1.67</v>
      </c>
      <c r="G134" s="13">
        <v>4460.7</v>
      </c>
      <c r="I134" s="55"/>
    </row>
    <row r="135" spans="1:10" s="54" customFormat="1" ht="15.75" thickBot="1" x14ac:dyDescent="0.25">
      <c r="A135" s="89" t="s">
        <v>146</v>
      </c>
      <c r="B135" s="90"/>
      <c r="C135" s="91"/>
      <c r="D135" s="113">
        <v>820270</v>
      </c>
      <c r="E135" s="91">
        <f t="shared" si="4"/>
        <v>183.89</v>
      </c>
      <c r="F135" s="114">
        <f t="shared" si="5"/>
        <v>15.32</v>
      </c>
      <c r="G135" s="13">
        <v>4460.7</v>
      </c>
      <c r="I135" s="55"/>
    </row>
    <row r="136" spans="1:10" s="60" customFormat="1" ht="13.5" thickBot="1" x14ac:dyDescent="0.25">
      <c r="A136" s="59"/>
      <c r="D136" s="100"/>
      <c r="F136" s="61"/>
      <c r="I136" s="62"/>
    </row>
    <row r="137" spans="1:10" s="125" customFormat="1" ht="20.25" thickBot="1" x14ac:dyDescent="0.25">
      <c r="A137" s="120" t="s">
        <v>68</v>
      </c>
      <c r="B137" s="121"/>
      <c r="C137" s="122"/>
      <c r="D137" s="123">
        <f>D120+D122</f>
        <v>3211892.3</v>
      </c>
      <c r="E137" s="124">
        <f>E120+E122</f>
        <v>721.22</v>
      </c>
      <c r="F137" s="124">
        <f>F120+F122</f>
        <v>60.1</v>
      </c>
      <c r="I137" s="126"/>
    </row>
    <row r="138" spans="1:10" s="13" customFormat="1" ht="18.75" x14ac:dyDescent="0.2">
      <c r="A138" s="47"/>
      <c r="B138" s="48"/>
      <c r="C138" s="49"/>
      <c r="D138" s="50"/>
      <c r="E138" s="50"/>
      <c r="F138" s="50"/>
      <c r="I138" s="14"/>
    </row>
    <row r="139" spans="1:10" s="13" customFormat="1" ht="18.75" x14ac:dyDescent="0.2">
      <c r="A139" s="47"/>
      <c r="B139" s="48"/>
      <c r="C139" s="49"/>
      <c r="D139" s="50"/>
      <c r="E139" s="50"/>
      <c r="F139" s="50"/>
      <c r="I139" s="14"/>
    </row>
    <row r="140" spans="1:10" s="57" customFormat="1" ht="19.5" x14ac:dyDescent="0.2">
      <c r="A140" s="65"/>
      <c r="B140" s="66"/>
      <c r="C140" s="67"/>
      <c r="D140" s="67"/>
      <c r="E140" s="67"/>
      <c r="F140" s="68"/>
      <c r="I140" s="58"/>
    </row>
    <row r="141" spans="1:10" s="60" customFormat="1" ht="14.25" x14ac:dyDescent="0.2">
      <c r="A141" s="180" t="s">
        <v>69</v>
      </c>
      <c r="B141" s="180"/>
      <c r="C141" s="180"/>
      <c r="D141" s="180"/>
      <c r="I141" s="62"/>
    </row>
    <row r="142" spans="1:10" s="60" customFormat="1" x14ac:dyDescent="0.2">
      <c r="F142" s="61"/>
      <c r="I142" s="62"/>
    </row>
    <row r="143" spans="1:10" s="60" customFormat="1" x14ac:dyDescent="0.2">
      <c r="A143" s="59" t="s">
        <v>70</v>
      </c>
      <c r="F143" s="61"/>
      <c r="I143" s="62"/>
    </row>
    <row r="144" spans="1:10" s="60" customFormat="1" x14ac:dyDescent="0.2">
      <c r="F144" s="61"/>
      <c r="I144" s="62"/>
    </row>
    <row r="145" spans="6:9" s="60" customFormat="1" x14ac:dyDescent="0.2">
      <c r="F145" s="61"/>
      <c r="I145" s="62"/>
    </row>
    <row r="146" spans="6:9" s="60" customFormat="1" x14ac:dyDescent="0.2">
      <c r="F146" s="61"/>
      <c r="I146" s="62"/>
    </row>
    <row r="147" spans="6:9" s="60" customFormat="1" x14ac:dyDescent="0.2">
      <c r="F147" s="61"/>
      <c r="I147" s="62"/>
    </row>
    <row r="148" spans="6:9" s="60" customFormat="1" x14ac:dyDescent="0.2">
      <c r="F148" s="61"/>
      <c r="I148" s="62"/>
    </row>
    <row r="149" spans="6:9" s="60" customFormat="1" x14ac:dyDescent="0.2">
      <c r="F149" s="61"/>
      <c r="I149" s="62"/>
    </row>
    <row r="150" spans="6:9" s="60" customFormat="1" x14ac:dyDescent="0.2">
      <c r="F150" s="61"/>
      <c r="I150" s="62"/>
    </row>
    <row r="151" spans="6:9" s="60" customFormat="1" x14ac:dyDescent="0.2">
      <c r="F151" s="61"/>
      <c r="I151" s="62"/>
    </row>
    <row r="152" spans="6:9" s="60" customFormat="1" x14ac:dyDescent="0.2">
      <c r="F152" s="61"/>
      <c r="I152" s="62"/>
    </row>
    <row r="153" spans="6:9" s="60" customFormat="1" x14ac:dyDescent="0.2">
      <c r="F153" s="61"/>
      <c r="I153" s="62"/>
    </row>
    <row r="154" spans="6:9" s="60" customFormat="1" x14ac:dyDescent="0.2">
      <c r="F154" s="61"/>
      <c r="I154" s="62"/>
    </row>
    <row r="155" spans="6:9" s="60" customFormat="1" x14ac:dyDescent="0.2">
      <c r="F155" s="61"/>
      <c r="I155" s="62"/>
    </row>
    <row r="156" spans="6:9" s="60" customFormat="1" x14ac:dyDescent="0.2">
      <c r="F156" s="61"/>
      <c r="I156" s="62"/>
    </row>
    <row r="157" spans="6:9" s="60" customFormat="1" x14ac:dyDescent="0.2">
      <c r="F157" s="61"/>
      <c r="I157" s="62"/>
    </row>
    <row r="158" spans="6:9" s="60" customFormat="1" x14ac:dyDescent="0.2">
      <c r="F158" s="61"/>
      <c r="I158" s="62"/>
    </row>
    <row r="159" spans="6:9" s="60" customFormat="1" x14ac:dyDescent="0.2">
      <c r="F159" s="61"/>
      <c r="I159" s="62"/>
    </row>
    <row r="160" spans="6:9" s="60" customFormat="1" x14ac:dyDescent="0.2">
      <c r="F160" s="61"/>
      <c r="I160" s="62"/>
    </row>
    <row r="161" spans="6:9" s="60" customFormat="1" x14ac:dyDescent="0.2">
      <c r="F161" s="61"/>
      <c r="I161" s="62"/>
    </row>
  </sheetData>
  <mergeCells count="13">
    <mergeCell ref="A9:F9"/>
    <mergeCell ref="A7:F7"/>
    <mergeCell ref="A1:F1"/>
    <mergeCell ref="B2:F2"/>
    <mergeCell ref="B3:F3"/>
    <mergeCell ref="B4:F4"/>
    <mergeCell ref="A6:F6"/>
    <mergeCell ref="A8:F8"/>
    <mergeCell ref="A10:F10"/>
    <mergeCell ref="A11:F11"/>
    <mergeCell ref="A12:F12"/>
    <mergeCell ref="A15:F15"/>
    <mergeCell ref="A141:D141"/>
  </mergeCells>
  <printOptions horizontalCentered="1"/>
  <pageMargins left="0.2" right="0.2" top="0.19685039370078741" bottom="0.2" header="0.2" footer="0.2"/>
  <pageSetup paperSize="9" scale="64" orientation="portrait" r:id="rId1"/>
  <headerFooter alignWithMargins="0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57"/>
  <sheetViews>
    <sheetView topLeftCell="A13" zoomScaleNormal="100" workbookViewId="0">
      <selection activeCell="F127" sqref="F127"/>
    </sheetView>
  </sheetViews>
  <sheetFormatPr defaultRowHeight="12.75" x14ac:dyDescent="0.2"/>
  <cols>
    <col min="1" max="1" width="72.7109375" style="1" customWidth="1"/>
    <col min="2" max="2" width="19.140625" style="1" customWidth="1"/>
    <col min="3" max="3" width="13.85546875" style="1" customWidth="1"/>
    <col min="4" max="4" width="18.5703125" style="1" customWidth="1"/>
    <col min="5" max="5" width="13.85546875" style="1" customWidth="1"/>
    <col min="6" max="6" width="20.85546875" style="69" customWidth="1"/>
    <col min="7" max="7" width="15.42578125" style="1" customWidth="1"/>
    <col min="8" max="8" width="15.42578125" style="1" hidden="1" customWidth="1"/>
    <col min="9" max="9" width="15.42578125" style="2" hidden="1" customWidth="1"/>
    <col min="10" max="12" width="15.42578125" style="1" customWidth="1"/>
    <col min="13" max="16384" width="9.140625" style="1"/>
  </cols>
  <sheetData>
    <row r="1" spans="1:9" ht="16.5" customHeight="1" x14ac:dyDescent="0.2">
      <c r="A1" s="182" t="s">
        <v>132</v>
      </c>
      <c r="B1" s="183"/>
      <c r="C1" s="183"/>
      <c r="D1" s="183"/>
      <c r="E1" s="183"/>
      <c r="F1" s="183"/>
    </row>
    <row r="2" spans="1:9" ht="12.75" customHeight="1" x14ac:dyDescent="0.3">
      <c r="B2" s="184"/>
      <c r="C2" s="184"/>
      <c r="D2" s="184"/>
      <c r="E2" s="183"/>
      <c r="F2" s="183"/>
    </row>
    <row r="3" spans="1:9" ht="16.5" customHeight="1" x14ac:dyDescent="0.3">
      <c r="A3" s="3" t="s">
        <v>171</v>
      </c>
      <c r="B3" s="184" t="s">
        <v>0</v>
      </c>
      <c r="C3" s="184"/>
      <c r="D3" s="184"/>
      <c r="E3" s="183"/>
      <c r="F3" s="183"/>
    </row>
    <row r="4" spans="1:9" ht="14.25" customHeight="1" x14ac:dyDescent="0.3">
      <c r="B4" s="184" t="s">
        <v>133</v>
      </c>
      <c r="C4" s="184"/>
      <c r="D4" s="184"/>
      <c r="E4" s="183"/>
      <c r="F4" s="183"/>
    </row>
    <row r="5" spans="1:9" ht="14.25" customHeight="1" x14ac:dyDescent="0.3">
      <c r="B5" s="146"/>
      <c r="C5" s="146"/>
      <c r="D5" s="146"/>
      <c r="E5" s="145"/>
      <c r="F5" s="145"/>
    </row>
    <row r="6" spans="1:9" ht="25.5" customHeight="1" x14ac:dyDescent="0.4">
      <c r="A6" s="181"/>
      <c r="B6" s="181"/>
      <c r="C6" s="181"/>
      <c r="D6" s="181"/>
      <c r="E6" s="181"/>
      <c r="F6" s="181"/>
      <c r="G6" s="4"/>
    </row>
    <row r="7" spans="1:9" ht="25.5" customHeight="1" x14ac:dyDescent="0.4">
      <c r="A7" s="181"/>
      <c r="B7" s="181"/>
      <c r="C7" s="181"/>
      <c r="D7" s="181"/>
      <c r="E7" s="181"/>
      <c r="F7" s="181"/>
      <c r="G7" s="4"/>
    </row>
    <row r="8" spans="1:9" ht="25.5" customHeight="1" x14ac:dyDescent="0.2">
      <c r="A8" s="185" t="s">
        <v>170</v>
      </c>
      <c r="B8" s="185"/>
      <c r="C8" s="185"/>
      <c r="D8" s="185"/>
      <c r="E8" s="185"/>
      <c r="F8" s="185"/>
      <c r="G8" s="4"/>
    </row>
    <row r="9" spans="1:9" s="5" customFormat="1" ht="22.5" customHeight="1" x14ac:dyDescent="0.4">
      <c r="A9" s="170" t="s">
        <v>1</v>
      </c>
      <c r="B9" s="170"/>
      <c r="C9" s="170"/>
      <c r="D9" s="170"/>
      <c r="E9" s="171"/>
      <c r="F9" s="171"/>
      <c r="I9" s="6"/>
    </row>
    <row r="10" spans="1:9" s="7" customFormat="1" ht="18.75" customHeight="1" x14ac:dyDescent="0.4">
      <c r="A10" s="170" t="s">
        <v>124</v>
      </c>
      <c r="B10" s="170"/>
      <c r="C10" s="170"/>
      <c r="D10" s="170"/>
      <c r="E10" s="171"/>
      <c r="F10" s="171"/>
    </row>
    <row r="11" spans="1:9" s="8" customFormat="1" ht="17.25" customHeight="1" x14ac:dyDescent="0.2">
      <c r="A11" s="172" t="s">
        <v>2</v>
      </c>
      <c r="B11" s="172"/>
      <c r="C11" s="172"/>
      <c r="D11" s="172"/>
      <c r="E11" s="173"/>
      <c r="F11" s="173"/>
    </row>
    <row r="12" spans="1:9" s="7" customFormat="1" ht="30" customHeight="1" thickBot="1" x14ac:dyDescent="0.25">
      <c r="A12" s="174" t="s">
        <v>3</v>
      </c>
      <c r="B12" s="174"/>
      <c r="C12" s="174"/>
      <c r="D12" s="174"/>
      <c r="E12" s="175"/>
      <c r="F12" s="175"/>
    </row>
    <row r="13" spans="1:9" s="13" customFormat="1" ht="139.5" customHeight="1" thickBot="1" x14ac:dyDescent="0.25">
      <c r="A13" s="9" t="s">
        <v>4</v>
      </c>
      <c r="B13" s="10" t="s">
        <v>5</v>
      </c>
      <c r="C13" s="11" t="s">
        <v>125</v>
      </c>
      <c r="D13" s="11" t="s">
        <v>7</v>
      </c>
      <c r="E13" s="11" t="s">
        <v>6</v>
      </c>
      <c r="F13" s="12" t="s">
        <v>8</v>
      </c>
      <c r="I13" s="14"/>
    </row>
    <row r="14" spans="1:9" s="20" customFormat="1" x14ac:dyDescent="0.2">
      <c r="A14" s="15">
        <v>1</v>
      </c>
      <c r="B14" s="16">
        <v>2</v>
      </c>
      <c r="C14" s="16">
        <v>3</v>
      </c>
      <c r="D14" s="17">
        <v>4</v>
      </c>
      <c r="E14" s="18">
        <v>5</v>
      </c>
      <c r="F14" s="19">
        <v>6</v>
      </c>
      <c r="I14" s="21"/>
    </row>
    <row r="15" spans="1:9" s="20" customFormat="1" ht="49.5" customHeight="1" x14ac:dyDescent="0.2">
      <c r="A15" s="176" t="s">
        <v>9</v>
      </c>
      <c r="B15" s="177"/>
      <c r="C15" s="177"/>
      <c r="D15" s="177"/>
      <c r="E15" s="178"/>
      <c r="F15" s="179"/>
      <c r="I15" s="21"/>
    </row>
    <row r="16" spans="1:9" s="13" customFormat="1" ht="21" customHeight="1" x14ac:dyDescent="0.2">
      <c r="A16" s="73" t="s">
        <v>73</v>
      </c>
      <c r="B16" s="37" t="s">
        <v>10</v>
      </c>
      <c r="C16" s="24" t="s">
        <v>126</v>
      </c>
      <c r="D16" s="92">
        <f>E16*G16</f>
        <v>200196.22</v>
      </c>
      <c r="E16" s="24">
        <f>F16*12</f>
        <v>44.88</v>
      </c>
      <c r="F16" s="25">
        <f>F27+F29</f>
        <v>3.74</v>
      </c>
      <c r="G16" s="13">
        <v>4460.7</v>
      </c>
      <c r="H16" s="13">
        <v>1.07</v>
      </c>
      <c r="I16" s="14">
        <v>2.2400000000000002</v>
      </c>
    </row>
    <row r="17" spans="1:9" s="27" customFormat="1" ht="27" customHeight="1" x14ac:dyDescent="0.2">
      <c r="A17" s="80" t="s">
        <v>77</v>
      </c>
      <c r="B17" s="81" t="s">
        <v>11</v>
      </c>
      <c r="C17" s="24"/>
      <c r="D17" s="92"/>
      <c r="E17" s="24"/>
      <c r="F17" s="25"/>
      <c r="G17" s="13">
        <v>4460.7</v>
      </c>
      <c r="I17" s="28"/>
    </row>
    <row r="18" spans="1:9" s="27" customFormat="1" ht="18.75" customHeight="1" x14ac:dyDescent="0.2">
      <c r="A18" s="80" t="s">
        <v>12</v>
      </c>
      <c r="B18" s="81" t="s">
        <v>11</v>
      </c>
      <c r="C18" s="24"/>
      <c r="D18" s="92"/>
      <c r="E18" s="24"/>
      <c r="F18" s="25"/>
      <c r="G18" s="13">
        <v>4460.7</v>
      </c>
      <c r="I18" s="28"/>
    </row>
    <row r="19" spans="1:9" s="27" customFormat="1" ht="123.75" customHeight="1" x14ac:dyDescent="0.2">
      <c r="A19" s="80" t="s">
        <v>78</v>
      </c>
      <c r="B19" s="81" t="s">
        <v>33</v>
      </c>
      <c r="C19" s="24"/>
      <c r="D19" s="92"/>
      <c r="E19" s="24"/>
      <c r="F19" s="25"/>
      <c r="G19" s="13">
        <v>4460.7</v>
      </c>
      <c r="I19" s="28"/>
    </row>
    <row r="20" spans="1:9" s="38" customFormat="1" ht="15" x14ac:dyDescent="0.2">
      <c r="A20" s="80" t="s">
        <v>79</v>
      </c>
      <c r="B20" s="81" t="s">
        <v>11</v>
      </c>
      <c r="C20" s="142"/>
      <c r="D20" s="93"/>
      <c r="E20" s="71"/>
      <c r="F20" s="71"/>
      <c r="H20" s="39"/>
    </row>
    <row r="21" spans="1:9" s="38" customFormat="1" ht="15" x14ac:dyDescent="0.2">
      <c r="A21" s="80" t="s">
        <v>80</v>
      </c>
      <c r="B21" s="81" t="s">
        <v>11</v>
      </c>
      <c r="C21" s="143"/>
      <c r="D21" s="92"/>
      <c r="E21" s="24"/>
      <c r="F21" s="24"/>
      <c r="H21" s="39"/>
    </row>
    <row r="22" spans="1:9" s="13" customFormat="1" ht="25.5" x14ac:dyDescent="0.2">
      <c r="A22" s="134" t="s">
        <v>81</v>
      </c>
      <c r="B22" s="135" t="s">
        <v>17</v>
      </c>
      <c r="C22" s="144"/>
      <c r="D22" s="133"/>
      <c r="E22" s="23"/>
      <c r="F22" s="23"/>
      <c r="H22" s="14"/>
    </row>
    <row r="23" spans="1:9" s="13" customFormat="1" ht="18.75" x14ac:dyDescent="0.2">
      <c r="A23" s="134" t="s">
        <v>82</v>
      </c>
      <c r="B23" s="135" t="s">
        <v>21</v>
      </c>
      <c r="C23" s="23"/>
      <c r="D23" s="133"/>
      <c r="E23" s="23"/>
      <c r="F23" s="136"/>
    </row>
    <row r="24" spans="1:9" s="13" customFormat="1" ht="18.75" x14ac:dyDescent="0.2">
      <c r="A24" s="134" t="s">
        <v>158</v>
      </c>
      <c r="B24" s="135" t="s">
        <v>11</v>
      </c>
      <c r="C24" s="23"/>
      <c r="D24" s="133"/>
      <c r="E24" s="23"/>
      <c r="F24" s="136"/>
    </row>
    <row r="25" spans="1:9" s="13" customFormat="1" ht="15" x14ac:dyDescent="0.2">
      <c r="A25" s="134" t="s">
        <v>161</v>
      </c>
      <c r="B25" s="135" t="s">
        <v>11</v>
      </c>
      <c r="C25" s="144"/>
      <c r="D25" s="133"/>
      <c r="E25" s="23"/>
      <c r="F25" s="23"/>
      <c r="H25" s="14"/>
    </row>
    <row r="26" spans="1:9" s="13" customFormat="1" ht="15" x14ac:dyDescent="0.2">
      <c r="A26" s="134" t="s">
        <v>83</v>
      </c>
      <c r="B26" s="135" t="s">
        <v>31</v>
      </c>
      <c r="C26" s="144"/>
      <c r="D26" s="133"/>
      <c r="E26" s="23"/>
      <c r="F26" s="23"/>
      <c r="H26" s="14"/>
    </row>
    <row r="27" spans="1:9" s="13" customFormat="1" ht="15.75" customHeight="1" x14ac:dyDescent="0.2">
      <c r="A27" s="137" t="s">
        <v>67</v>
      </c>
      <c r="B27" s="138"/>
      <c r="C27" s="139"/>
      <c r="D27" s="140"/>
      <c r="E27" s="139"/>
      <c r="F27" s="25">
        <v>3.61</v>
      </c>
      <c r="G27" s="13">
        <v>4460.7</v>
      </c>
      <c r="I27" s="14"/>
    </row>
    <row r="28" spans="1:9" s="13" customFormat="1" ht="15.75" customHeight="1" x14ac:dyDescent="0.2">
      <c r="A28" s="141" t="s">
        <v>71</v>
      </c>
      <c r="B28" s="138" t="s">
        <v>11</v>
      </c>
      <c r="C28" s="139"/>
      <c r="D28" s="140"/>
      <c r="E28" s="139"/>
      <c r="F28" s="72">
        <v>0.13</v>
      </c>
      <c r="G28" s="13">
        <v>4460.7</v>
      </c>
      <c r="I28" s="14"/>
    </row>
    <row r="29" spans="1:9" s="27" customFormat="1" ht="15.75" customHeight="1" x14ac:dyDescent="0.2">
      <c r="A29" s="73" t="s">
        <v>67</v>
      </c>
      <c r="B29" s="74"/>
      <c r="C29" s="71"/>
      <c r="D29" s="93"/>
      <c r="E29" s="71"/>
      <c r="F29" s="25">
        <f>F28</f>
        <v>0.13</v>
      </c>
      <c r="G29" s="13">
        <v>4460.7</v>
      </c>
      <c r="I29" s="28"/>
    </row>
    <row r="30" spans="1:9" s="13" customFormat="1" ht="30" x14ac:dyDescent="0.2">
      <c r="A30" s="73" t="s">
        <v>13</v>
      </c>
      <c r="B30" s="82" t="s">
        <v>14</v>
      </c>
      <c r="C30" s="23" t="s">
        <v>127</v>
      </c>
      <c r="D30" s="92">
        <f>E30*G30</f>
        <v>153091.22</v>
      </c>
      <c r="E30" s="24">
        <f>F30*12</f>
        <v>34.32</v>
      </c>
      <c r="F30" s="25">
        <v>2.86</v>
      </c>
      <c r="G30" s="13">
        <v>4460.7</v>
      </c>
      <c r="H30" s="13">
        <v>1.07</v>
      </c>
      <c r="I30" s="14">
        <v>1.9</v>
      </c>
    </row>
    <row r="31" spans="1:9" s="27" customFormat="1" ht="15" x14ac:dyDescent="0.2">
      <c r="A31" s="80" t="s">
        <v>84</v>
      </c>
      <c r="B31" s="81" t="s">
        <v>14</v>
      </c>
      <c r="C31" s="26"/>
      <c r="D31" s="92"/>
      <c r="E31" s="24"/>
      <c r="F31" s="25"/>
      <c r="G31" s="13">
        <v>4460.7</v>
      </c>
      <c r="I31" s="28"/>
    </row>
    <row r="32" spans="1:9" s="27" customFormat="1" ht="15" x14ac:dyDescent="0.2">
      <c r="A32" s="80" t="s">
        <v>85</v>
      </c>
      <c r="B32" s="81" t="s">
        <v>86</v>
      </c>
      <c r="C32" s="26"/>
      <c r="D32" s="92"/>
      <c r="E32" s="24"/>
      <c r="F32" s="25"/>
      <c r="G32" s="13">
        <v>4460.7</v>
      </c>
      <c r="I32" s="28"/>
    </row>
    <row r="33" spans="1:9" s="27" customFormat="1" ht="15" x14ac:dyDescent="0.2">
      <c r="A33" s="80" t="s">
        <v>87</v>
      </c>
      <c r="B33" s="81" t="s">
        <v>88</v>
      </c>
      <c r="C33" s="26"/>
      <c r="D33" s="92"/>
      <c r="E33" s="24"/>
      <c r="F33" s="25"/>
      <c r="G33" s="13">
        <v>4460.7</v>
      </c>
      <c r="I33" s="28"/>
    </row>
    <row r="34" spans="1:9" s="27" customFormat="1" ht="15" x14ac:dyDescent="0.2">
      <c r="A34" s="80" t="s">
        <v>15</v>
      </c>
      <c r="B34" s="81" t="s">
        <v>14</v>
      </c>
      <c r="C34" s="26"/>
      <c r="D34" s="92"/>
      <c r="E34" s="24"/>
      <c r="F34" s="25"/>
      <c r="G34" s="13">
        <v>4460.7</v>
      </c>
      <c r="I34" s="28"/>
    </row>
    <row r="35" spans="1:9" s="27" customFormat="1" ht="25.5" x14ac:dyDescent="0.2">
      <c r="A35" s="80" t="s">
        <v>16</v>
      </c>
      <c r="B35" s="81" t="s">
        <v>17</v>
      </c>
      <c r="C35" s="26"/>
      <c r="D35" s="92"/>
      <c r="E35" s="24"/>
      <c r="F35" s="25"/>
      <c r="G35" s="13">
        <v>4460.7</v>
      </c>
      <c r="I35" s="28"/>
    </row>
    <row r="36" spans="1:9" s="27" customFormat="1" ht="15" x14ac:dyDescent="0.2">
      <c r="A36" s="80" t="s">
        <v>89</v>
      </c>
      <c r="B36" s="81" t="s">
        <v>14</v>
      </c>
      <c r="C36" s="26"/>
      <c r="D36" s="92"/>
      <c r="E36" s="24"/>
      <c r="F36" s="25"/>
      <c r="G36" s="13">
        <v>4460.7</v>
      </c>
      <c r="I36" s="28"/>
    </row>
    <row r="37" spans="1:9" s="27" customFormat="1" ht="15" x14ac:dyDescent="0.2">
      <c r="A37" s="80" t="s">
        <v>18</v>
      </c>
      <c r="B37" s="81" t="s">
        <v>14</v>
      </c>
      <c r="C37" s="26"/>
      <c r="D37" s="92"/>
      <c r="E37" s="24"/>
      <c r="F37" s="25"/>
      <c r="G37" s="13">
        <v>4460.7</v>
      </c>
      <c r="I37" s="28"/>
    </row>
    <row r="38" spans="1:9" s="27" customFormat="1" ht="25.5" x14ac:dyDescent="0.2">
      <c r="A38" s="80" t="s">
        <v>90</v>
      </c>
      <c r="B38" s="81" t="s">
        <v>19</v>
      </c>
      <c r="C38" s="26"/>
      <c r="D38" s="92"/>
      <c r="E38" s="24"/>
      <c r="F38" s="25"/>
      <c r="G38" s="13">
        <v>4460.7</v>
      </c>
      <c r="I38" s="28"/>
    </row>
    <row r="39" spans="1:9" s="27" customFormat="1" ht="25.5" x14ac:dyDescent="0.2">
      <c r="A39" s="80" t="s">
        <v>91</v>
      </c>
      <c r="B39" s="81" t="s">
        <v>17</v>
      </c>
      <c r="C39" s="26"/>
      <c r="D39" s="92"/>
      <c r="E39" s="24"/>
      <c r="F39" s="25"/>
      <c r="G39" s="13">
        <v>4460.7</v>
      </c>
      <c r="I39" s="28"/>
    </row>
    <row r="40" spans="1:9" s="27" customFormat="1" ht="25.5" x14ac:dyDescent="0.2">
      <c r="A40" s="80" t="s">
        <v>92</v>
      </c>
      <c r="B40" s="81" t="s">
        <v>14</v>
      </c>
      <c r="C40" s="26"/>
      <c r="D40" s="92"/>
      <c r="E40" s="24"/>
      <c r="F40" s="25"/>
      <c r="G40" s="13">
        <v>4460.7</v>
      </c>
      <c r="I40" s="28"/>
    </row>
    <row r="41" spans="1:9" s="31" customFormat="1" ht="15" x14ac:dyDescent="0.2">
      <c r="A41" s="29" t="s">
        <v>20</v>
      </c>
      <c r="B41" s="22" t="s">
        <v>21</v>
      </c>
      <c r="C41" s="23" t="s">
        <v>126</v>
      </c>
      <c r="D41" s="92">
        <f>E41*G41</f>
        <v>48175.56</v>
      </c>
      <c r="E41" s="24">
        <f>F41*12</f>
        <v>10.8</v>
      </c>
      <c r="F41" s="25">
        <v>0.9</v>
      </c>
      <c r="G41" s="13">
        <v>4460.7</v>
      </c>
      <c r="H41" s="13">
        <v>1.07</v>
      </c>
      <c r="I41" s="14">
        <v>0.6</v>
      </c>
    </row>
    <row r="42" spans="1:9" s="13" customFormat="1" ht="15" x14ac:dyDescent="0.2">
      <c r="A42" s="29" t="s">
        <v>22</v>
      </c>
      <c r="B42" s="22" t="s">
        <v>23</v>
      </c>
      <c r="C42" s="23" t="s">
        <v>126</v>
      </c>
      <c r="D42" s="92">
        <f>E42*G42</f>
        <v>156838.21</v>
      </c>
      <c r="E42" s="24">
        <f>F42*12</f>
        <v>35.159999999999997</v>
      </c>
      <c r="F42" s="25">
        <v>2.93</v>
      </c>
      <c r="G42" s="13">
        <v>4460.7</v>
      </c>
      <c r="H42" s="13">
        <v>1.07</v>
      </c>
      <c r="I42" s="14">
        <v>1.94</v>
      </c>
    </row>
    <row r="43" spans="1:9" s="13" customFormat="1" ht="15" x14ac:dyDescent="0.2">
      <c r="A43" s="36" t="s">
        <v>93</v>
      </c>
      <c r="B43" s="37" t="s">
        <v>14</v>
      </c>
      <c r="C43" s="23" t="s">
        <v>134</v>
      </c>
      <c r="D43" s="92">
        <v>0</v>
      </c>
      <c r="E43" s="24">
        <f>D43/G43</f>
        <v>0</v>
      </c>
      <c r="F43" s="25">
        <f>E43/12</f>
        <v>0</v>
      </c>
      <c r="G43" s="13">
        <v>4460.7</v>
      </c>
      <c r="I43" s="14"/>
    </row>
    <row r="44" spans="1:9" s="13" customFormat="1" ht="15" x14ac:dyDescent="0.2">
      <c r="A44" s="80" t="s">
        <v>94</v>
      </c>
      <c r="B44" s="81" t="s">
        <v>33</v>
      </c>
      <c r="C44" s="23"/>
      <c r="D44" s="92"/>
      <c r="E44" s="24"/>
      <c r="F44" s="25"/>
      <c r="G44" s="13">
        <v>4460.7</v>
      </c>
      <c r="I44" s="14"/>
    </row>
    <row r="45" spans="1:9" s="13" customFormat="1" ht="15" x14ac:dyDescent="0.2">
      <c r="A45" s="80" t="s">
        <v>95</v>
      </c>
      <c r="B45" s="81" t="s">
        <v>31</v>
      </c>
      <c r="C45" s="23"/>
      <c r="D45" s="92"/>
      <c r="E45" s="24"/>
      <c r="F45" s="25"/>
      <c r="G45" s="13">
        <v>4460.7</v>
      </c>
      <c r="I45" s="14"/>
    </row>
    <row r="46" spans="1:9" s="13" customFormat="1" ht="15" x14ac:dyDescent="0.2">
      <c r="A46" s="80" t="s">
        <v>96</v>
      </c>
      <c r="B46" s="81" t="s">
        <v>97</v>
      </c>
      <c r="C46" s="23"/>
      <c r="D46" s="92"/>
      <c r="E46" s="24"/>
      <c r="F46" s="25"/>
      <c r="G46" s="13">
        <v>4460.7</v>
      </c>
      <c r="I46" s="14"/>
    </row>
    <row r="47" spans="1:9" s="13" customFormat="1" ht="15" x14ac:dyDescent="0.2">
      <c r="A47" s="80" t="s">
        <v>98</v>
      </c>
      <c r="B47" s="81" t="s">
        <v>99</v>
      </c>
      <c r="C47" s="23"/>
      <c r="D47" s="92"/>
      <c r="E47" s="24"/>
      <c r="F47" s="25"/>
      <c r="G47" s="13">
        <v>4460.7</v>
      </c>
      <c r="I47" s="14"/>
    </row>
    <row r="48" spans="1:9" s="13" customFormat="1" ht="15" x14ac:dyDescent="0.2">
      <c r="A48" s="80" t="s">
        <v>100</v>
      </c>
      <c r="B48" s="81" t="s">
        <v>97</v>
      </c>
      <c r="C48" s="23"/>
      <c r="D48" s="92"/>
      <c r="E48" s="24"/>
      <c r="F48" s="25"/>
      <c r="G48" s="13">
        <v>4460.7</v>
      </c>
      <c r="I48" s="14"/>
    </row>
    <row r="49" spans="1:9" s="20" customFormat="1" ht="30" x14ac:dyDescent="0.2">
      <c r="A49" s="36" t="s">
        <v>128</v>
      </c>
      <c r="B49" s="37" t="s">
        <v>10</v>
      </c>
      <c r="C49" s="32" t="s">
        <v>130</v>
      </c>
      <c r="D49" s="92">
        <v>2439.9899999999998</v>
      </c>
      <c r="E49" s="24">
        <f>D49/G49</f>
        <v>0.55000000000000004</v>
      </c>
      <c r="F49" s="25">
        <f>E49/12</f>
        <v>0.05</v>
      </c>
      <c r="G49" s="13">
        <v>4460.7</v>
      </c>
      <c r="H49" s="13">
        <v>1.07</v>
      </c>
      <c r="I49" s="14">
        <v>0.03</v>
      </c>
    </row>
    <row r="50" spans="1:9" s="20" customFormat="1" ht="36.75" customHeight="1" x14ac:dyDescent="0.2">
      <c r="A50" s="36" t="s">
        <v>129</v>
      </c>
      <c r="B50" s="37" t="s">
        <v>10</v>
      </c>
      <c r="C50" s="32" t="s">
        <v>130</v>
      </c>
      <c r="D50" s="92">
        <v>15405.72</v>
      </c>
      <c r="E50" s="24">
        <f>D50/G50</f>
        <v>3.45</v>
      </c>
      <c r="F50" s="25">
        <f>E50/12</f>
        <v>0.28999999999999998</v>
      </c>
      <c r="G50" s="13">
        <v>4460.7</v>
      </c>
      <c r="H50" s="13">
        <v>1.07</v>
      </c>
      <c r="I50" s="14">
        <v>0.19</v>
      </c>
    </row>
    <row r="51" spans="1:9" s="20" customFormat="1" ht="30" x14ac:dyDescent="0.2">
      <c r="A51" s="36" t="s">
        <v>24</v>
      </c>
      <c r="B51" s="37"/>
      <c r="C51" s="32" t="s">
        <v>135</v>
      </c>
      <c r="D51" s="92">
        <f>E51*G51</f>
        <v>11776.25</v>
      </c>
      <c r="E51" s="24">
        <f>F51*12</f>
        <v>2.64</v>
      </c>
      <c r="F51" s="25">
        <v>0.22</v>
      </c>
      <c r="G51" s="13">
        <v>4460.7</v>
      </c>
      <c r="H51" s="13">
        <v>1.07</v>
      </c>
      <c r="I51" s="14">
        <v>0.14000000000000001</v>
      </c>
    </row>
    <row r="52" spans="1:9" s="20" customFormat="1" ht="31.5" customHeight="1" x14ac:dyDescent="0.2">
      <c r="A52" s="83" t="s">
        <v>101</v>
      </c>
      <c r="B52" s="79" t="s">
        <v>57</v>
      </c>
      <c r="C52" s="32"/>
      <c r="D52" s="92"/>
      <c r="E52" s="24"/>
      <c r="F52" s="25"/>
      <c r="G52" s="13">
        <v>4460.7</v>
      </c>
      <c r="H52" s="13"/>
      <c r="I52" s="14"/>
    </row>
    <row r="53" spans="1:9" s="20" customFormat="1" ht="27.75" customHeight="1" x14ac:dyDescent="0.2">
      <c r="A53" s="83" t="s">
        <v>102</v>
      </c>
      <c r="B53" s="79" t="s">
        <v>57</v>
      </c>
      <c r="C53" s="32"/>
      <c r="D53" s="92"/>
      <c r="E53" s="24"/>
      <c r="F53" s="25"/>
      <c r="G53" s="13">
        <v>4460.7</v>
      </c>
      <c r="H53" s="13"/>
      <c r="I53" s="14"/>
    </row>
    <row r="54" spans="1:9" s="20" customFormat="1" ht="17.25" customHeight="1" x14ac:dyDescent="0.2">
      <c r="A54" s="83" t="s">
        <v>103</v>
      </c>
      <c r="B54" s="79" t="s">
        <v>11</v>
      </c>
      <c r="C54" s="32"/>
      <c r="D54" s="92"/>
      <c r="E54" s="24"/>
      <c r="F54" s="25"/>
      <c r="G54" s="13">
        <v>4460.7</v>
      </c>
      <c r="H54" s="13"/>
      <c r="I54" s="14"/>
    </row>
    <row r="55" spans="1:9" s="20" customFormat="1" ht="21" customHeight="1" x14ac:dyDescent="0.2">
      <c r="A55" s="83" t="s">
        <v>104</v>
      </c>
      <c r="B55" s="79" t="s">
        <v>57</v>
      </c>
      <c r="C55" s="32"/>
      <c r="D55" s="92"/>
      <c r="E55" s="24"/>
      <c r="F55" s="25"/>
      <c r="G55" s="13">
        <v>4460.7</v>
      </c>
      <c r="H55" s="13"/>
      <c r="I55" s="14"/>
    </row>
    <row r="56" spans="1:9" s="20" customFormat="1" ht="25.5" x14ac:dyDescent="0.2">
      <c r="A56" s="83" t="s">
        <v>105</v>
      </c>
      <c r="B56" s="79" t="s">
        <v>57</v>
      </c>
      <c r="C56" s="32"/>
      <c r="D56" s="92"/>
      <c r="E56" s="24"/>
      <c r="F56" s="25"/>
      <c r="G56" s="13">
        <v>4460.7</v>
      </c>
      <c r="H56" s="13"/>
      <c r="I56" s="14"/>
    </row>
    <row r="57" spans="1:9" s="20" customFormat="1" ht="15" x14ac:dyDescent="0.2">
      <c r="A57" s="83" t="s">
        <v>106</v>
      </c>
      <c r="B57" s="79" t="s">
        <v>57</v>
      </c>
      <c r="C57" s="32"/>
      <c r="D57" s="92"/>
      <c r="E57" s="24"/>
      <c r="F57" s="25"/>
      <c r="G57" s="13">
        <v>4460.7</v>
      </c>
      <c r="H57" s="13"/>
      <c r="I57" s="14"/>
    </row>
    <row r="58" spans="1:9" s="20" customFormat="1" ht="25.5" x14ac:dyDescent="0.2">
      <c r="A58" s="83" t="s">
        <v>107</v>
      </c>
      <c r="B58" s="79" t="s">
        <v>57</v>
      </c>
      <c r="C58" s="32"/>
      <c r="D58" s="92"/>
      <c r="E58" s="24"/>
      <c r="F58" s="25"/>
      <c r="G58" s="13">
        <v>4460.7</v>
      </c>
      <c r="H58" s="13"/>
      <c r="I58" s="14"/>
    </row>
    <row r="59" spans="1:9" s="20" customFormat="1" ht="18" customHeight="1" x14ac:dyDescent="0.2">
      <c r="A59" s="83" t="s">
        <v>108</v>
      </c>
      <c r="B59" s="79" t="s">
        <v>57</v>
      </c>
      <c r="C59" s="32"/>
      <c r="D59" s="92"/>
      <c r="E59" s="24"/>
      <c r="F59" s="25"/>
      <c r="G59" s="13">
        <v>4460.7</v>
      </c>
      <c r="H59" s="13"/>
      <c r="I59" s="14"/>
    </row>
    <row r="60" spans="1:9" s="20" customFormat="1" ht="18" customHeight="1" x14ac:dyDescent="0.2">
      <c r="A60" s="83" t="s">
        <v>109</v>
      </c>
      <c r="B60" s="79" t="s">
        <v>57</v>
      </c>
      <c r="C60" s="32"/>
      <c r="D60" s="92"/>
      <c r="E60" s="24"/>
      <c r="F60" s="25"/>
      <c r="G60" s="13">
        <v>4460.7</v>
      </c>
      <c r="H60" s="13"/>
      <c r="I60" s="14"/>
    </row>
    <row r="61" spans="1:9" s="31" customFormat="1" ht="30" x14ac:dyDescent="0.2">
      <c r="A61" s="29" t="s">
        <v>159</v>
      </c>
      <c r="B61" s="22"/>
      <c r="C61" s="32"/>
      <c r="D61" s="133">
        <v>84280</v>
      </c>
      <c r="E61" s="23">
        <f>D61/G61</f>
        <v>18.89</v>
      </c>
      <c r="F61" s="24">
        <f>E61/12</f>
        <v>1.57</v>
      </c>
      <c r="G61" s="13">
        <v>4460.7</v>
      </c>
      <c r="H61" s="13"/>
      <c r="I61" s="14"/>
    </row>
    <row r="62" spans="1:9" s="13" customFormat="1" ht="15" x14ac:dyDescent="0.2">
      <c r="A62" s="29" t="s">
        <v>25</v>
      </c>
      <c r="B62" s="22" t="s">
        <v>26</v>
      </c>
      <c r="C62" s="32" t="s">
        <v>136</v>
      </c>
      <c r="D62" s="92">
        <f>E62*G62</f>
        <v>4282.2700000000004</v>
      </c>
      <c r="E62" s="24">
        <f>F62*12</f>
        <v>0.96</v>
      </c>
      <c r="F62" s="25">
        <v>0.08</v>
      </c>
      <c r="G62" s="13">
        <v>4460.7</v>
      </c>
      <c r="H62" s="13">
        <v>1.07</v>
      </c>
      <c r="I62" s="14">
        <v>0.03</v>
      </c>
    </row>
    <row r="63" spans="1:9" s="13" customFormat="1" ht="15" x14ac:dyDescent="0.2">
      <c r="A63" s="29" t="s">
        <v>27</v>
      </c>
      <c r="B63" s="34" t="s">
        <v>28</v>
      </c>
      <c r="C63" s="35" t="s">
        <v>136</v>
      </c>
      <c r="D63" s="92">
        <f>E63*G63</f>
        <v>2676.42</v>
      </c>
      <c r="E63" s="24">
        <f>12*F63</f>
        <v>0.6</v>
      </c>
      <c r="F63" s="25">
        <v>0.05</v>
      </c>
      <c r="G63" s="13">
        <v>4460.7</v>
      </c>
      <c r="H63" s="13">
        <v>1.07</v>
      </c>
      <c r="I63" s="14">
        <v>0.02</v>
      </c>
    </row>
    <row r="64" spans="1:9" s="40" customFormat="1" ht="30" x14ac:dyDescent="0.2">
      <c r="A64" s="36" t="s">
        <v>29</v>
      </c>
      <c r="B64" s="37"/>
      <c r="C64" s="33" t="s">
        <v>131</v>
      </c>
      <c r="D64" s="92">
        <v>7070</v>
      </c>
      <c r="E64" s="24">
        <f>D64/G64</f>
        <v>1.58</v>
      </c>
      <c r="F64" s="25">
        <f>E64/12</f>
        <v>0.13</v>
      </c>
      <c r="G64" s="13">
        <v>4460.7</v>
      </c>
      <c r="H64" s="38">
        <v>1.07</v>
      </c>
      <c r="I64" s="39">
        <v>0.03</v>
      </c>
    </row>
    <row r="65" spans="1:9" s="31" customFormat="1" ht="15" x14ac:dyDescent="0.2">
      <c r="A65" s="29" t="s">
        <v>30</v>
      </c>
      <c r="B65" s="22"/>
      <c r="C65" s="23" t="s">
        <v>137</v>
      </c>
      <c r="D65" s="94">
        <f>SUM(D66:D79)</f>
        <v>20008.73</v>
      </c>
      <c r="E65" s="24">
        <f>D65/G65</f>
        <v>4.49</v>
      </c>
      <c r="F65" s="24">
        <f>E65/12+0.01</f>
        <v>0.38</v>
      </c>
      <c r="G65" s="13">
        <v>4460.7</v>
      </c>
      <c r="H65" s="13">
        <v>1.07</v>
      </c>
      <c r="I65" s="14">
        <v>0.42</v>
      </c>
    </row>
    <row r="66" spans="1:9" s="20" customFormat="1" ht="21.75" customHeight="1" x14ac:dyDescent="0.2">
      <c r="A66" s="84" t="s">
        <v>74</v>
      </c>
      <c r="B66" s="86" t="s">
        <v>31</v>
      </c>
      <c r="C66" s="44"/>
      <c r="D66" s="104">
        <v>743.92</v>
      </c>
      <c r="E66" s="44"/>
      <c r="F66" s="45"/>
      <c r="G66" s="13">
        <v>4460.7</v>
      </c>
      <c r="H66" s="13">
        <v>1.07</v>
      </c>
      <c r="I66" s="14">
        <v>0.01</v>
      </c>
    </row>
    <row r="67" spans="1:9" s="20" customFormat="1" ht="15" x14ac:dyDescent="0.2">
      <c r="A67" s="84" t="s">
        <v>32</v>
      </c>
      <c r="B67" s="86" t="s">
        <v>33</v>
      </c>
      <c r="C67" s="44"/>
      <c r="D67" s="104">
        <v>548.89</v>
      </c>
      <c r="E67" s="44"/>
      <c r="F67" s="45"/>
      <c r="G67" s="13">
        <v>4460.7</v>
      </c>
      <c r="H67" s="13">
        <v>1.07</v>
      </c>
      <c r="I67" s="14">
        <v>0.01</v>
      </c>
    </row>
    <row r="68" spans="1:9" s="20" customFormat="1" ht="15" x14ac:dyDescent="0.2">
      <c r="A68" s="84" t="s">
        <v>72</v>
      </c>
      <c r="B68" s="85" t="s">
        <v>31</v>
      </c>
      <c r="C68" s="44"/>
      <c r="D68" s="104">
        <v>978.07</v>
      </c>
      <c r="E68" s="44"/>
      <c r="F68" s="45"/>
      <c r="G68" s="13">
        <v>4460.7</v>
      </c>
      <c r="H68" s="13"/>
      <c r="I68" s="14"/>
    </row>
    <row r="69" spans="1:9" s="20" customFormat="1" ht="15" x14ac:dyDescent="0.2">
      <c r="A69" s="84" t="s">
        <v>34</v>
      </c>
      <c r="B69" s="86" t="s">
        <v>31</v>
      </c>
      <c r="C69" s="44"/>
      <c r="D69" s="104">
        <v>1046</v>
      </c>
      <c r="E69" s="44"/>
      <c r="F69" s="45"/>
      <c r="G69" s="13">
        <v>4460.7</v>
      </c>
      <c r="H69" s="13">
        <v>1.07</v>
      </c>
      <c r="I69" s="14">
        <v>0.01</v>
      </c>
    </row>
    <row r="70" spans="1:9" s="20" customFormat="1" ht="15" x14ac:dyDescent="0.2">
      <c r="A70" s="84" t="s">
        <v>35</v>
      </c>
      <c r="B70" s="86" t="s">
        <v>31</v>
      </c>
      <c r="C70" s="44"/>
      <c r="D70" s="104">
        <v>4663.38</v>
      </c>
      <c r="E70" s="44"/>
      <c r="F70" s="45"/>
      <c r="G70" s="13">
        <v>4460.7</v>
      </c>
      <c r="H70" s="13">
        <v>1.07</v>
      </c>
      <c r="I70" s="14">
        <v>0.05</v>
      </c>
    </row>
    <row r="71" spans="1:9" s="20" customFormat="1" ht="15" x14ac:dyDescent="0.2">
      <c r="A71" s="84" t="s">
        <v>36</v>
      </c>
      <c r="B71" s="86" t="s">
        <v>31</v>
      </c>
      <c r="C71" s="44"/>
      <c r="D71" s="104">
        <v>1097.78</v>
      </c>
      <c r="E71" s="44"/>
      <c r="F71" s="45"/>
      <c r="G71" s="13">
        <v>4460.7</v>
      </c>
      <c r="H71" s="13">
        <v>1.07</v>
      </c>
      <c r="I71" s="14">
        <v>0.01</v>
      </c>
    </row>
    <row r="72" spans="1:9" s="20" customFormat="1" ht="15" x14ac:dyDescent="0.2">
      <c r="A72" s="84" t="s">
        <v>37</v>
      </c>
      <c r="B72" s="86" t="s">
        <v>31</v>
      </c>
      <c r="C72" s="44"/>
      <c r="D72" s="104">
        <v>522.99</v>
      </c>
      <c r="E72" s="44"/>
      <c r="F72" s="45"/>
      <c r="G72" s="13">
        <v>4460.7</v>
      </c>
      <c r="H72" s="13">
        <v>1.07</v>
      </c>
      <c r="I72" s="14">
        <v>0.01</v>
      </c>
    </row>
    <row r="73" spans="1:9" s="20" customFormat="1" ht="15" x14ac:dyDescent="0.2">
      <c r="A73" s="84" t="s">
        <v>38</v>
      </c>
      <c r="B73" s="86" t="s">
        <v>33</v>
      </c>
      <c r="C73" s="44"/>
      <c r="D73" s="104">
        <v>0</v>
      </c>
      <c r="E73" s="44"/>
      <c r="F73" s="45"/>
      <c r="G73" s="13">
        <v>4460.7</v>
      </c>
      <c r="H73" s="13">
        <v>1.07</v>
      </c>
      <c r="I73" s="14">
        <v>0.02</v>
      </c>
    </row>
    <row r="74" spans="1:9" s="20" customFormat="1" ht="25.5" x14ac:dyDescent="0.2">
      <c r="A74" s="84" t="s">
        <v>39</v>
      </c>
      <c r="B74" s="86" t="s">
        <v>31</v>
      </c>
      <c r="C74" s="44"/>
      <c r="D74" s="104">
        <v>4937.42</v>
      </c>
      <c r="E74" s="44"/>
      <c r="F74" s="45"/>
      <c r="G74" s="13">
        <v>4460.7</v>
      </c>
      <c r="H74" s="13">
        <v>1.07</v>
      </c>
      <c r="I74" s="14">
        <v>0.06</v>
      </c>
    </row>
    <row r="75" spans="1:9" s="20" customFormat="1" ht="27" customHeight="1" x14ac:dyDescent="0.2">
      <c r="A75" s="41" t="s">
        <v>160</v>
      </c>
      <c r="B75" s="42" t="s">
        <v>31</v>
      </c>
      <c r="C75" s="131"/>
      <c r="D75" s="104">
        <v>1302.82</v>
      </c>
      <c r="E75" s="131"/>
      <c r="F75" s="132"/>
      <c r="G75" s="13"/>
    </row>
    <row r="76" spans="1:9" s="20" customFormat="1" ht="25.5" x14ac:dyDescent="0.2">
      <c r="A76" s="84" t="s">
        <v>75</v>
      </c>
      <c r="B76" s="86" t="s">
        <v>31</v>
      </c>
      <c r="C76" s="86"/>
      <c r="D76" s="104">
        <v>4167.46</v>
      </c>
      <c r="E76" s="44"/>
      <c r="F76" s="45"/>
      <c r="G76" s="13">
        <v>4460.7</v>
      </c>
      <c r="H76" s="13">
        <v>1.07</v>
      </c>
      <c r="I76" s="14">
        <v>0.01</v>
      </c>
    </row>
    <row r="77" spans="1:9" s="20" customFormat="1" ht="25.5" x14ac:dyDescent="0.2">
      <c r="A77" s="84" t="s">
        <v>110</v>
      </c>
      <c r="B77" s="85" t="s">
        <v>31</v>
      </c>
      <c r="C77" s="46"/>
      <c r="D77" s="104">
        <v>0</v>
      </c>
      <c r="E77" s="44"/>
      <c r="F77" s="45"/>
      <c r="G77" s="13">
        <v>4460.7</v>
      </c>
      <c r="H77" s="13"/>
      <c r="I77" s="14"/>
    </row>
    <row r="78" spans="1:9" s="20" customFormat="1" ht="15" x14ac:dyDescent="0.2">
      <c r="A78" s="83" t="s">
        <v>162</v>
      </c>
      <c r="B78" s="79" t="s">
        <v>46</v>
      </c>
      <c r="C78" s="53"/>
      <c r="D78" s="99">
        <v>0</v>
      </c>
      <c r="E78" s="46"/>
      <c r="F78" s="70"/>
      <c r="G78" s="13">
        <v>4460.7</v>
      </c>
      <c r="H78" s="13"/>
      <c r="I78" s="14"/>
    </row>
    <row r="79" spans="1:9" s="20" customFormat="1" ht="15" x14ac:dyDescent="0.2">
      <c r="A79" s="84" t="s">
        <v>111</v>
      </c>
      <c r="B79" s="79" t="s">
        <v>31</v>
      </c>
      <c r="C79" s="46"/>
      <c r="D79" s="95">
        <v>0</v>
      </c>
      <c r="E79" s="46"/>
      <c r="F79" s="70"/>
      <c r="G79" s="13">
        <v>4460.7</v>
      </c>
      <c r="H79" s="13"/>
      <c r="I79" s="14"/>
    </row>
    <row r="80" spans="1:9" s="31" customFormat="1" ht="30" x14ac:dyDescent="0.2">
      <c r="A80" s="29" t="s">
        <v>40</v>
      </c>
      <c r="B80" s="22"/>
      <c r="C80" s="23" t="s">
        <v>138</v>
      </c>
      <c r="D80" s="94">
        <f>SUM(D81:D90)</f>
        <v>21067.78</v>
      </c>
      <c r="E80" s="24">
        <f>D80/G80</f>
        <v>4.72</v>
      </c>
      <c r="F80" s="25">
        <f>E80/12</f>
        <v>0.39</v>
      </c>
      <c r="G80" s="13">
        <v>4460.7</v>
      </c>
      <c r="H80" s="13">
        <v>1.07</v>
      </c>
      <c r="I80" s="14">
        <v>0.47</v>
      </c>
    </row>
    <row r="81" spans="1:9" s="20" customFormat="1" ht="15" x14ac:dyDescent="0.2">
      <c r="A81" s="84" t="s">
        <v>41</v>
      </c>
      <c r="B81" s="86" t="s">
        <v>42</v>
      </c>
      <c r="C81" s="44"/>
      <c r="D81" s="104">
        <v>3137.99</v>
      </c>
      <c r="E81" s="44"/>
      <c r="F81" s="45"/>
      <c r="G81" s="13">
        <v>4460.7</v>
      </c>
      <c r="H81" s="13">
        <v>1.07</v>
      </c>
      <c r="I81" s="14">
        <v>0.04</v>
      </c>
    </row>
    <row r="82" spans="1:9" s="20" customFormat="1" ht="25.5" x14ac:dyDescent="0.2">
      <c r="A82" s="84" t="s">
        <v>43</v>
      </c>
      <c r="B82" s="86" t="s">
        <v>44</v>
      </c>
      <c r="C82" s="44"/>
      <c r="D82" s="104">
        <v>2092.02</v>
      </c>
      <c r="E82" s="44"/>
      <c r="F82" s="45"/>
      <c r="G82" s="13">
        <v>4460.7</v>
      </c>
      <c r="H82" s="13">
        <v>1.07</v>
      </c>
      <c r="I82" s="14">
        <v>0.02</v>
      </c>
    </row>
    <row r="83" spans="1:9" s="20" customFormat="1" ht="15.75" customHeight="1" x14ac:dyDescent="0.2">
      <c r="A83" s="84" t="s">
        <v>45</v>
      </c>
      <c r="B83" s="86" t="s">
        <v>46</v>
      </c>
      <c r="C83" s="44"/>
      <c r="D83" s="104">
        <v>2195.4899999999998</v>
      </c>
      <c r="E83" s="44"/>
      <c r="F83" s="45"/>
      <c r="G83" s="13">
        <v>4460.7</v>
      </c>
      <c r="H83" s="13">
        <v>1.07</v>
      </c>
      <c r="I83" s="14">
        <v>0.03</v>
      </c>
    </row>
    <row r="84" spans="1:9" s="20" customFormat="1" ht="25.5" x14ac:dyDescent="0.2">
      <c r="A84" s="84" t="s">
        <v>47</v>
      </c>
      <c r="B84" s="86" t="s">
        <v>48</v>
      </c>
      <c r="C84" s="44"/>
      <c r="D84" s="104">
        <v>0</v>
      </c>
      <c r="E84" s="44"/>
      <c r="F84" s="45"/>
      <c r="G84" s="13">
        <v>4460.7</v>
      </c>
      <c r="H84" s="13">
        <v>1.07</v>
      </c>
      <c r="I84" s="14">
        <v>0.02</v>
      </c>
    </row>
    <row r="85" spans="1:9" s="20" customFormat="1" ht="15" x14ac:dyDescent="0.2">
      <c r="A85" s="84" t="s">
        <v>112</v>
      </c>
      <c r="B85" s="85" t="s">
        <v>46</v>
      </c>
      <c r="C85" s="44"/>
      <c r="D85" s="104">
        <v>0</v>
      </c>
      <c r="E85" s="44"/>
      <c r="F85" s="45"/>
      <c r="G85" s="13">
        <v>4460.7</v>
      </c>
      <c r="H85" s="13">
        <v>1.07</v>
      </c>
      <c r="I85" s="14">
        <v>0</v>
      </c>
    </row>
    <row r="86" spans="1:9" s="20" customFormat="1" ht="15" x14ac:dyDescent="0.2">
      <c r="A86" s="84" t="s">
        <v>50</v>
      </c>
      <c r="B86" s="86" t="s">
        <v>10</v>
      </c>
      <c r="C86" s="46"/>
      <c r="D86" s="104">
        <v>7440.48</v>
      </c>
      <c r="E86" s="44"/>
      <c r="F86" s="45"/>
      <c r="G86" s="13">
        <v>4460.7</v>
      </c>
      <c r="H86" s="13">
        <v>1.07</v>
      </c>
      <c r="I86" s="14">
        <v>0.1</v>
      </c>
    </row>
    <row r="87" spans="1:9" s="20" customFormat="1" ht="25.5" x14ac:dyDescent="0.2">
      <c r="A87" s="84" t="s">
        <v>113</v>
      </c>
      <c r="B87" s="85" t="s">
        <v>31</v>
      </c>
      <c r="C87" s="46"/>
      <c r="D87" s="95">
        <v>6201.8</v>
      </c>
      <c r="E87" s="46"/>
      <c r="F87" s="70"/>
      <c r="G87" s="13">
        <v>4460.7</v>
      </c>
      <c r="H87" s="13"/>
      <c r="I87" s="14"/>
    </row>
    <row r="88" spans="1:9" s="20" customFormat="1" ht="25.5" x14ac:dyDescent="0.2">
      <c r="A88" s="84" t="s">
        <v>110</v>
      </c>
      <c r="B88" s="85" t="s">
        <v>49</v>
      </c>
      <c r="C88" s="46"/>
      <c r="D88" s="95">
        <v>0</v>
      </c>
      <c r="E88" s="46"/>
      <c r="F88" s="70"/>
      <c r="G88" s="13">
        <v>4460.7</v>
      </c>
      <c r="H88" s="13"/>
      <c r="I88" s="14"/>
    </row>
    <row r="89" spans="1:9" s="20" customFormat="1" ht="15" x14ac:dyDescent="0.2">
      <c r="A89" s="83" t="s">
        <v>114</v>
      </c>
      <c r="B89" s="85" t="s">
        <v>46</v>
      </c>
      <c r="C89" s="46"/>
      <c r="D89" s="95">
        <v>0</v>
      </c>
      <c r="E89" s="46"/>
      <c r="F89" s="70"/>
      <c r="G89" s="13">
        <v>4460.7</v>
      </c>
      <c r="H89" s="13"/>
      <c r="I89" s="14"/>
    </row>
    <row r="90" spans="1:9" s="20" customFormat="1" ht="15" x14ac:dyDescent="0.2">
      <c r="A90" s="84" t="s">
        <v>115</v>
      </c>
      <c r="B90" s="85" t="s">
        <v>31</v>
      </c>
      <c r="C90" s="46"/>
      <c r="D90" s="95">
        <v>0</v>
      </c>
      <c r="E90" s="46"/>
      <c r="F90" s="70"/>
      <c r="G90" s="13">
        <v>4460.7</v>
      </c>
      <c r="H90" s="13"/>
      <c r="I90" s="14"/>
    </row>
    <row r="91" spans="1:9" s="20" customFormat="1" ht="30" x14ac:dyDescent="0.2">
      <c r="A91" s="29" t="s">
        <v>51</v>
      </c>
      <c r="B91" s="42"/>
      <c r="C91" s="106" t="s">
        <v>139</v>
      </c>
      <c r="D91" s="94">
        <f>SUM(D92:D95)</f>
        <v>0</v>
      </c>
      <c r="E91" s="24">
        <f>D91/G91</f>
        <v>0</v>
      </c>
      <c r="F91" s="25">
        <f>E91/12</f>
        <v>0</v>
      </c>
      <c r="G91" s="13">
        <v>4460.7</v>
      </c>
      <c r="H91" s="13">
        <v>1.07</v>
      </c>
      <c r="I91" s="14">
        <v>0.04</v>
      </c>
    </row>
    <row r="92" spans="1:9" s="20" customFormat="1" ht="15" x14ac:dyDescent="0.2">
      <c r="A92" s="84" t="s">
        <v>116</v>
      </c>
      <c r="B92" s="86" t="s">
        <v>31</v>
      </c>
      <c r="C92" s="33"/>
      <c r="D92" s="104">
        <v>0</v>
      </c>
      <c r="E92" s="44"/>
      <c r="F92" s="45"/>
      <c r="G92" s="13">
        <v>4460.7</v>
      </c>
      <c r="H92" s="13">
        <v>1.07</v>
      </c>
      <c r="I92" s="14">
        <v>0.02</v>
      </c>
    </row>
    <row r="93" spans="1:9" s="20" customFormat="1" ht="15" x14ac:dyDescent="0.2">
      <c r="A93" s="83" t="s">
        <v>117</v>
      </c>
      <c r="B93" s="85" t="s">
        <v>46</v>
      </c>
      <c r="C93" s="33"/>
      <c r="D93" s="104">
        <f>E93*G93</f>
        <v>0</v>
      </c>
      <c r="E93" s="44"/>
      <c r="F93" s="45"/>
      <c r="G93" s="13">
        <v>4460.7</v>
      </c>
      <c r="H93" s="13">
        <v>1.07</v>
      </c>
      <c r="I93" s="14">
        <v>0</v>
      </c>
    </row>
    <row r="94" spans="1:9" s="20" customFormat="1" ht="15" x14ac:dyDescent="0.2">
      <c r="A94" s="84" t="s">
        <v>118</v>
      </c>
      <c r="B94" s="85" t="s">
        <v>49</v>
      </c>
      <c r="C94" s="33"/>
      <c r="D94" s="95">
        <v>0</v>
      </c>
      <c r="E94" s="46"/>
      <c r="F94" s="70"/>
      <c r="G94" s="13">
        <v>4460.7</v>
      </c>
      <c r="H94" s="13"/>
      <c r="I94" s="14"/>
    </row>
    <row r="95" spans="1:9" s="20" customFormat="1" ht="25.5" x14ac:dyDescent="0.2">
      <c r="A95" s="84" t="s">
        <v>119</v>
      </c>
      <c r="B95" s="85" t="s">
        <v>46</v>
      </c>
      <c r="C95" s="33"/>
      <c r="D95" s="95">
        <v>0</v>
      </c>
      <c r="E95" s="46"/>
      <c r="F95" s="70"/>
      <c r="G95" s="13">
        <v>4460.7</v>
      </c>
      <c r="H95" s="13"/>
      <c r="I95" s="14"/>
    </row>
    <row r="96" spans="1:9" s="20" customFormat="1" ht="15" x14ac:dyDescent="0.2">
      <c r="A96" s="29" t="s">
        <v>52</v>
      </c>
      <c r="B96" s="42"/>
      <c r="C96" s="106" t="s">
        <v>140</v>
      </c>
      <c r="D96" s="94">
        <f>SUM(D97:D102)</f>
        <v>26309.98</v>
      </c>
      <c r="E96" s="24">
        <f>D96/G96</f>
        <v>5.9</v>
      </c>
      <c r="F96" s="25">
        <f>E96/12</f>
        <v>0.49</v>
      </c>
      <c r="G96" s="13">
        <v>4460.7</v>
      </c>
      <c r="H96" s="13">
        <v>1.07</v>
      </c>
      <c r="I96" s="14">
        <v>0.2</v>
      </c>
    </row>
    <row r="97" spans="1:9" s="20" customFormat="1" ht="15" x14ac:dyDescent="0.2">
      <c r="A97" s="84" t="s">
        <v>53</v>
      </c>
      <c r="B97" s="86" t="s">
        <v>10</v>
      </c>
      <c r="C97" s="106"/>
      <c r="D97" s="104">
        <f t="shared" ref="D97:D100" si="0">E97*G97</f>
        <v>0</v>
      </c>
      <c r="E97" s="44"/>
      <c r="F97" s="45"/>
      <c r="G97" s="13">
        <v>4460.7</v>
      </c>
      <c r="H97" s="13">
        <v>1.07</v>
      </c>
      <c r="I97" s="14">
        <v>0</v>
      </c>
    </row>
    <row r="98" spans="1:9" s="20" customFormat="1" ht="48" customHeight="1" x14ac:dyDescent="0.2">
      <c r="A98" s="84" t="s">
        <v>120</v>
      </c>
      <c r="B98" s="86" t="s">
        <v>31</v>
      </c>
      <c r="C98" s="106"/>
      <c r="D98" s="104">
        <v>15550.26</v>
      </c>
      <c r="E98" s="44"/>
      <c r="F98" s="45"/>
      <c r="G98" s="13">
        <v>4460.7</v>
      </c>
      <c r="H98" s="13">
        <v>1.07</v>
      </c>
      <c r="I98" s="14">
        <v>0.19</v>
      </c>
    </row>
    <row r="99" spans="1:9" s="20" customFormat="1" ht="38.25" x14ac:dyDescent="0.2">
      <c r="A99" s="84" t="s">
        <v>121</v>
      </c>
      <c r="B99" s="86" t="s">
        <v>31</v>
      </c>
      <c r="C99" s="106"/>
      <c r="D99" s="104">
        <v>1093.4000000000001</v>
      </c>
      <c r="E99" s="44"/>
      <c r="F99" s="45"/>
      <c r="G99" s="13">
        <v>4460.7</v>
      </c>
      <c r="H99" s="13">
        <v>1.07</v>
      </c>
      <c r="I99" s="14">
        <v>0.01</v>
      </c>
    </row>
    <row r="100" spans="1:9" s="20" customFormat="1" ht="27.75" customHeight="1" x14ac:dyDescent="0.2">
      <c r="A100" s="84" t="s">
        <v>55</v>
      </c>
      <c r="B100" s="86" t="s">
        <v>17</v>
      </c>
      <c r="C100" s="106"/>
      <c r="D100" s="104">
        <f t="shared" si="0"/>
        <v>0</v>
      </c>
      <c r="E100" s="44"/>
      <c r="F100" s="45"/>
      <c r="G100" s="13">
        <v>4460.7</v>
      </c>
      <c r="H100" s="13">
        <v>1.07</v>
      </c>
      <c r="I100" s="14">
        <v>0</v>
      </c>
    </row>
    <row r="101" spans="1:9" s="20" customFormat="1" ht="18" customHeight="1" x14ac:dyDescent="0.2">
      <c r="A101" s="84" t="s">
        <v>54</v>
      </c>
      <c r="B101" s="85" t="s">
        <v>56</v>
      </c>
      <c r="C101" s="106"/>
      <c r="D101" s="104">
        <v>9666.32</v>
      </c>
      <c r="E101" s="44"/>
      <c r="F101" s="45"/>
      <c r="G101" s="13">
        <v>4460.7</v>
      </c>
      <c r="H101" s="13">
        <v>1.07</v>
      </c>
      <c r="I101" s="14">
        <v>0</v>
      </c>
    </row>
    <row r="102" spans="1:9" s="20" customFormat="1" ht="51" x14ac:dyDescent="0.2">
      <c r="A102" s="84" t="s">
        <v>122</v>
      </c>
      <c r="B102" s="85" t="s">
        <v>57</v>
      </c>
      <c r="C102" s="106"/>
      <c r="D102" s="104">
        <v>0</v>
      </c>
      <c r="E102" s="44"/>
      <c r="F102" s="45"/>
      <c r="G102" s="13">
        <v>4460.7</v>
      </c>
      <c r="H102" s="13">
        <v>1.07</v>
      </c>
      <c r="I102" s="14">
        <v>0</v>
      </c>
    </row>
    <row r="103" spans="1:9" s="20" customFormat="1" ht="15" x14ac:dyDescent="0.2">
      <c r="A103" s="29" t="s">
        <v>58</v>
      </c>
      <c r="B103" s="42"/>
      <c r="C103" s="106" t="s">
        <v>141</v>
      </c>
      <c r="D103" s="94">
        <f>D104</f>
        <v>0</v>
      </c>
      <c r="E103" s="24">
        <f>D103/G103</f>
        <v>0</v>
      </c>
      <c r="F103" s="25">
        <f>E103/12</f>
        <v>0</v>
      </c>
      <c r="G103" s="13">
        <v>4460.7</v>
      </c>
      <c r="H103" s="13">
        <v>1.07</v>
      </c>
      <c r="I103" s="14">
        <v>0.13</v>
      </c>
    </row>
    <row r="104" spans="1:9" s="20" customFormat="1" ht="15" x14ac:dyDescent="0.2">
      <c r="A104" s="41" t="s">
        <v>59</v>
      </c>
      <c r="B104" s="42" t="s">
        <v>31</v>
      </c>
      <c r="C104" s="43"/>
      <c r="D104" s="104">
        <v>0</v>
      </c>
      <c r="E104" s="44"/>
      <c r="F104" s="45"/>
      <c r="G104" s="13">
        <v>4460.7</v>
      </c>
      <c r="H104" s="13">
        <v>1.07</v>
      </c>
      <c r="I104" s="14">
        <v>0.02</v>
      </c>
    </row>
    <row r="105" spans="1:9" s="13" customFormat="1" ht="15" x14ac:dyDescent="0.2">
      <c r="A105" s="29" t="s">
        <v>60</v>
      </c>
      <c r="B105" s="22"/>
      <c r="C105" s="23" t="s">
        <v>142</v>
      </c>
      <c r="D105" s="94">
        <f>D106+D108+D107</f>
        <v>27650</v>
      </c>
      <c r="E105" s="24">
        <f>D105/G105</f>
        <v>6.2</v>
      </c>
      <c r="F105" s="25">
        <f>E105/12</f>
        <v>0.52</v>
      </c>
      <c r="G105" s="13">
        <v>4460.7</v>
      </c>
      <c r="H105" s="13">
        <v>1.07</v>
      </c>
      <c r="I105" s="14">
        <v>0.02</v>
      </c>
    </row>
    <row r="106" spans="1:9" s="20" customFormat="1" ht="44.25" customHeight="1" x14ac:dyDescent="0.2">
      <c r="A106" s="83" t="s">
        <v>123</v>
      </c>
      <c r="B106" s="85" t="s">
        <v>33</v>
      </c>
      <c r="C106" s="43"/>
      <c r="D106" s="104">
        <v>26000</v>
      </c>
      <c r="E106" s="44"/>
      <c r="F106" s="45"/>
      <c r="G106" s="13">
        <v>4460.7</v>
      </c>
      <c r="H106" s="13">
        <v>1.07</v>
      </c>
      <c r="I106" s="14">
        <v>0.02</v>
      </c>
    </row>
    <row r="107" spans="1:9" s="20" customFormat="1" ht="20.25" customHeight="1" x14ac:dyDescent="0.2">
      <c r="A107" s="83" t="s">
        <v>164</v>
      </c>
      <c r="B107" s="85" t="s">
        <v>46</v>
      </c>
      <c r="C107" s="43"/>
      <c r="D107" s="104">
        <v>1650</v>
      </c>
      <c r="E107" s="44"/>
      <c r="F107" s="45"/>
      <c r="G107" s="13"/>
      <c r="H107" s="13"/>
      <c r="I107" s="14"/>
    </row>
    <row r="108" spans="1:9" s="20" customFormat="1" ht="18" customHeight="1" x14ac:dyDescent="0.2">
      <c r="A108" s="83" t="s">
        <v>163</v>
      </c>
      <c r="B108" s="85" t="s">
        <v>57</v>
      </c>
      <c r="C108" s="43"/>
      <c r="D108" s="104">
        <v>0</v>
      </c>
      <c r="E108" s="44"/>
      <c r="F108" s="45"/>
      <c r="G108" s="13">
        <v>4460.7</v>
      </c>
      <c r="H108" s="13">
        <v>1.07</v>
      </c>
      <c r="I108" s="14">
        <v>0</v>
      </c>
    </row>
    <row r="109" spans="1:9" s="13" customFormat="1" ht="15" x14ac:dyDescent="0.2">
      <c r="A109" s="29" t="s">
        <v>61</v>
      </c>
      <c r="B109" s="22"/>
      <c r="C109" s="23" t="s">
        <v>143</v>
      </c>
      <c r="D109" s="94">
        <f>SUM(D110:D113)</f>
        <v>20728.439999999999</v>
      </c>
      <c r="E109" s="24">
        <f>D109/G109</f>
        <v>4.6500000000000004</v>
      </c>
      <c r="F109" s="25">
        <f>E109/12</f>
        <v>0.39</v>
      </c>
      <c r="G109" s="13">
        <v>4460.7</v>
      </c>
      <c r="H109" s="13">
        <v>1.07</v>
      </c>
      <c r="I109" s="14">
        <v>0.32</v>
      </c>
    </row>
    <row r="110" spans="1:9" s="20" customFormat="1" ht="15" x14ac:dyDescent="0.2">
      <c r="A110" s="41" t="s">
        <v>62</v>
      </c>
      <c r="B110" s="42" t="s">
        <v>42</v>
      </c>
      <c r="C110" s="43"/>
      <c r="D110" s="104">
        <v>20728.439999999999</v>
      </c>
      <c r="E110" s="44"/>
      <c r="F110" s="45"/>
      <c r="G110" s="13">
        <v>4460.7</v>
      </c>
      <c r="H110" s="13">
        <v>1.07</v>
      </c>
      <c r="I110" s="14">
        <v>0.26</v>
      </c>
    </row>
    <row r="111" spans="1:9" s="20" customFormat="1" ht="15" x14ac:dyDescent="0.2">
      <c r="A111" s="41" t="s">
        <v>63</v>
      </c>
      <c r="B111" s="42" t="s">
        <v>42</v>
      </c>
      <c r="C111" s="43"/>
      <c r="D111" s="104">
        <f>E111*G111</f>
        <v>0</v>
      </c>
      <c r="E111" s="44"/>
      <c r="F111" s="45"/>
      <c r="G111" s="13">
        <v>4460.7</v>
      </c>
      <c r="H111" s="13">
        <v>1.07</v>
      </c>
      <c r="I111" s="14">
        <v>0</v>
      </c>
    </row>
    <row r="112" spans="1:9" s="20" customFormat="1" ht="15" x14ac:dyDescent="0.2">
      <c r="A112" s="41" t="s">
        <v>64</v>
      </c>
      <c r="B112" s="42" t="s">
        <v>42</v>
      </c>
      <c r="C112" s="43"/>
      <c r="D112" s="104">
        <v>0</v>
      </c>
      <c r="E112" s="44"/>
      <c r="F112" s="45"/>
      <c r="G112" s="13">
        <v>4460.7</v>
      </c>
      <c r="H112" s="13">
        <v>1.07</v>
      </c>
      <c r="I112" s="14">
        <v>0.06</v>
      </c>
    </row>
    <row r="113" spans="1:9" s="20" customFormat="1" ht="28.5" customHeight="1" x14ac:dyDescent="0.2">
      <c r="A113" s="41" t="s">
        <v>65</v>
      </c>
      <c r="B113" s="42" t="s">
        <v>31</v>
      </c>
      <c r="C113" s="43"/>
      <c r="D113" s="104">
        <f>E113*G113</f>
        <v>0</v>
      </c>
      <c r="E113" s="44"/>
      <c r="F113" s="45"/>
      <c r="G113" s="13">
        <v>4460.7</v>
      </c>
      <c r="H113" s="13">
        <v>1.07</v>
      </c>
      <c r="I113" s="14">
        <v>0</v>
      </c>
    </row>
    <row r="114" spans="1:9" s="13" customFormat="1" ht="132" customHeight="1" x14ac:dyDescent="0.2">
      <c r="A114" s="36" t="s">
        <v>175</v>
      </c>
      <c r="B114" s="22" t="s">
        <v>17</v>
      </c>
      <c r="C114" s="32"/>
      <c r="D114" s="105">
        <v>50000</v>
      </c>
      <c r="E114" s="33">
        <f>D114/G114</f>
        <v>11.21</v>
      </c>
      <c r="F114" s="30">
        <f>E114/12</f>
        <v>0.93</v>
      </c>
      <c r="G114" s="13">
        <v>4460.7</v>
      </c>
      <c r="H114" s="13">
        <v>1.07</v>
      </c>
      <c r="I114" s="14">
        <v>0.3</v>
      </c>
    </row>
    <row r="115" spans="1:9" s="129" customFormat="1" ht="18.75" x14ac:dyDescent="0.2">
      <c r="A115" s="147" t="s">
        <v>166</v>
      </c>
      <c r="B115" s="37" t="s">
        <v>10</v>
      </c>
      <c r="C115" s="35"/>
      <c r="D115" s="128">
        <f>2828.95+42945.42</f>
        <v>45774.37</v>
      </c>
      <c r="E115" s="35">
        <f>D115/G115</f>
        <v>10.26</v>
      </c>
      <c r="F115" s="35">
        <f>E115/12</f>
        <v>0.86</v>
      </c>
      <c r="G115" s="13">
        <v>4460.7</v>
      </c>
    </row>
    <row r="116" spans="1:9" s="129" customFormat="1" ht="18.75" x14ac:dyDescent="0.2">
      <c r="A116" s="147" t="s">
        <v>167</v>
      </c>
      <c r="B116" s="37" t="s">
        <v>10</v>
      </c>
      <c r="C116" s="35"/>
      <c r="D116" s="128">
        <f>(2828.95+5928.23+2509.76)</f>
        <v>11266.94</v>
      </c>
      <c r="E116" s="35">
        <f t="shared" ref="E116:E118" si="1">D116/G116</f>
        <v>2.5299999999999998</v>
      </c>
      <c r="F116" s="35">
        <f t="shared" ref="F116:F118" si="2">E116/12</f>
        <v>0.21</v>
      </c>
      <c r="G116" s="13">
        <v>4460.7</v>
      </c>
    </row>
    <row r="117" spans="1:9" s="129" customFormat="1" ht="18.75" x14ac:dyDescent="0.2">
      <c r="A117" s="147" t="s">
        <v>168</v>
      </c>
      <c r="B117" s="37" t="s">
        <v>10</v>
      </c>
      <c r="C117" s="35"/>
      <c r="D117" s="128">
        <v>46854.65</v>
      </c>
      <c r="E117" s="35">
        <f t="shared" si="1"/>
        <v>10.5</v>
      </c>
      <c r="F117" s="35">
        <f t="shared" si="2"/>
        <v>0.88</v>
      </c>
      <c r="G117" s="13">
        <v>4460.7</v>
      </c>
    </row>
    <row r="118" spans="1:9" s="129" customFormat="1" ht="18.75" x14ac:dyDescent="0.2">
      <c r="A118" s="147" t="s">
        <v>169</v>
      </c>
      <c r="B118" s="37" t="s">
        <v>10</v>
      </c>
      <c r="C118" s="32"/>
      <c r="D118" s="130">
        <v>49217.93</v>
      </c>
      <c r="E118" s="32">
        <f t="shared" si="1"/>
        <v>11.03</v>
      </c>
      <c r="F118" s="32">
        <f t="shared" si="2"/>
        <v>0.92</v>
      </c>
      <c r="G118" s="13">
        <v>4460.7</v>
      </c>
    </row>
    <row r="119" spans="1:9" s="13" customFormat="1" ht="22.5" customHeight="1" thickBot="1" x14ac:dyDescent="0.25">
      <c r="A119" s="29" t="s">
        <v>66</v>
      </c>
      <c r="B119" s="56" t="s">
        <v>14</v>
      </c>
      <c r="C119" s="87"/>
      <c r="D119" s="96">
        <f>E119*G119</f>
        <v>104928.98</v>
      </c>
      <c r="E119" s="33">
        <f>12*F119</f>
        <v>24.72</v>
      </c>
      <c r="F119" s="33">
        <v>2.06</v>
      </c>
      <c r="G119" s="13">
        <f>4460.7-216</f>
        <v>4244.7</v>
      </c>
      <c r="H119" s="13">
        <v>4460.3</v>
      </c>
      <c r="I119" s="13">
        <v>4460.3</v>
      </c>
    </row>
    <row r="120" spans="1:9" s="13" customFormat="1" ht="19.5" thickBot="1" x14ac:dyDescent="0.25">
      <c r="A120" s="63" t="s">
        <v>67</v>
      </c>
      <c r="B120" s="11"/>
      <c r="C120" s="64"/>
      <c r="D120" s="97">
        <f>D119+D114+D109+D105+D103+D96+D91+D80+D65+D64+D63+D62+D51+D50+D49+D42+D41+D30+D16+D43+D118+D117+D116+D115+D61</f>
        <v>1110039.6599999999</v>
      </c>
      <c r="E120" s="97">
        <f>E119+E114+E109+E105+E103+E96+E91+E80+E65+E64+E63+E62+E51+E50+E49+E42+E41+E30+E16+E43+E118+E117+E116+E115+E61</f>
        <v>250.04</v>
      </c>
      <c r="F120" s="97">
        <f>F119+F114+F109+F105+F103+F96+F91+F80+F65+F64+F63+F62+F51+F50+F49+F42+F41+F30+F16+F43+F118+F117+F116+F115+F61</f>
        <v>20.85</v>
      </c>
      <c r="G120" s="13">
        <v>4460.7</v>
      </c>
      <c r="I120" s="14"/>
    </row>
    <row r="121" spans="1:9" s="13" customFormat="1" ht="19.5" thickBot="1" x14ac:dyDescent="0.25">
      <c r="A121" s="47"/>
      <c r="B121" s="48"/>
      <c r="C121" s="49"/>
      <c r="D121" s="98"/>
      <c r="E121" s="50"/>
      <c r="F121" s="50"/>
      <c r="G121" s="13">
        <v>4460.7</v>
      </c>
      <c r="I121" s="14"/>
    </row>
    <row r="122" spans="1:9" s="118" customFormat="1" ht="38.25" thickBot="1" x14ac:dyDescent="0.25">
      <c r="A122" s="63" t="s">
        <v>144</v>
      </c>
      <c r="B122" s="115"/>
      <c r="C122" s="116"/>
      <c r="D122" s="117">
        <f>SUM(D123:D124)</f>
        <v>71711.55</v>
      </c>
      <c r="E122" s="117">
        <f>SUM(E123:E124)</f>
        <v>16.07</v>
      </c>
      <c r="F122" s="163">
        <f>SUM(F123:F124)</f>
        <v>1.34</v>
      </c>
      <c r="G122" s="118">
        <v>4460.7</v>
      </c>
      <c r="I122" s="119"/>
    </row>
    <row r="123" spans="1:9" s="13" customFormat="1" ht="15.75" customHeight="1" x14ac:dyDescent="0.2">
      <c r="A123" s="164" t="s">
        <v>147</v>
      </c>
      <c r="B123" s="108"/>
      <c r="C123" s="109"/>
      <c r="D123" s="165">
        <v>22678.01</v>
      </c>
      <c r="E123" s="109">
        <f>D123/G123</f>
        <v>5.08</v>
      </c>
      <c r="F123" s="111">
        <f>E123/12</f>
        <v>0.42</v>
      </c>
      <c r="G123" s="13">
        <v>4460.7</v>
      </c>
      <c r="I123" s="14"/>
    </row>
    <row r="124" spans="1:9" s="54" customFormat="1" ht="15.75" customHeight="1" thickBot="1" x14ac:dyDescent="0.25">
      <c r="A124" s="89" t="s">
        <v>174</v>
      </c>
      <c r="B124" s="90"/>
      <c r="C124" s="91"/>
      <c r="D124" s="166">
        <v>49033.54</v>
      </c>
      <c r="E124" s="91">
        <f t="shared" ref="E124" si="3">D124/G124</f>
        <v>10.99</v>
      </c>
      <c r="F124" s="114">
        <f t="shared" ref="F124" si="4">E124/12</f>
        <v>0.92</v>
      </c>
      <c r="G124" s="13">
        <v>4460.7</v>
      </c>
      <c r="I124" s="55"/>
    </row>
    <row r="125" spans="1:9" s="60" customFormat="1" ht="13.5" thickBot="1" x14ac:dyDescent="0.25">
      <c r="A125" s="59"/>
      <c r="D125" s="100"/>
      <c r="F125" s="61"/>
      <c r="I125" s="62"/>
    </row>
    <row r="126" spans="1:9" s="155" customFormat="1" ht="20.25" thickBot="1" x14ac:dyDescent="0.25">
      <c r="A126" s="150" t="s">
        <v>172</v>
      </c>
      <c r="B126" s="152"/>
      <c r="C126" s="153"/>
      <c r="D126" s="154">
        <f>D120+D122</f>
        <v>1181751.21</v>
      </c>
      <c r="E126" s="154">
        <f>E120+E122</f>
        <v>266.11</v>
      </c>
      <c r="F126" s="154">
        <f>F120+F122</f>
        <v>22.19</v>
      </c>
      <c r="I126" s="156"/>
    </row>
    <row r="127" spans="1:9" s="157" customFormat="1" x14ac:dyDescent="0.2">
      <c r="A127" s="59"/>
      <c r="I127" s="158"/>
    </row>
    <row r="128" spans="1:9" s="157" customFormat="1" ht="13.5" thickBot="1" x14ac:dyDescent="0.25">
      <c r="A128" s="59"/>
      <c r="I128" s="158"/>
    </row>
    <row r="129" spans="1:9" s="157" customFormat="1" ht="22.5" customHeight="1" thickBot="1" x14ac:dyDescent="0.25">
      <c r="A129" s="151" t="s">
        <v>93</v>
      </c>
      <c r="B129" s="159" t="s">
        <v>14</v>
      </c>
      <c r="C129" s="64" t="s">
        <v>134</v>
      </c>
      <c r="D129" s="160">
        <f>161295.08*1.086</f>
        <v>175166.46</v>
      </c>
      <c r="E129" s="161">
        <f>D129/G129</f>
        <v>39.270000000000003</v>
      </c>
      <c r="F129" s="162">
        <f>E129/12</f>
        <v>3.27</v>
      </c>
      <c r="G129" s="13">
        <v>4460.7</v>
      </c>
      <c r="I129" s="158"/>
    </row>
    <row r="130" spans="1:9" s="157" customFormat="1" x14ac:dyDescent="0.2">
      <c r="A130" s="59"/>
      <c r="I130" s="158"/>
    </row>
    <row r="131" spans="1:9" s="157" customFormat="1" ht="13.5" thickBot="1" x14ac:dyDescent="0.25">
      <c r="A131" s="59"/>
      <c r="I131" s="158"/>
    </row>
    <row r="132" spans="1:9" s="157" customFormat="1" ht="20.25" thickBot="1" x14ac:dyDescent="0.25">
      <c r="A132" s="150" t="s">
        <v>173</v>
      </c>
      <c r="B132" s="167"/>
      <c r="C132" s="167"/>
      <c r="D132" s="168">
        <f>D126+D129</f>
        <v>1356917.67</v>
      </c>
      <c r="E132" s="168">
        <f t="shared" ref="E132:F132" si="5">E126+E129</f>
        <v>305.38</v>
      </c>
      <c r="F132" s="169">
        <f t="shared" si="5"/>
        <v>25.46</v>
      </c>
      <c r="I132" s="158"/>
    </row>
    <row r="133" spans="1:9" s="57" customFormat="1" ht="19.5" x14ac:dyDescent="0.2">
      <c r="A133" s="65"/>
      <c r="B133" s="66"/>
      <c r="C133" s="67"/>
      <c r="D133" s="67"/>
      <c r="E133" s="67"/>
      <c r="F133" s="68"/>
      <c r="I133" s="58"/>
    </row>
    <row r="134" spans="1:9" s="57" customFormat="1" ht="19.5" x14ac:dyDescent="0.2">
      <c r="A134" s="65"/>
      <c r="B134" s="66"/>
      <c r="C134" s="67"/>
      <c r="D134" s="67"/>
      <c r="E134" s="67"/>
      <c r="F134" s="68"/>
      <c r="I134" s="58"/>
    </row>
    <row r="135" spans="1:9" s="57" customFormat="1" ht="19.5" x14ac:dyDescent="0.2">
      <c r="A135" s="65"/>
      <c r="B135" s="66"/>
      <c r="C135" s="67"/>
      <c r="D135" s="67"/>
      <c r="E135" s="67"/>
      <c r="F135" s="68"/>
      <c r="I135" s="58"/>
    </row>
    <row r="136" spans="1:9" s="57" customFormat="1" ht="19.5" x14ac:dyDescent="0.2">
      <c r="A136" s="65"/>
      <c r="B136" s="66"/>
      <c r="C136" s="67"/>
      <c r="D136" s="67"/>
      <c r="E136" s="67"/>
      <c r="F136" s="68"/>
      <c r="I136" s="58"/>
    </row>
    <row r="137" spans="1:9" s="60" customFormat="1" ht="14.25" x14ac:dyDescent="0.2">
      <c r="A137" s="180" t="s">
        <v>69</v>
      </c>
      <c r="B137" s="180"/>
      <c r="C137" s="180"/>
      <c r="D137" s="180"/>
      <c r="I137" s="62"/>
    </row>
    <row r="138" spans="1:9" s="60" customFormat="1" x14ac:dyDescent="0.2">
      <c r="F138" s="61"/>
      <c r="I138" s="62"/>
    </row>
    <row r="139" spans="1:9" s="60" customFormat="1" x14ac:dyDescent="0.2">
      <c r="A139" s="59" t="s">
        <v>70</v>
      </c>
      <c r="F139" s="61"/>
      <c r="I139" s="62"/>
    </row>
    <row r="140" spans="1:9" s="60" customFormat="1" x14ac:dyDescent="0.2">
      <c r="F140" s="61"/>
      <c r="I140" s="62"/>
    </row>
    <row r="141" spans="1:9" s="60" customFormat="1" x14ac:dyDescent="0.2">
      <c r="F141" s="61"/>
      <c r="I141" s="62"/>
    </row>
    <row r="142" spans="1:9" s="60" customFormat="1" x14ac:dyDescent="0.2">
      <c r="F142" s="61"/>
      <c r="I142" s="62"/>
    </row>
    <row r="143" spans="1:9" s="60" customFormat="1" x14ac:dyDescent="0.2">
      <c r="F143" s="61"/>
      <c r="I143" s="62"/>
    </row>
    <row r="144" spans="1:9" s="60" customFormat="1" x14ac:dyDescent="0.2">
      <c r="F144" s="61"/>
      <c r="I144" s="62"/>
    </row>
    <row r="145" spans="6:9" s="60" customFormat="1" x14ac:dyDescent="0.2">
      <c r="F145" s="61"/>
      <c r="I145" s="62"/>
    </row>
    <row r="146" spans="6:9" s="60" customFormat="1" x14ac:dyDescent="0.2">
      <c r="F146" s="61"/>
      <c r="I146" s="62"/>
    </row>
    <row r="147" spans="6:9" s="60" customFormat="1" x14ac:dyDescent="0.2">
      <c r="F147" s="61"/>
      <c r="I147" s="62"/>
    </row>
    <row r="148" spans="6:9" s="60" customFormat="1" x14ac:dyDescent="0.2">
      <c r="F148" s="61"/>
      <c r="I148" s="62"/>
    </row>
    <row r="149" spans="6:9" s="60" customFormat="1" x14ac:dyDescent="0.2">
      <c r="F149" s="61"/>
      <c r="I149" s="62"/>
    </row>
    <row r="150" spans="6:9" s="60" customFormat="1" x14ac:dyDescent="0.2">
      <c r="F150" s="61"/>
      <c r="I150" s="62"/>
    </row>
    <row r="151" spans="6:9" s="60" customFormat="1" x14ac:dyDescent="0.2">
      <c r="F151" s="61"/>
      <c r="I151" s="62"/>
    </row>
    <row r="152" spans="6:9" s="60" customFormat="1" x14ac:dyDescent="0.2">
      <c r="F152" s="61"/>
      <c r="I152" s="62"/>
    </row>
    <row r="153" spans="6:9" s="60" customFormat="1" x14ac:dyDescent="0.2">
      <c r="F153" s="61"/>
      <c r="I153" s="62"/>
    </row>
    <row r="154" spans="6:9" s="60" customFormat="1" x14ac:dyDescent="0.2">
      <c r="F154" s="61"/>
      <c r="I154" s="62"/>
    </row>
    <row r="155" spans="6:9" s="60" customFormat="1" x14ac:dyDescent="0.2">
      <c r="F155" s="61"/>
      <c r="I155" s="62"/>
    </row>
    <row r="156" spans="6:9" s="60" customFormat="1" x14ac:dyDescent="0.2">
      <c r="F156" s="61"/>
      <c r="I156" s="62"/>
    </row>
    <row r="157" spans="6:9" s="60" customFormat="1" x14ac:dyDescent="0.2">
      <c r="F157" s="61"/>
      <c r="I157" s="62"/>
    </row>
  </sheetData>
  <mergeCells count="13">
    <mergeCell ref="A137:D137"/>
    <mergeCell ref="A8:F8"/>
    <mergeCell ref="A9:F9"/>
    <mergeCell ref="A10:F10"/>
    <mergeCell ref="A11:F11"/>
    <mergeCell ref="A12:F12"/>
    <mergeCell ref="A15:F15"/>
    <mergeCell ref="A7:F7"/>
    <mergeCell ref="A1:F1"/>
    <mergeCell ref="B2:F2"/>
    <mergeCell ref="B3:F3"/>
    <mergeCell ref="B4:F4"/>
    <mergeCell ref="A6:F6"/>
  </mergeCells>
  <printOptions horizontalCentered="1"/>
  <pageMargins left="0.2" right="0.2" top="0.19685039370078741" bottom="0.2" header="0.2" footer="0.2"/>
  <pageSetup paperSize="9" scale="64" orientation="portrait" r:id="rId1"/>
  <headerFooter alignWithMargins="0"/>
  <colBreaks count="1" manualBreakCount="1">
    <brk id="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55"/>
  <sheetViews>
    <sheetView tabSelected="1" zoomScaleNormal="100" workbookViewId="0">
      <selection activeCell="A124" sqref="A124:XFD124"/>
    </sheetView>
  </sheetViews>
  <sheetFormatPr defaultRowHeight="12.75" x14ac:dyDescent="0.2"/>
  <cols>
    <col min="1" max="1" width="72.7109375" style="1" customWidth="1"/>
    <col min="2" max="2" width="19.140625" style="1" customWidth="1"/>
    <col min="3" max="3" width="13.85546875" style="1" customWidth="1"/>
    <col min="4" max="4" width="18.5703125" style="1" customWidth="1"/>
    <col min="5" max="5" width="13.85546875" style="1" customWidth="1"/>
    <col min="6" max="6" width="20.85546875" style="69" customWidth="1"/>
    <col min="7" max="7" width="15.42578125" style="1" customWidth="1"/>
    <col min="8" max="8" width="15.42578125" style="1" hidden="1" customWidth="1"/>
    <col min="9" max="9" width="15.42578125" style="2" hidden="1" customWidth="1"/>
    <col min="10" max="12" width="15.42578125" style="1" customWidth="1"/>
    <col min="13" max="16384" width="9.140625" style="1"/>
  </cols>
  <sheetData>
    <row r="1" spans="1:9" ht="16.5" customHeight="1" x14ac:dyDescent="0.2">
      <c r="A1" s="182" t="s">
        <v>132</v>
      </c>
      <c r="B1" s="183"/>
      <c r="C1" s="183"/>
      <c r="D1" s="183"/>
      <c r="E1" s="183"/>
      <c r="F1" s="183"/>
    </row>
    <row r="2" spans="1:9" ht="12.75" customHeight="1" x14ac:dyDescent="0.3">
      <c r="B2" s="184"/>
      <c r="C2" s="184"/>
      <c r="D2" s="184"/>
      <c r="E2" s="183"/>
      <c r="F2" s="183"/>
    </row>
    <row r="3" spans="1:9" ht="16.5" customHeight="1" x14ac:dyDescent="0.3">
      <c r="A3" s="3" t="s">
        <v>171</v>
      </c>
      <c r="B3" s="184" t="s">
        <v>0</v>
      </c>
      <c r="C3" s="184"/>
      <c r="D3" s="184"/>
      <c r="E3" s="183"/>
      <c r="F3" s="183"/>
    </row>
    <row r="4" spans="1:9" ht="14.25" customHeight="1" x14ac:dyDescent="0.3">
      <c r="B4" s="184" t="s">
        <v>133</v>
      </c>
      <c r="C4" s="184"/>
      <c r="D4" s="184"/>
      <c r="E4" s="183"/>
      <c r="F4" s="183"/>
    </row>
    <row r="5" spans="1:9" ht="14.25" customHeight="1" x14ac:dyDescent="0.3">
      <c r="B5" s="149"/>
      <c r="C5" s="149"/>
      <c r="D5" s="149"/>
      <c r="E5" s="148"/>
      <c r="F5" s="148"/>
    </row>
    <row r="6" spans="1:9" ht="25.5" customHeight="1" x14ac:dyDescent="0.4">
      <c r="A6" s="181"/>
      <c r="B6" s="181"/>
      <c r="C6" s="181"/>
      <c r="D6" s="181"/>
      <c r="E6" s="181"/>
      <c r="F6" s="181"/>
      <c r="G6" s="4"/>
    </row>
    <row r="7" spans="1:9" ht="25.5" customHeight="1" x14ac:dyDescent="0.4">
      <c r="A7" s="181"/>
      <c r="B7" s="181"/>
      <c r="C7" s="181"/>
      <c r="D7" s="181"/>
      <c r="E7" s="181"/>
      <c r="F7" s="181"/>
      <c r="G7" s="4"/>
    </row>
    <row r="8" spans="1:9" ht="25.5" customHeight="1" x14ac:dyDescent="0.2">
      <c r="A8" s="185" t="s">
        <v>170</v>
      </c>
      <c r="B8" s="185"/>
      <c r="C8" s="185"/>
      <c r="D8" s="185"/>
      <c r="E8" s="185"/>
      <c r="F8" s="185"/>
      <c r="G8" s="4"/>
    </row>
    <row r="9" spans="1:9" s="5" customFormat="1" ht="22.5" customHeight="1" x14ac:dyDescent="0.4">
      <c r="A9" s="170" t="s">
        <v>1</v>
      </c>
      <c r="B9" s="170"/>
      <c r="C9" s="170"/>
      <c r="D9" s="170"/>
      <c r="E9" s="171"/>
      <c r="F9" s="171"/>
      <c r="I9" s="6"/>
    </row>
    <row r="10" spans="1:9" s="7" customFormat="1" ht="18.75" customHeight="1" x14ac:dyDescent="0.4">
      <c r="A10" s="170" t="s">
        <v>124</v>
      </c>
      <c r="B10" s="170"/>
      <c r="C10" s="170"/>
      <c r="D10" s="170"/>
      <c r="E10" s="171"/>
      <c r="F10" s="171"/>
    </row>
    <row r="11" spans="1:9" s="8" customFormat="1" ht="17.25" customHeight="1" x14ac:dyDescent="0.2">
      <c r="A11" s="172" t="s">
        <v>2</v>
      </c>
      <c r="B11" s="172"/>
      <c r="C11" s="172"/>
      <c r="D11" s="172"/>
      <c r="E11" s="173"/>
      <c r="F11" s="173"/>
    </row>
    <row r="12" spans="1:9" s="7" customFormat="1" ht="30" customHeight="1" thickBot="1" x14ac:dyDescent="0.25">
      <c r="A12" s="174" t="s">
        <v>3</v>
      </c>
      <c r="B12" s="174"/>
      <c r="C12" s="174"/>
      <c r="D12" s="174"/>
      <c r="E12" s="175"/>
      <c r="F12" s="175"/>
    </row>
    <row r="13" spans="1:9" s="13" customFormat="1" ht="139.5" customHeight="1" thickBot="1" x14ac:dyDescent="0.25">
      <c r="A13" s="9" t="s">
        <v>4</v>
      </c>
      <c r="B13" s="10" t="s">
        <v>5</v>
      </c>
      <c r="C13" s="11" t="s">
        <v>125</v>
      </c>
      <c r="D13" s="11" t="s">
        <v>7</v>
      </c>
      <c r="E13" s="11" t="s">
        <v>6</v>
      </c>
      <c r="F13" s="12" t="s">
        <v>8</v>
      </c>
      <c r="I13" s="14"/>
    </row>
    <row r="14" spans="1:9" s="20" customFormat="1" x14ac:dyDescent="0.2">
      <c r="A14" s="15">
        <v>1</v>
      </c>
      <c r="B14" s="16">
        <v>2</v>
      </c>
      <c r="C14" s="16">
        <v>3</v>
      </c>
      <c r="D14" s="17">
        <v>4</v>
      </c>
      <c r="E14" s="18">
        <v>5</v>
      </c>
      <c r="F14" s="19">
        <v>6</v>
      </c>
      <c r="I14" s="21"/>
    </row>
    <row r="15" spans="1:9" s="20" customFormat="1" ht="49.5" customHeight="1" x14ac:dyDescent="0.2">
      <c r="A15" s="176" t="s">
        <v>9</v>
      </c>
      <c r="B15" s="177"/>
      <c r="C15" s="177"/>
      <c r="D15" s="177"/>
      <c r="E15" s="178"/>
      <c r="F15" s="179"/>
      <c r="I15" s="21"/>
    </row>
    <row r="16" spans="1:9" s="13" customFormat="1" ht="21" customHeight="1" x14ac:dyDescent="0.2">
      <c r="A16" s="73" t="s">
        <v>73</v>
      </c>
      <c r="B16" s="37" t="s">
        <v>10</v>
      </c>
      <c r="C16" s="24" t="s">
        <v>126</v>
      </c>
      <c r="D16" s="92">
        <f>E16*G16</f>
        <v>200196.22</v>
      </c>
      <c r="E16" s="24">
        <f>F16*12</f>
        <v>44.88</v>
      </c>
      <c r="F16" s="25">
        <f>F27+F29</f>
        <v>3.74</v>
      </c>
      <c r="G16" s="13">
        <v>4460.7</v>
      </c>
      <c r="H16" s="13">
        <v>1.07</v>
      </c>
      <c r="I16" s="14">
        <v>2.2400000000000002</v>
      </c>
    </row>
    <row r="17" spans="1:9" s="27" customFormat="1" ht="27" customHeight="1" x14ac:dyDescent="0.2">
      <c r="A17" s="80" t="s">
        <v>77</v>
      </c>
      <c r="B17" s="81" t="s">
        <v>11</v>
      </c>
      <c r="C17" s="24"/>
      <c r="D17" s="92"/>
      <c r="E17" s="24"/>
      <c r="F17" s="25"/>
      <c r="G17" s="13">
        <v>4460.7</v>
      </c>
      <c r="I17" s="28"/>
    </row>
    <row r="18" spans="1:9" s="27" customFormat="1" ht="18.75" customHeight="1" x14ac:dyDescent="0.2">
      <c r="A18" s="80" t="s">
        <v>12</v>
      </c>
      <c r="B18" s="81" t="s">
        <v>11</v>
      </c>
      <c r="C18" s="24"/>
      <c r="D18" s="92"/>
      <c r="E18" s="24"/>
      <c r="F18" s="25"/>
      <c r="G18" s="13">
        <v>4460.7</v>
      </c>
      <c r="I18" s="28"/>
    </row>
    <row r="19" spans="1:9" s="27" customFormat="1" ht="123.75" customHeight="1" x14ac:dyDescent="0.2">
      <c r="A19" s="80" t="s">
        <v>78</v>
      </c>
      <c r="B19" s="81" t="s">
        <v>33</v>
      </c>
      <c r="C19" s="24"/>
      <c r="D19" s="92"/>
      <c r="E19" s="24"/>
      <c r="F19" s="25"/>
      <c r="G19" s="13">
        <v>4460.7</v>
      </c>
      <c r="I19" s="28"/>
    </row>
    <row r="20" spans="1:9" s="38" customFormat="1" ht="15" x14ac:dyDescent="0.2">
      <c r="A20" s="80" t="s">
        <v>79</v>
      </c>
      <c r="B20" s="81" t="s">
        <v>11</v>
      </c>
      <c r="C20" s="142"/>
      <c r="D20" s="93"/>
      <c r="E20" s="71"/>
      <c r="F20" s="71"/>
      <c r="H20" s="39"/>
    </row>
    <row r="21" spans="1:9" s="38" customFormat="1" ht="15" x14ac:dyDescent="0.2">
      <c r="A21" s="80" t="s">
        <v>80</v>
      </c>
      <c r="B21" s="81" t="s">
        <v>11</v>
      </c>
      <c r="C21" s="143"/>
      <c r="D21" s="92"/>
      <c r="E21" s="24"/>
      <c r="F21" s="24"/>
      <c r="H21" s="39"/>
    </row>
    <row r="22" spans="1:9" s="13" customFormat="1" ht="25.5" x14ac:dyDescent="0.2">
      <c r="A22" s="134" t="s">
        <v>81</v>
      </c>
      <c r="B22" s="135" t="s">
        <v>17</v>
      </c>
      <c r="C22" s="144"/>
      <c r="D22" s="133"/>
      <c r="E22" s="23"/>
      <c r="F22" s="23"/>
      <c r="H22" s="14"/>
    </row>
    <row r="23" spans="1:9" s="13" customFormat="1" ht="18.75" x14ac:dyDescent="0.2">
      <c r="A23" s="134" t="s">
        <v>82</v>
      </c>
      <c r="B23" s="135" t="s">
        <v>21</v>
      </c>
      <c r="C23" s="23"/>
      <c r="D23" s="133"/>
      <c r="E23" s="23"/>
      <c r="F23" s="136"/>
    </row>
    <row r="24" spans="1:9" s="13" customFormat="1" ht="18.75" x14ac:dyDescent="0.2">
      <c r="A24" s="134" t="s">
        <v>158</v>
      </c>
      <c r="B24" s="135" t="s">
        <v>11</v>
      </c>
      <c r="C24" s="23"/>
      <c r="D24" s="133"/>
      <c r="E24" s="23"/>
      <c r="F24" s="136"/>
    </row>
    <row r="25" spans="1:9" s="13" customFormat="1" ht="15" x14ac:dyDescent="0.2">
      <c r="A25" s="134" t="s">
        <v>161</v>
      </c>
      <c r="B25" s="135" t="s">
        <v>11</v>
      </c>
      <c r="C25" s="144"/>
      <c r="D25" s="133"/>
      <c r="E25" s="23"/>
      <c r="F25" s="23"/>
      <c r="H25" s="14"/>
    </row>
    <row r="26" spans="1:9" s="13" customFormat="1" ht="15" x14ac:dyDescent="0.2">
      <c r="A26" s="134" t="s">
        <v>83</v>
      </c>
      <c r="B26" s="135" t="s">
        <v>31</v>
      </c>
      <c r="C26" s="144"/>
      <c r="D26" s="133"/>
      <c r="E26" s="23"/>
      <c r="F26" s="23"/>
      <c r="H26" s="14"/>
    </row>
    <row r="27" spans="1:9" s="13" customFormat="1" ht="15.75" customHeight="1" x14ac:dyDescent="0.2">
      <c r="A27" s="137" t="s">
        <v>67</v>
      </c>
      <c r="B27" s="138"/>
      <c r="C27" s="139"/>
      <c r="D27" s="140"/>
      <c r="E27" s="139"/>
      <c r="F27" s="25">
        <v>3.61</v>
      </c>
      <c r="G27" s="13">
        <v>4460.7</v>
      </c>
      <c r="I27" s="14"/>
    </row>
    <row r="28" spans="1:9" s="13" customFormat="1" ht="15.75" customHeight="1" x14ac:dyDescent="0.2">
      <c r="A28" s="141" t="s">
        <v>71</v>
      </c>
      <c r="B28" s="138" t="s">
        <v>11</v>
      </c>
      <c r="C28" s="139"/>
      <c r="D28" s="140"/>
      <c r="E28" s="139"/>
      <c r="F28" s="72">
        <v>0.13</v>
      </c>
      <c r="G28" s="13">
        <v>4460.7</v>
      </c>
      <c r="I28" s="14"/>
    </row>
    <row r="29" spans="1:9" s="27" customFormat="1" ht="15.75" customHeight="1" x14ac:dyDescent="0.2">
      <c r="A29" s="73" t="s">
        <v>67</v>
      </c>
      <c r="B29" s="74"/>
      <c r="C29" s="71"/>
      <c r="D29" s="93"/>
      <c r="E29" s="71"/>
      <c r="F29" s="25">
        <f>F28</f>
        <v>0.13</v>
      </c>
      <c r="G29" s="13">
        <v>4460.7</v>
      </c>
      <c r="I29" s="28"/>
    </row>
    <row r="30" spans="1:9" s="13" customFormat="1" ht="30" x14ac:dyDescent="0.2">
      <c r="A30" s="73" t="s">
        <v>13</v>
      </c>
      <c r="B30" s="82" t="s">
        <v>14</v>
      </c>
      <c r="C30" s="23" t="s">
        <v>127</v>
      </c>
      <c r="D30" s="92">
        <f>E30*G30</f>
        <v>153091.22</v>
      </c>
      <c r="E30" s="24">
        <f>F30*12</f>
        <v>34.32</v>
      </c>
      <c r="F30" s="25">
        <v>2.86</v>
      </c>
      <c r="G30" s="13">
        <v>4460.7</v>
      </c>
      <c r="H30" s="13">
        <v>1.07</v>
      </c>
      <c r="I30" s="14">
        <v>1.9</v>
      </c>
    </row>
    <row r="31" spans="1:9" s="27" customFormat="1" ht="15" x14ac:dyDescent="0.2">
      <c r="A31" s="80" t="s">
        <v>84</v>
      </c>
      <c r="B31" s="81" t="s">
        <v>14</v>
      </c>
      <c r="C31" s="26"/>
      <c r="D31" s="92"/>
      <c r="E31" s="24"/>
      <c r="F31" s="25"/>
      <c r="G31" s="13">
        <v>4460.7</v>
      </c>
      <c r="I31" s="28"/>
    </row>
    <row r="32" spans="1:9" s="27" customFormat="1" ht="15" x14ac:dyDescent="0.2">
      <c r="A32" s="80" t="s">
        <v>85</v>
      </c>
      <c r="B32" s="81" t="s">
        <v>86</v>
      </c>
      <c r="C32" s="26"/>
      <c r="D32" s="92"/>
      <c r="E32" s="24"/>
      <c r="F32" s="25"/>
      <c r="G32" s="13">
        <v>4460.7</v>
      </c>
      <c r="I32" s="28"/>
    </row>
    <row r="33" spans="1:9" s="27" customFormat="1" ht="15" x14ac:dyDescent="0.2">
      <c r="A33" s="80" t="s">
        <v>87</v>
      </c>
      <c r="B33" s="81" t="s">
        <v>88</v>
      </c>
      <c r="C33" s="26"/>
      <c r="D33" s="92"/>
      <c r="E33" s="24"/>
      <c r="F33" s="25"/>
      <c r="G33" s="13">
        <v>4460.7</v>
      </c>
      <c r="I33" s="28"/>
    </row>
    <row r="34" spans="1:9" s="27" customFormat="1" ht="15" x14ac:dyDescent="0.2">
      <c r="A34" s="80" t="s">
        <v>15</v>
      </c>
      <c r="B34" s="81" t="s">
        <v>14</v>
      </c>
      <c r="C34" s="26"/>
      <c r="D34" s="92"/>
      <c r="E34" s="24"/>
      <c r="F34" s="25"/>
      <c r="G34" s="13">
        <v>4460.7</v>
      </c>
      <c r="I34" s="28"/>
    </row>
    <row r="35" spans="1:9" s="27" customFormat="1" ht="25.5" x14ac:dyDescent="0.2">
      <c r="A35" s="80" t="s">
        <v>16</v>
      </c>
      <c r="B35" s="81" t="s">
        <v>17</v>
      </c>
      <c r="C35" s="26"/>
      <c r="D35" s="92"/>
      <c r="E35" s="24"/>
      <c r="F35" s="25"/>
      <c r="G35" s="13">
        <v>4460.7</v>
      </c>
      <c r="I35" s="28"/>
    </row>
    <row r="36" spans="1:9" s="27" customFormat="1" ht="15" x14ac:dyDescent="0.2">
      <c r="A36" s="80" t="s">
        <v>89</v>
      </c>
      <c r="B36" s="81" t="s">
        <v>14</v>
      </c>
      <c r="C36" s="26"/>
      <c r="D36" s="92"/>
      <c r="E36" s="24"/>
      <c r="F36" s="25"/>
      <c r="G36" s="13">
        <v>4460.7</v>
      </c>
      <c r="I36" s="28"/>
    </row>
    <row r="37" spans="1:9" s="27" customFormat="1" ht="15" x14ac:dyDescent="0.2">
      <c r="A37" s="80" t="s">
        <v>18</v>
      </c>
      <c r="B37" s="81" t="s">
        <v>14</v>
      </c>
      <c r="C37" s="26"/>
      <c r="D37" s="92"/>
      <c r="E37" s="24"/>
      <c r="F37" s="25"/>
      <c r="G37" s="13">
        <v>4460.7</v>
      </c>
      <c r="I37" s="28"/>
    </row>
    <row r="38" spans="1:9" s="27" customFormat="1" ht="25.5" x14ac:dyDescent="0.2">
      <c r="A38" s="80" t="s">
        <v>90</v>
      </c>
      <c r="B38" s="81" t="s">
        <v>19</v>
      </c>
      <c r="C38" s="26"/>
      <c r="D38" s="92"/>
      <c r="E38" s="24"/>
      <c r="F38" s="25"/>
      <c r="G38" s="13">
        <v>4460.7</v>
      </c>
      <c r="I38" s="28"/>
    </row>
    <row r="39" spans="1:9" s="27" customFormat="1" ht="25.5" x14ac:dyDescent="0.2">
      <c r="A39" s="80" t="s">
        <v>91</v>
      </c>
      <c r="B39" s="81" t="s">
        <v>17</v>
      </c>
      <c r="C39" s="26"/>
      <c r="D39" s="92"/>
      <c r="E39" s="24"/>
      <c r="F39" s="25"/>
      <c r="G39" s="13">
        <v>4460.7</v>
      </c>
      <c r="I39" s="28"/>
    </row>
    <row r="40" spans="1:9" s="27" customFormat="1" ht="25.5" x14ac:dyDescent="0.2">
      <c r="A40" s="80" t="s">
        <v>92</v>
      </c>
      <c r="B40" s="81" t="s">
        <v>14</v>
      </c>
      <c r="C40" s="26"/>
      <c r="D40" s="92"/>
      <c r="E40" s="24"/>
      <c r="F40" s="25"/>
      <c r="G40" s="13">
        <v>4460.7</v>
      </c>
      <c r="I40" s="28"/>
    </row>
    <row r="41" spans="1:9" s="31" customFormat="1" ht="15" x14ac:dyDescent="0.2">
      <c r="A41" s="29" t="s">
        <v>20</v>
      </c>
      <c r="B41" s="22" t="s">
        <v>21</v>
      </c>
      <c r="C41" s="23" t="s">
        <v>126</v>
      </c>
      <c r="D41" s="92">
        <f>E41*G41</f>
        <v>48175.56</v>
      </c>
      <c r="E41" s="24">
        <f>F41*12</f>
        <v>10.8</v>
      </c>
      <c r="F41" s="25">
        <v>0.9</v>
      </c>
      <c r="G41" s="13">
        <v>4460.7</v>
      </c>
      <c r="H41" s="13">
        <v>1.07</v>
      </c>
      <c r="I41" s="14">
        <v>0.6</v>
      </c>
    </row>
    <row r="42" spans="1:9" s="13" customFormat="1" ht="15" x14ac:dyDescent="0.2">
      <c r="A42" s="29" t="s">
        <v>22</v>
      </c>
      <c r="B42" s="22" t="s">
        <v>23</v>
      </c>
      <c r="C42" s="23" t="s">
        <v>126</v>
      </c>
      <c r="D42" s="92">
        <f>E42*G42</f>
        <v>156838.21</v>
      </c>
      <c r="E42" s="24">
        <f>F42*12</f>
        <v>35.159999999999997</v>
      </c>
      <c r="F42" s="25">
        <v>2.93</v>
      </c>
      <c r="G42" s="13">
        <v>4460.7</v>
      </c>
      <c r="H42" s="13">
        <v>1.07</v>
      </c>
      <c r="I42" s="14">
        <v>1.94</v>
      </c>
    </row>
    <row r="43" spans="1:9" s="13" customFormat="1" ht="15" x14ac:dyDescent="0.2">
      <c r="A43" s="36" t="s">
        <v>93</v>
      </c>
      <c r="B43" s="37" t="s">
        <v>14</v>
      </c>
      <c r="C43" s="23" t="s">
        <v>134</v>
      </c>
      <c r="D43" s="92">
        <v>0</v>
      </c>
      <c r="E43" s="24">
        <f>D43/G43</f>
        <v>0</v>
      </c>
      <c r="F43" s="25">
        <f>E43/12</f>
        <v>0</v>
      </c>
      <c r="G43" s="13">
        <v>4460.7</v>
      </c>
      <c r="I43" s="14"/>
    </row>
    <row r="44" spans="1:9" s="13" customFormat="1" ht="15" x14ac:dyDescent="0.2">
      <c r="A44" s="80" t="s">
        <v>94</v>
      </c>
      <c r="B44" s="81" t="s">
        <v>33</v>
      </c>
      <c r="C44" s="23"/>
      <c r="D44" s="92"/>
      <c r="E44" s="24"/>
      <c r="F44" s="25"/>
      <c r="G44" s="13">
        <v>4460.7</v>
      </c>
      <c r="I44" s="14"/>
    </row>
    <row r="45" spans="1:9" s="13" customFormat="1" ht="15" x14ac:dyDescent="0.2">
      <c r="A45" s="80" t="s">
        <v>95</v>
      </c>
      <c r="B45" s="81" t="s">
        <v>31</v>
      </c>
      <c r="C45" s="23"/>
      <c r="D45" s="92"/>
      <c r="E45" s="24"/>
      <c r="F45" s="25"/>
      <c r="G45" s="13">
        <v>4460.7</v>
      </c>
      <c r="I45" s="14"/>
    </row>
    <row r="46" spans="1:9" s="13" customFormat="1" ht="15" x14ac:dyDescent="0.2">
      <c r="A46" s="80" t="s">
        <v>96</v>
      </c>
      <c r="B46" s="81" t="s">
        <v>97</v>
      </c>
      <c r="C46" s="23"/>
      <c r="D46" s="92"/>
      <c r="E46" s="24"/>
      <c r="F46" s="25"/>
      <c r="G46" s="13">
        <v>4460.7</v>
      </c>
      <c r="I46" s="14"/>
    </row>
    <row r="47" spans="1:9" s="13" customFormat="1" ht="15" x14ac:dyDescent="0.2">
      <c r="A47" s="80" t="s">
        <v>98</v>
      </c>
      <c r="B47" s="81" t="s">
        <v>99</v>
      </c>
      <c r="C47" s="23"/>
      <c r="D47" s="92"/>
      <c r="E47" s="24"/>
      <c r="F47" s="25"/>
      <c r="G47" s="13">
        <v>4460.7</v>
      </c>
      <c r="I47" s="14"/>
    </row>
    <row r="48" spans="1:9" s="13" customFormat="1" ht="15" x14ac:dyDescent="0.2">
      <c r="A48" s="80" t="s">
        <v>100</v>
      </c>
      <c r="B48" s="81" t="s">
        <v>97</v>
      </c>
      <c r="C48" s="23"/>
      <c r="D48" s="92"/>
      <c r="E48" s="24"/>
      <c r="F48" s="25"/>
      <c r="G48" s="13">
        <v>4460.7</v>
      </c>
      <c r="I48" s="14"/>
    </row>
    <row r="49" spans="1:9" s="20" customFormat="1" ht="30" x14ac:dyDescent="0.2">
      <c r="A49" s="36" t="s">
        <v>128</v>
      </c>
      <c r="B49" s="37" t="s">
        <v>10</v>
      </c>
      <c r="C49" s="32" t="s">
        <v>130</v>
      </c>
      <c r="D49" s="92">
        <v>2439.9899999999998</v>
      </c>
      <c r="E49" s="24">
        <f>D49/G49</f>
        <v>0.55000000000000004</v>
      </c>
      <c r="F49" s="25">
        <f>E49/12</f>
        <v>0.05</v>
      </c>
      <c r="G49" s="13">
        <v>4460.7</v>
      </c>
      <c r="H49" s="13">
        <v>1.07</v>
      </c>
      <c r="I49" s="14">
        <v>0.03</v>
      </c>
    </row>
    <row r="50" spans="1:9" s="20" customFormat="1" ht="36.75" customHeight="1" x14ac:dyDescent="0.2">
      <c r="A50" s="36" t="s">
        <v>129</v>
      </c>
      <c r="B50" s="37" t="s">
        <v>10</v>
      </c>
      <c r="C50" s="32" t="s">
        <v>130</v>
      </c>
      <c r="D50" s="92">
        <v>15405.72</v>
      </c>
      <c r="E50" s="24">
        <f>D50/G50</f>
        <v>3.45</v>
      </c>
      <c r="F50" s="25">
        <f>E50/12</f>
        <v>0.28999999999999998</v>
      </c>
      <c r="G50" s="13">
        <v>4460.7</v>
      </c>
      <c r="H50" s="13">
        <v>1.07</v>
      </c>
      <c r="I50" s="14">
        <v>0.19</v>
      </c>
    </row>
    <row r="51" spans="1:9" s="20" customFormat="1" ht="30" x14ac:dyDescent="0.2">
      <c r="A51" s="36" t="s">
        <v>24</v>
      </c>
      <c r="B51" s="37"/>
      <c r="C51" s="32" t="s">
        <v>135</v>
      </c>
      <c r="D51" s="92">
        <f>E51*G51</f>
        <v>11776.25</v>
      </c>
      <c r="E51" s="24">
        <f>F51*12</f>
        <v>2.64</v>
      </c>
      <c r="F51" s="25">
        <v>0.22</v>
      </c>
      <c r="G51" s="13">
        <v>4460.7</v>
      </c>
      <c r="H51" s="13">
        <v>1.07</v>
      </c>
      <c r="I51" s="14">
        <v>0.14000000000000001</v>
      </c>
    </row>
    <row r="52" spans="1:9" s="20" customFormat="1" ht="31.5" customHeight="1" x14ac:dyDescent="0.2">
      <c r="A52" s="83" t="s">
        <v>101</v>
      </c>
      <c r="B52" s="79" t="s">
        <v>57</v>
      </c>
      <c r="C52" s="32"/>
      <c r="D52" s="92"/>
      <c r="E52" s="24"/>
      <c r="F52" s="25"/>
      <c r="G52" s="13">
        <v>4460.7</v>
      </c>
      <c r="H52" s="13"/>
      <c r="I52" s="14"/>
    </row>
    <row r="53" spans="1:9" s="20" customFormat="1" ht="27.75" customHeight="1" x14ac:dyDescent="0.2">
      <c r="A53" s="83" t="s">
        <v>102</v>
      </c>
      <c r="B53" s="79" t="s">
        <v>57</v>
      </c>
      <c r="C53" s="32"/>
      <c r="D53" s="92"/>
      <c r="E53" s="24"/>
      <c r="F53" s="25"/>
      <c r="G53" s="13">
        <v>4460.7</v>
      </c>
      <c r="H53" s="13"/>
      <c r="I53" s="14"/>
    </row>
    <row r="54" spans="1:9" s="20" customFormat="1" ht="17.25" customHeight="1" x14ac:dyDescent="0.2">
      <c r="A54" s="83" t="s">
        <v>103</v>
      </c>
      <c r="B54" s="79" t="s">
        <v>11</v>
      </c>
      <c r="C54" s="32"/>
      <c r="D54" s="92"/>
      <c r="E54" s="24"/>
      <c r="F54" s="25"/>
      <c r="G54" s="13">
        <v>4460.7</v>
      </c>
      <c r="H54" s="13"/>
      <c r="I54" s="14"/>
    </row>
    <row r="55" spans="1:9" s="20" customFormat="1" ht="21" customHeight="1" x14ac:dyDescent="0.2">
      <c r="A55" s="83" t="s">
        <v>104</v>
      </c>
      <c r="B55" s="79" t="s">
        <v>57</v>
      </c>
      <c r="C55" s="32"/>
      <c r="D55" s="92"/>
      <c r="E55" s="24"/>
      <c r="F55" s="25"/>
      <c r="G55" s="13">
        <v>4460.7</v>
      </c>
      <c r="H55" s="13"/>
      <c r="I55" s="14"/>
    </row>
    <row r="56" spans="1:9" s="20" customFormat="1" ht="25.5" x14ac:dyDescent="0.2">
      <c r="A56" s="83" t="s">
        <v>105</v>
      </c>
      <c r="B56" s="79" t="s">
        <v>57</v>
      </c>
      <c r="C56" s="32"/>
      <c r="D56" s="92"/>
      <c r="E56" s="24"/>
      <c r="F56" s="25"/>
      <c r="G56" s="13">
        <v>4460.7</v>
      </c>
      <c r="H56" s="13"/>
      <c r="I56" s="14"/>
    </row>
    <row r="57" spans="1:9" s="20" customFormat="1" ht="15" x14ac:dyDescent="0.2">
      <c r="A57" s="83" t="s">
        <v>106</v>
      </c>
      <c r="B57" s="79" t="s">
        <v>57</v>
      </c>
      <c r="C57" s="32"/>
      <c r="D57" s="92"/>
      <c r="E57" s="24"/>
      <c r="F57" s="25"/>
      <c r="G57" s="13">
        <v>4460.7</v>
      </c>
      <c r="H57" s="13"/>
      <c r="I57" s="14"/>
    </row>
    <row r="58" spans="1:9" s="20" customFormat="1" ht="25.5" x14ac:dyDescent="0.2">
      <c r="A58" s="83" t="s">
        <v>107</v>
      </c>
      <c r="B58" s="79" t="s">
        <v>57</v>
      </c>
      <c r="C58" s="32"/>
      <c r="D58" s="92"/>
      <c r="E58" s="24"/>
      <c r="F58" s="25"/>
      <c r="G58" s="13">
        <v>4460.7</v>
      </c>
      <c r="H58" s="13"/>
      <c r="I58" s="14"/>
    </row>
    <row r="59" spans="1:9" s="20" customFormat="1" ht="18" customHeight="1" x14ac:dyDescent="0.2">
      <c r="A59" s="83" t="s">
        <v>108</v>
      </c>
      <c r="B59" s="79" t="s">
        <v>57</v>
      </c>
      <c r="C59" s="32"/>
      <c r="D59" s="92"/>
      <c r="E59" s="24"/>
      <c r="F59" s="25"/>
      <c r="G59" s="13">
        <v>4460.7</v>
      </c>
      <c r="H59" s="13"/>
      <c r="I59" s="14"/>
    </row>
    <row r="60" spans="1:9" s="20" customFormat="1" ht="18" customHeight="1" x14ac:dyDescent="0.2">
      <c r="A60" s="83" t="s">
        <v>109</v>
      </c>
      <c r="B60" s="79" t="s">
        <v>57</v>
      </c>
      <c r="C60" s="32"/>
      <c r="D60" s="92"/>
      <c r="E60" s="24"/>
      <c r="F60" s="25"/>
      <c r="G60" s="13">
        <v>4460.7</v>
      </c>
      <c r="H60" s="13"/>
      <c r="I60" s="14"/>
    </row>
    <row r="61" spans="1:9" s="31" customFormat="1" ht="30" x14ac:dyDescent="0.2">
      <c r="A61" s="29" t="s">
        <v>159</v>
      </c>
      <c r="B61" s="22"/>
      <c r="C61" s="32"/>
      <c r="D61" s="133">
        <v>84280</v>
      </c>
      <c r="E61" s="23">
        <f>D61/G61</f>
        <v>18.89</v>
      </c>
      <c r="F61" s="24">
        <f>E61/12</f>
        <v>1.57</v>
      </c>
      <c r="G61" s="13">
        <v>4460.7</v>
      </c>
      <c r="H61" s="13"/>
      <c r="I61" s="14"/>
    </row>
    <row r="62" spans="1:9" s="13" customFormat="1" ht="15" x14ac:dyDescent="0.2">
      <c r="A62" s="29" t="s">
        <v>25</v>
      </c>
      <c r="B62" s="22" t="s">
        <v>26</v>
      </c>
      <c r="C62" s="32" t="s">
        <v>136</v>
      </c>
      <c r="D62" s="92">
        <f>E62*G62</f>
        <v>4282.2700000000004</v>
      </c>
      <c r="E62" s="24">
        <f>F62*12</f>
        <v>0.96</v>
      </c>
      <c r="F62" s="25">
        <v>0.08</v>
      </c>
      <c r="G62" s="13">
        <v>4460.7</v>
      </c>
      <c r="H62" s="13">
        <v>1.07</v>
      </c>
      <c r="I62" s="14">
        <v>0.03</v>
      </c>
    </row>
    <row r="63" spans="1:9" s="13" customFormat="1" ht="15" x14ac:dyDescent="0.2">
      <c r="A63" s="29" t="s">
        <v>27</v>
      </c>
      <c r="B63" s="34" t="s">
        <v>28</v>
      </c>
      <c r="C63" s="35" t="s">
        <v>136</v>
      </c>
      <c r="D63" s="92">
        <f>E63*G63</f>
        <v>2676.42</v>
      </c>
      <c r="E63" s="24">
        <f>12*F63</f>
        <v>0.6</v>
      </c>
      <c r="F63" s="25">
        <v>0.05</v>
      </c>
      <c r="G63" s="13">
        <v>4460.7</v>
      </c>
      <c r="H63" s="13">
        <v>1.07</v>
      </c>
      <c r="I63" s="14">
        <v>0.02</v>
      </c>
    </row>
    <row r="64" spans="1:9" s="40" customFormat="1" ht="30" x14ac:dyDescent="0.2">
      <c r="A64" s="36" t="s">
        <v>29</v>
      </c>
      <c r="B64" s="37"/>
      <c r="C64" s="33" t="s">
        <v>131</v>
      </c>
      <c r="D64" s="92">
        <v>7070</v>
      </c>
      <c r="E64" s="24">
        <f>D64/G64</f>
        <v>1.58</v>
      </c>
      <c r="F64" s="25">
        <f>E64/12</f>
        <v>0.13</v>
      </c>
      <c r="G64" s="13">
        <v>4460.7</v>
      </c>
      <c r="H64" s="38">
        <v>1.07</v>
      </c>
      <c r="I64" s="39">
        <v>0.03</v>
      </c>
    </row>
    <row r="65" spans="1:9" s="31" customFormat="1" ht="15" x14ac:dyDescent="0.2">
      <c r="A65" s="29" t="s">
        <v>30</v>
      </c>
      <c r="B65" s="22"/>
      <c r="C65" s="23" t="s">
        <v>137</v>
      </c>
      <c r="D65" s="94">
        <f>SUM(D66:D79)</f>
        <v>20008.73</v>
      </c>
      <c r="E65" s="24">
        <f>D65/G65</f>
        <v>4.49</v>
      </c>
      <c r="F65" s="24">
        <f>E65/12+0.01</f>
        <v>0.38</v>
      </c>
      <c r="G65" s="13">
        <v>4460.7</v>
      </c>
      <c r="H65" s="13">
        <v>1.07</v>
      </c>
      <c r="I65" s="14">
        <v>0.42</v>
      </c>
    </row>
    <row r="66" spans="1:9" s="20" customFormat="1" ht="21.75" customHeight="1" x14ac:dyDescent="0.2">
      <c r="A66" s="84" t="s">
        <v>74</v>
      </c>
      <c r="B66" s="86" t="s">
        <v>31</v>
      </c>
      <c r="C66" s="44"/>
      <c r="D66" s="104">
        <v>743.92</v>
      </c>
      <c r="E66" s="44"/>
      <c r="F66" s="45"/>
      <c r="G66" s="13">
        <v>4460.7</v>
      </c>
      <c r="H66" s="13">
        <v>1.07</v>
      </c>
      <c r="I66" s="14">
        <v>0.01</v>
      </c>
    </row>
    <row r="67" spans="1:9" s="20" customFormat="1" ht="15" x14ac:dyDescent="0.2">
      <c r="A67" s="84" t="s">
        <v>32</v>
      </c>
      <c r="B67" s="86" t="s">
        <v>33</v>
      </c>
      <c r="C67" s="44"/>
      <c r="D67" s="104">
        <v>548.89</v>
      </c>
      <c r="E67" s="44"/>
      <c r="F67" s="45"/>
      <c r="G67" s="13">
        <v>4460.7</v>
      </c>
      <c r="H67" s="13">
        <v>1.07</v>
      </c>
      <c r="I67" s="14">
        <v>0.01</v>
      </c>
    </row>
    <row r="68" spans="1:9" s="20" customFormat="1" ht="15" x14ac:dyDescent="0.2">
      <c r="A68" s="84" t="s">
        <v>72</v>
      </c>
      <c r="B68" s="85" t="s">
        <v>31</v>
      </c>
      <c r="C68" s="44"/>
      <c r="D68" s="104">
        <v>978.07</v>
      </c>
      <c r="E68" s="44"/>
      <c r="F68" s="45"/>
      <c r="G68" s="13">
        <v>4460.7</v>
      </c>
      <c r="H68" s="13"/>
      <c r="I68" s="14"/>
    </row>
    <row r="69" spans="1:9" s="20" customFormat="1" ht="15" x14ac:dyDescent="0.2">
      <c r="A69" s="84" t="s">
        <v>34</v>
      </c>
      <c r="B69" s="86" t="s">
        <v>31</v>
      </c>
      <c r="C69" s="44"/>
      <c r="D69" s="104">
        <v>1046</v>
      </c>
      <c r="E69" s="44"/>
      <c r="F69" s="45"/>
      <c r="G69" s="13">
        <v>4460.7</v>
      </c>
      <c r="H69" s="13">
        <v>1.07</v>
      </c>
      <c r="I69" s="14">
        <v>0.01</v>
      </c>
    </row>
    <row r="70" spans="1:9" s="20" customFormat="1" ht="15" x14ac:dyDescent="0.2">
      <c r="A70" s="84" t="s">
        <v>35</v>
      </c>
      <c r="B70" s="86" t="s">
        <v>31</v>
      </c>
      <c r="C70" s="44"/>
      <c r="D70" s="104">
        <v>4663.38</v>
      </c>
      <c r="E70" s="44"/>
      <c r="F70" s="45"/>
      <c r="G70" s="13">
        <v>4460.7</v>
      </c>
      <c r="H70" s="13">
        <v>1.07</v>
      </c>
      <c r="I70" s="14">
        <v>0.05</v>
      </c>
    </row>
    <row r="71" spans="1:9" s="20" customFormat="1" ht="15" x14ac:dyDescent="0.2">
      <c r="A71" s="84" t="s">
        <v>36</v>
      </c>
      <c r="B71" s="86" t="s">
        <v>31</v>
      </c>
      <c r="C71" s="44"/>
      <c r="D71" s="104">
        <v>1097.78</v>
      </c>
      <c r="E71" s="44"/>
      <c r="F71" s="45"/>
      <c r="G71" s="13">
        <v>4460.7</v>
      </c>
      <c r="H71" s="13">
        <v>1.07</v>
      </c>
      <c r="I71" s="14">
        <v>0.01</v>
      </c>
    </row>
    <row r="72" spans="1:9" s="20" customFormat="1" ht="15" x14ac:dyDescent="0.2">
      <c r="A72" s="84" t="s">
        <v>37</v>
      </c>
      <c r="B72" s="86" t="s">
        <v>31</v>
      </c>
      <c r="C72" s="44"/>
      <c r="D72" s="104">
        <v>522.99</v>
      </c>
      <c r="E72" s="44"/>
      <c r="F72" s="45"/>
      <c r="G72" s="13">
        <v>4460.7</v>
      </c>
      <c r="H72" s="13">
        <v>1.07</v>
      </c>
      <c r="I72" s="14">
        <v>0.01</v>
      </c>
    </row>
    <row r="73" spans="1:9" s="20" customFormat="1" ht="15" x14ac:dyDescent="0.2">
      <c r="A73" s="84" t="s">
        <v>38</v>
      </c>
      <c r="B73" s="86" t="s">
        <v>33</v>
      </c>
      <c r="C73" s="44"/>
      <c r="D73" s="104">
        <v>0</v>
      </c>
      <c r="E73" s="44"/>
      <c r="F73" s="45"/>
      <c r="G73" s="13">
        <v>4460.7</v>
      </c>
      <c r="H73" s="13">
        <v>1.07</v>
      </c>
      <c r="I73" s="14">
        <v>0.02</v>
      </c>
    </row>
    <row r="74" spans="1:9" s="20" customFormat="1" ht="25.5" x14ac:dyDescent="0.2">
      <c r="A74" s="84" t="s">
        <v>39</v>
      </c>
      <c r="B74" s="86" t="s">
        <v>31</v>
      </c>
      <c r="C74" s="44"/>
      <c r="D74" s="104">
        <v>4937.42</v>
      </c>
      <c r="E74" s="44"/>
      <c r="F74" s="45"/>
      <c r="G74" s="13">
        <v>4460.7</v>
      </c>
      <c r="H74" s="13">
        <v>1.07</v>
      </c>
      <c r="I74" s="14">
        <v>0.06</v>
      </c>
    </row>
    <row r="75" spans="1:9" s="20" customFormat="1" ht="27" customHeight="1" x14ac:dyDescent="0.2">
      <c r="A75" s="41" t="s">
        <v>160</v>
      </c>
      <c r="B75" s="42" t="s">
        <v>31</v>
      </c>
      <c r="C75" s="131"/>
      <c r="D75" s="104">
        <v>1302.82</v>
      </c>
      <c r="E75" s="131"/>
      <c r="F75" s="132"/>
      <c r="G75" s="13"/>
    </row>
    <row r="76" spans="1:9" s="20" customFormat="1" ht="25.5" x14ac:dyDescent="0.2">
      <c r="A76" s="84" t="s">
        <v>75</v>
      </c>
      <c r="B76" s="86" t="s">
        <v>31</v>
      </c>
      <c r="C76" s="86"/>
      <c r="D76" s="104">
        <v>4167.46</v>
      </c>
      <c r="E76" s="44"/>
      <c r="F76" s="45"/>
      <c r="G76" s="13">
        <v>4460.7</v>
      </c>
      <c r="H76" s="13">
        <v>1.07</v>
      </c>
      <c r="I76" s="14">
        <v>0.01</v>
      </c>
    </row>
    <row r="77" spans="1:9" s="20" customFormat="1" ht="25.5" x14ac:dyDescent="0.2">
      <c r="A77" s="84" t="s">
        <v>110</v>
      </c>
      <c r="B77" s="85" t="s">
        <v>31</v>
      </c>
      <c r="C77" s="46"/>
      <c r="D77" s="104">
        <v>0</v>
      </c>
      <c r="E77" s="44"/>
      <c r="F77" s="45"/>
      <c r="G77" s="13">
        <v>4460.7</v>
      </c>
      <c r="H77" s="13"/>
      <c r="I77" s="14"/>
    </row>
    <row r="78" spans="1:9" s="20" customFormat="1" ht="15" x14ac:dyDescent="0.2">
      <c r="A78" s="83" t="s">
        <v>162</v>
      </c>
      <c r="B78" s="79" t="s">
        <v>46</v>
      </c>
      <c r="C78" s="53"/>
      <c r="D78" s="99">
        <v>0</v>
      </c>
      <c r="E78" s="46"/>
      <c r="F78" s="70"/>
      <c r="G78" s="13">
        <v>4460.7</v>
      </c>
      <c r="H78" s="13"/>
      <c r="I78" s="14"/>
    </row>
    <row r="79" spans="1:9" s="20" customFormat="1" ht="15" x14ac:dyDescent="0.2">
      <c r="A79" s="84" t="s">
        <v>111</v>
      </c>
      <c r="B79" s="79" t="s">
        <v>31</v>
      </c>
      <c r="C79" s="46"/>
      <c r="D79" s="95">
        <v>0</v>
      </c>
      <c r="E79" s="46"/>
      <c r="F79" s="70"/>
      <c r="G79" s="13">
        <v>4460.7</v>
      </c>
      <c r="H79" s="13"/>
      <c r="I79" s="14"/>
    </row>
    <row r="80" spans="1:9" s="31" customFormat="1" ht="30" x14ac:dyDescent="0.2">
      <c r="A80" s="29" t="s">
        <v>40</v>
      </c>
      <c r="B80" s="22"/>
      <c r="C80" s="23" t="s">
        <v>138</v>
      </c>
      <c r="D80" s="94">
        <f>SUM(D81:D90)</f>
        <v>21067.78</v>
      </c>
      <c r="E80" s="24">
        <f>D80/G80</f>
        <v>4.72</v>
      </c>
      <c r="F80" s="25">
        <f>E80/12</f>
        <v>0.39</v>
      </c>
      <c r="G80" s="13">
        <v>4460.7</v>
      </c>
      <c r="H80" s="13">
        <v>1.07</v>
      </c>
      <c r="I80" s="14">
        <v>0.47</v>
      </c>
    </row>
    <row r="81" spans="1:9" s="20" customFormat="1" ht="15" x14ac:dyDescent="0.2">
      <c r="A81" s="84" t="s">
        <v>41</v>
      </c>
      <c r="B81" s="86" t="s">
        <v>42</v>
      </c>
      <c r="C81" s="44"/>
      <c r="D81" s="104">
        <v>3137.99</v>
      </c>
      <c r="E81" s="44"/>
      <c r="F81" s="45"/>
      <c r="G81" s="13">
        <v>4460.7</v>
      </c>
      <c r="H81" s="13">
        <v>1.07</v>
      </c>
      <c r="I81" s="14">
        <v>0.04</v>
      </c>
    </row>
    <row r="82" spans="1:9" s="20" customFormat="1" ht="25.5" x14ac:dyDescent="0.2">
      <c r="A82" s="84" t="s">
        <v>43</v>
      </c>
      <c r="B82" s="86" t="s">
        <v>44</v>
      </c>
      <c r="C82" s="44"/>
      <c r="D82" s="104">
        <v>2092.02</v>
      </c>
      <c r="E82" s="44"/>
      <c r="F82" s="45"/>
      <c r="G82" s="13">
        <v>4460.7</v>
      </c>
      <c r="H82" s="13">
        <v>1.07</v>
      </c>
      <c r="I82" s="14">
        <v>0.02</v>
      </c>
    </row>
    <row r="83" spans="1:9" s="20" customFormat="1" ht="15.75" customHeight="1" x14ac:dyDescent="0.2">
      <c r="A83" s="84" t="s">
        <v>45</v>
      </c>
      <c r="B83" s="86" t="s">
        <v>46</v>
      </c>
      <c r="C83" s="44"/>
      <c r="D83" s="104">
        <v>2195.4899999999998</v>
      </c>
      <c r="E83" s="44"/>
      <c r="F83" s="45"/>
      <c r="G83" s="13">
        <v>4460.7</v>
      </c>
      <c r="H83" s="13">
        <v>1.07</v>
      </c>
      <c r="I83" s="14">
        <v>0.03</v>
      </c>
    </row>
    <row r="84" spans="1:9" s="20" customFormat="1" ht="25.5" x14ac:dyDescent="0.2">
      <c r="A84" s="84" t="s">
        <v>47</v>
      </c>
      <c r="B84" s="86" t="s">
        <v>48</v>
      </c>
      <c r="C84" s="44"/>
      <c r="D84" s="104">
        <v>0</v>
      </c>
      <c r="E84" s="44"/>
      <c r="F84" s="45"/>
      <c r="G84" s="13">
        <v>4460.7</v>
      </c>
      <c r="H84" s="13">
        <v>1.07</v>
      </c>
      <c r="I84" s="14">
        <v>0.02</v>
      </c>
    </row>
    <row r="85" spans="1:9" s="20" customFormat="1" ht="15" x14ac:dyDescent="0.2">
      <c r="A85" s="84" t="s">
        <v>112</v>
      </c>
      <c r="B85" s="85" t="s">
        <v>46</v>
      </c>
      <c r="C85" s="44"/>
      <c r="D85" s="104">
        <v>0</v>
      </c>
      <c r="E85" s="44"/>
      <c r="F85" s="45"/>
      <c r="G85" s="13">
        <v>4460.7</v>
      </c>
      <c r="H85" s="13">
        <v>1.07</v>
      </c>
      <c r="I85" s="14">
        <v>0</v>
      </c>
    </row>
    <row r="86" spans="1:9" s="20" customFormat="1" ht="15" x14ac:dyDescent="0.2">
      <c r="A86" s="84" t="s">
        <v>50</v>
      </c>
      <c r="B86" s="86" t="s">
        <v>10</v>
      </c>
      <c r="C86" s="46"/>
      <c r="D86" s="104">
        <v>7440.48</v>
      </c>
      <c r="E86" s="44"/>
      <c r="F86" s="45"/>
      <c r="G86" s="13">
        <v>4460.7</v>
      </c>
      <c r="H86" s="13">
        <v>1.07</v>
      </c>
      <c r="I86" s="14">
        <v>0.1</v>
      </c>
    </row>
    <row r="87" spans="1:9" s="20" customFormat="1" ht="25.5" x14ac:dyDescent="0.2">
      <c r="A87" s="84" t="s">
        <v>113</v>
      </c>
      <c r="B87" s="85" t="s">
        <v>31</v>
      </c>
      <c r="C87" s="46"/>
      <c r="D87" s="95">
        <v>6201.8</v>
      </c>
      <c r="E87" s="46"/>
      <c r="F87" s="70"/>
      <c r="G87" s="13">
        <v>4460.7</v>
      </c>
      <c r="H87" s="13"/>
      <c r="I87" s="14"/>
    </row>
    <row r="88" spans="1:9" s="20" customFormat="1" ht="25.5" x14ac:dyDescent="0.2">
      <c r="A88" s="84" t="s">
        <v>110</v>
      </c>
      <c r="B88" s="85" t="s">
        <v>49</v>
      </c>
      <c r="C88" s="46"/>
      <c r="D88" s="95">
        <v>0</v>
      </c>
      <c r="E88" s="46"/>
      <c r="F88" s="70"/>
      <c r="G88" s="13">
        <v>4460.7</v>
      </c>
      <c r="H88" s="13"/>
      <c r="I88" s="14"/>
    </row>
    <row r="89" spans="1:9" s="20" customFormat="1" ht="15" x14ac:dyDescent="0.2">
      <c r="A89" s="83" t="s">
        <v>114</v>
      </c>
      <c r="B89" s="85" t="s">
        <v>46</v>
      </c>
      <c r="C89" s="46"/>
      <c r="D89" s="95">
        <v>0</v>
      </c>
      <c r="E89" s="46"/>
      <c r="F89" s="70"/>
      <c r="G89" s="13">
        <v>4460.7</v>
      </c>
      <c r="H89" s="13"/>
      <c r="I89" s="14"/>
    </row>
    <row r="90" spans="1:9" s="20" customFormat="1" ht="15" x14ac:dyDescent="0.2">
      <c r="A90" s="84" t="s">
        <v>115</v>
      </c>
      <c r="B90" s="85" t="s">
        <v>31</v>
      </c>
      <c r="C90" s="46"/>
      <c r="D90" s="95">
        <v>0</v>
      </c>
      <c r="E90" s="46"/>
      <c r="F90" s="70"/>
      <c r="G90" s="13">
        <v>4460.7</v>
      </c>
      <c r="H90" s="13"/>
      <c r="I90" s="14"/>
    </row>
    <row r="91" spans="1:9" s="20" customFormat="1" ht="30" x14ac:dyDescent="0.2">
      <c r="A91" s="29" t="s">
        <v>51</v>
      </c>
      <c r="B91" s="42"/>
      <c r="C91" s="106" t="s">
        <v>139</v>
      </c>
      <c r="D91" s="94">
        <f>SUM(D92:D95)</f>
        <v>0</v>
      </c>
      <c r="E91" s="24">
        <f>D91/G91</f>
        <v>0</v>
      </c>
      <c r="F91" s="25">
        <f>E91/12</f>
        <v>0</v>
      </c>
      <c r="G91" s="13">
        <v>4460.7</v>
      </c>
      <c r="H91" s="13">
        <v>1.07</v>
      </c>
      <c r="I91" s="14">
        <v>0.04</v>
      </c>
    </row>
    <row r="92" spans="1:9" s="20" customFormat="1" ht="15" x14ac:dyDescent="0.2">
      <c r="A92" s="84" t="s">
        <v>116</v>
      </c>
      <c r="B92" s="86" t="s">
        <v>31</v>
      </c>
      <c r="C92" s="33"/>
      <c r="D92" s="104">
        <v>0</v>
      </c>
      <c r="E92" s="44"/>
      <c r="F92" s="45"/>
      <c r="G92" s="13">
        <v>4460.7</v>
      </c>
      <c r="H92" s="13">
        <v>1.07</v>
      </c>
      <c r="I92" s="14">
        <v>0.02</v>
      </c>
    </row>
    <row r="93" spans="1:9" s="20" customFormat="1" ht="15" x14ac:dyDescent="0.2">
      <c r="A93" s="83" t="s">
        <v>117</v>
      </c>
      <c r="B93" s="85" t="s">
        <v>46</v>
      </c>
      <c r="C93" s="33"/>
      <c r="D93" s="104">
        <f>E93*G93</f>
        <v>0</v>
      </c>
      <c r="E93" s="44"/>
      <c r="F93" s="45"/>
      <c r="G93" s="13">
        <v>4460.7</v>
      </c>
      <c r="H93" s="13">
        <v>1.07</v>
      </c>
      <c r="I93" s="14">
        <v>0</v>
      </c>
    </row>
    <row r="94" spans="1:9" s="20" customFormat="1" ht="15" x14ac:dyDescent="0.2">
      <c r="A94" s="84" t="s">
        <v>118</v>
      </c>
      <c r="B94" s="85" t="s">
        <v>49</v>
      </c>
      <c r="C94" s="33"/>
      <c r="D94" s="95">
        <v>0</v>
      </c>
      <c r="E94" s="46"/>
      <c r="F94" s="70"/>
      <c r="G94" s="13">
        <v>4460.7</v>
      </c>
      <c r="H94" s="13"/>
      <c r="I94" s="14"/>
    </row>
    <row r="95" spans="1:9" s="20" customFormat="1" ht="25.5" x14ac:dyDescent="0.2">
      <c r="A95" s="84" t="s">
        <v>119</v>
      </c>
      <c r="B95" s="85" t="s">
        <v>46</v>
      </c>
      <c r="C95" s="33"/>
      <c r="D95" s="95">
        <v>0</v>
      </c>
      <c r="E95" s="46"/>
      <c r="F95" s="70"/>
      <c r="G95" s="13">
        <v>4460.7</v>
      </c>
      <c r="H95" s="13"/>
      <c r="I95" s="14"/>
    </row>
    <row r="96" spans="1:9" s="20" customFormat="1" ht="15" x14ac:dyDescent="0.2">
      <c r="A96" s="29" t="s">
        <v>52</v>
      </c>
      <c r="B96" s="42"/>
      <c r="C96" s="106" t="s">
        <v>140</v>
      </c>
      <c r="D96" s="94">
        <f>SUM(D97:D102)</f>
        <v>26309.98</v>
      </c>
      <c r="E96" s="24">
        <f>D96/G96</f>
        <v>5.9</v>
      </c>
      <c r="F96" s="25">
        <f>E96/12</f>
        <v>0.49</v>
      </c>
      <c r="G96" s="13">
        <v>4460.7</v>
      </c>
      <c r="H96" s="13">
        <v>1.07</v>
      </c>
      <c r="I96" s="14">
        <v>0.2</v>
      </c>
    </row>
    <row r="97" spans="1:9" s="20" customFormat="1" ht="15" x14ac:dyDescent="0.2">
      <c r="A97" s="84" t="s">
        <v>53</v>
      </c>
      <c r="B97" s="86" t="s">
        <v>10</v>
      </c>
      <c r="C97" s="106"/>
      <c r="D97" s="104">
        <f t="shared" ref="D97:D100" si="0">E97*G97</f>
        <v>0</v>
      </c>
      <c r="E97" s="44"/>
      <c r="F97" s="45"/>
      <c r="G97" s="13">
        <v>4460.7</v>
      </c>
      <c r="H97" s="13">
        <v>1.07</v>
      </c>
      <c r="I97" s="14">
        <v>0</v>
      </c>
    </row>
    <row r="98" spans="1:9" s="20" customFormat="1" ht="48" customHeight="1" x14ac:dyDescent="0.2">
      <c r="A98" s="84" t="s">
        <v>120</v>
      </c>
      <c r="B98" s="86" t="s">
        <v>31</v>
      </c>
      <c r="C98" s="106"/>
      <c r="D98" s="104">
        <v>15550.26</v>
      </c>
      <c r="E98" s="44"/>
      <c r="F98" s="45"/>
      <c r="G98" s="13">
        <v>4460.7</v>
      </c>
      <c r="H98" s="13">
        <v>1.07</v>
      </c>
      <c r="I98" s="14">
        <v>0.19</v>
      </c>
    </row>
    <row r="99" spans="1:9" s="20" customFormat="1" ht="38.25" x14ac:dyDescent="0.2">
      <c r="A99" s="84" t="s">
        <v>121</v>
      </c>
      <c r="B99" s="86" t="s">
        <v>31</v>
      </c>
      <c r="C99" s="106"/>
      <c r="D99" s="104">
        <v>1093.4000000000001</v>
      </c>
      <c r="E99" s="44"/>
      <c r="F99" s="45"/>
      <c r="G99" s="13">
        <v>4460.7</v>
      </c>
      <c r="H99" s="13">
        <v>1.07</v>
      </c>
      <c r="I99" s="14">
        <v>0.01</v>
      </c>
    </row>
    <row r="100" spans="1:9" s="20" customFormat="1" ht="27.75" customHeight="1" x14ac:dyDescent="0.2">
      <c r="A100" s="84" t="s">
        <v>55</v>
      </c>
      <c r="B100" s="86" t="s">
        <v>17</v>
      </c>
      <c r="C100" s="106"/>
      <c r="D100" s="104">
        <f t="shared" si="0"/>
        <v>0</v>
      </c>
      <c r="E100" s="44"/>
      <c r="F100" s="45"/>
      <c r="G100" s="13">
        <v>4460.7</v>
      </c>
      <c r="H100" s="13">
        <v>1.07</v>
      </c>
      <c r="I100" s="14">
        <v>0</v>
      </c>
    </row>
    <row r="101" spans="1:9" s="20" customFormat="1" ht="18" customHeight="1" x14ac:dyDescent="0.2">
      <c r="A101" s="84" t="s">
        <v>54</v>
      </c>
      <c r="B101" s="85" t="s">
        <v>56</v>
      </c>
      <c r="C101" s="106"/>
      <c r="D101" s="104">
        <v>9666.32</v>
      </c>
      <c r="E101" s="44"/>
      <c r="F101" s="45"/>
      <c r="G101" s="13">
        <v>4460.7</v>
      </c>
      <c r="H101" s="13">
        <v>1.07</v>
      </c>
      <c r="I101" s="14">
        <v>0</v>
      </c>
    </row>
    <row r="102" spans="1:9" s="20" customFormat="1" ht="51" x14ac:dyDescent="0.2">
      <c r="A102" s="84" t="s">
        <v>122</v>
      </c>
      <c r="B102" s="85" t="s">
        <v>57</v>
      </c>
      <c r="C102" s="106"/>
      <c r="D102" s="104">
        <v>0</v>
      </c>
      <c r="E102" s="44"/>
      <c r="F102" s="45"/>
      <c r="G102" s="13">
        <v>4460.7</v>
      </c>
      <c r="H102" s="13">
        <v>1.07</v>
      </c>
      <c r="I102" s="14">
        <v>0</v>
      </c>
    </row>
    <row r="103" spans="1:9" s="20" customFormat="1" ht="15" x14ac:dyDescent="0.2">
      <c r="A103" s="29" t="s">
        <v>58</v>
      </c>
      <c r="B103" s="42"/>
      <c r="C103" s="106" t="s">
        <v>141</v>
      </c>
      <c r="D103" s="94">
        <f>D104</f>
        <v>0</v>
      </c>
      <c r="E103" s="24">
        <f>D103/G103</f>
        <v>0</v>
      </c>
      <c r="F103" s="25">
        <f>E103/12</f>
        <v>0</v>
      </c>
      <c r="G103" s="13">
        <v>4460.7</v>
      </c>
      <c r="H103" s="13">
        <v>1.07</v>
      </c>
      <c r="I103" s="14">
        <v>0.13</v>
      </c>
    </row>
    <row r="104" spans="1:9" s="20" customFormat="1" ht="15" x14ac:dyDescent="0.2">
      <c r="A104" s="41" t="s">
        <v>59</v>
      </c>
      <c r="B104" s="42" t="s">
        <v>31</v>
      </c>
      <c r="C104" s="43"/>
      <c r="D104" s="104">
        <v>0</v>
      </c>
      <c r="E104" s="44"/>
      <c r="F104" s="45"/>
      <c r="G104" s="13">
        <v>4460.7</v>
      </c>
      <c r="H104" s="13">
        <v>1.07</v>
      </c>
      <c r="I104" s="14">
        <v>0.02</v>
      </c>
    </row>
    <row r="105" spans="1:9" s="13" customFormat="1" ht="15" x14ac:dyDescent="0.2">
      <c r="A105" s="29" t="s">
        <v>60</v>
      </c>
      <c r="B105" s="22"/>
      <c r="C105" s="23" t="s">
        <v>142</v>
      </c>
      <c r="D105" s="94">
        <f>D106+D108+D107</f>
        <v>27650</v>
      </c>
      <c r="E105" s="24">
        <f>D105/G105</f>
        <v>6.2</v>
      </c>
      <c r="F105" s="25">
        <f>E105/12</f>
        <v>0.52</v>
      </c>
      <c r="G105" s="13">
        <v>4460.7</v>
      </c>
      <c r="H105" s="13">
        <v>1.07</v>
      </c>
      <c r="I105" s="14">
        <v>0.02</v>
      </c>
    </row>
    <row r="106" spans="1:9" s="20" customFormat="1" ht="44.25" customHeight="1" x14ac:dyDescent="0.2">
      <c r="A106" s="83" t="s">
        <v>123</v>
      </c>
      <c r="B106" s="85" t="s">
        <v>33</v>
      </c>
      <c r="C106" s="43"/>
      <c r="D106" s="104">
        <v>26000</v>
      </c>
      <c r="E106" s="44"/>
      <c r="F106" s="45"/>
      <c r="G106" s="13">
        <v>4460.7</v>
      </c>
      <c r="H106" s="13">
        <v>1.07</v>
      </c>
      <c r="I106" s="14">
        <v>0.02</v>
      </c>
    </row>
    <row r="107" spans="1:9" s="20" customFormat="1" ht="20.25" customHeight="1" x14ac:dyDescent="0.2">
      <c r="A107" s="83" t="s">
        <v>164</v>
      </c>
      <c r="B107" s="85" t="s">
        <v>46</v>
      </c>
      <c r="C107" s="43"/>
      <c r="D107" s="104">
        <v>1650</v>
      </c>
      <c r="E107" s="44"/>
      <c r="F107" s="45"/>
      <c r="G107" s="13"/>
      <c r="H107" s="13"/>
      <c r="I107" s="14"/>
    </row>
    <row r="108" spans="1:9" s="20" customFormat="1" ht="18" customHeight="1" x14ac:dyDescent="0.2">
      <c r="A108" s="83" t="s">
        <v>163</v>
      </c>
      <c r="B108" s="85" t="s">
        <v>57</v>
      </c>
      <c r="C108" s="43"/>
      <c r="D108" s="104">
        <v>0</v>
      </c>
      <c r="E108" s="44"/>
      <c r="F108" s="45"/>
      <c r="G108" s="13">
        <v>4460.7</v>
      </c>
      <c r="H108" s="13">
        <v>1.07</v>
      </c>
      <c r="I108" s="14">
        <v>0</v>
      </c>
    </row>
    <row r="109" spans="1:9" s="13" customFormat="1" ht="15" x14ac:dyDescent="0.2">
      <c r="A109" s="29" t="s">
        <v>61</v>
      </c>
      <c r="B109" s="22"/>
      <c r="C109" s="23" t="s">
        <v>143</v>
      </c>
      <c r="D109" s="94">
        <f>SUM(D110:D113)</f>
        <v>20728.439999999999</v>
      </c>
      <c r="E109" s="24">
        <f>D109/G109</f>
        <v>4.6500000000000004</v>
      </c>
      <c r="F109" s="25">
        <f>E109/12</f>
        <v>0.39</v>
      </c>
      <c r="G109" s="13">
        <v>4460.7</v>
      </c>
      <c r="H109" s="13">
        <v>1.07</v>
      </c>
      <c r="I109" s="14">
        <v>0.32</v>
      </c>
    </row>
    <row r="110" spans="1:9" s="20" customFormat="1" ht="15" x14ac:dyDescent="0.2">
      <c r="A110" s="41" t="s">
        <v>62</v>
      </c>
      <c r="B110" s="42" t="s">
        <v>42</v>
      </c>
      <c r="C110" s="43"/>
      <c r="D110" s="104">
        <v>20728.439999999999</v>
      </c>
      <c r="E110" s="44"/>
      <c r="F110" s="45"/>
      <c r="G110" s="13">
        <v>4460.7</v>
      </c>
      <c r="H110" s="13">
        <v>1.07</v>
      </c>
      <c r="I110" s="14">
        <v>0.26</v>
      </c>
    </row>
    <row r="111" spans="1:9" s="20" customFormat="1" ht="15" x14ac:dyDescent="0.2">
      <c r="A111" s="41" t="s">
        <v>63</v>
      </c>
      <c r="B111" s="42" t="s">
        <v>42</v>
      </c>
      <c r="C111" s="43"/>
      <c r="D111" s="104">
        <f>E111*G111</f>
        <v>0</v>
      </c>
      <c r="E111" s="44"/>
      <c r="F111" s="45"/>
      <c r="G111" s="13">
        <v>4460.7</v>
      </c>
      <c r="H111" s="13">
        <v>1.07</v>
      </c>
      <c r="I111" s="14">
        <v>0</v>
      </c>
    </row>
    <row r="112" spans="1:9" s="20" customFormat="1" ht="15" x14ac:dyDescent="0.2">
      <c r="A112" s="41" t="s">
        <v>64</v>
      </c>
      <c r="B112" s="42" t="s">
        <v>42</v>
      </c>
      <c r="C112" s="43"/>
      <c r="D112" s="104">
        <v>0</v>
      </c>
      <c r="E112" s="44"/>
      <c r="F112" s="45"/>
      <c r="G112" s="13">
        <v>4460.7</v>
      </c>
      <c r="H112" s="13">
        <v>1.07</v>
      </c>
      <c r="I112" s="14">
        <v>0.06</v>
      </c>
    </row>
    <row r="113" spans="1:9" s="20" customFormat="1" ht="28.5" customHeight="1" x14ac:dyDescent="0.2">
      <c r="A113" s="41" t="s">
        <v>65</v>
      </c>
      <c r="B113" s="42" t="s">
        <v>31</v>
      </c>
      <c r="C113" s="43"/>
      <c r="D113" s="104">
        <f>E113*G113</f>
        <v>0</v>
      </c>
      <c r="E113" s="44"/>
      <c r="F113" s="45"/>
      <c r="G113" s="13">
        <v>4460.7</v>
      </c>
      <c r="H113" s="13">
        <v>1.07</v>
      </c>
      <c r="I113" s="14">
        <v>0</v>
      </c>
    </row>
    <row r="114" spans="1:9" s="13" customFormat="1" ht="132" customHeight="1" x14ac:dyDescent="0.2">
      <c r="A114" s="36" t="s">
        <v>175</v>
      </c>
      <c r="B114" s="22" t="s">
        <v>17</v>
      </c>
      <c r="C114" s="32"/>
      <c r="D114" s="105">
        <v>50000</v>
      </c>
      <c r="E114" s="33">
        <f>D114/G114</f>
        <v>11.21</v>
      </c>
      <c r="F114" s="30">
        <f>E114/12</f>
        <v>0.93</v>
      </c>
      <c r="G114" s="13">
        <v>4460.7</v>
      </c>
      <c r="H114" s="13">
        <v>1.07</v>
      </c>
      <c r="I114" s="14">
        <v>0.3</v>
      </c>
    </row>
    <row r="115" spans="1:9" s="129" customFormat="1" ht="18.75" x14ac:dyDescent="0.2">
      <c r="A115" s="147" t="s">
        <v>166</v>
      </c>
      <c r="B115" s="37" t="s">
        <v>10</v>
      </c>
      <c r="C115" s="35"/>
      <c r="D115" s="128">
        <f>2828.95+42945.42</f>
        <v>45774.37</v>
      </c>
      <c r="E115" s="35">
        <f>D115/G115</f>
        <v>10.26</v>
      </c>
      <c r="F115" s="35">
        <f>E115/12</f>
        <v>0.86</v>
      </c>
      <c r="G115" s="13">
        <v>4460.7</v>
      </c>
    </row>
    <row r="116" spans="1:9" s="129" customFormat="1" ht="18.75" x14ac:dyDescent="0.2">
      <c r="A116" s="147" t="s">
        <v>167</v>
      </c>
      <c r="B116" s="37" t="s">
        <v>10</v>
      </c>
      <c r="C116" s="35"/>
      <c r="D116" s="128">
        <f>(2828.95+5928.23+2509.76)</f>
        <v>11266.94</v>
      </c>
      <c r="E116" s="35">
        <f t="shared" ref="E116:E118" si="1">D116/G116</f>
        <v>2.5299999999999998</v>
      </c>
      <c r="F116" s="35">
        <f t="shared" ref="F116:F118" si="2">E116/12</f>
        <v>0.21</v>
      </c>
      <c r="G116" s="13">
        <v>4460.7</v>
      </c>
    </row>
    <row r="117" spans="1:9" s="129" customFormat="1" ht="18.75" x14ac:dyDescent="0.2">
      <c r="A117" s="147" t="s">
        <v>168</v>
      </c>
      <c r="B117" s="37" t="s">
        <v>10</v>
      </c>
      <c r="C117" s="35"/>
      <c r="D117" s="128">
        <v>46854.65</v>
      </c>
      <c r="E117" s="35">
        <f t="shared" si="1"/>
        <v>10.5</v>
      </c>
      <c r="F117" s="35">
        <f t="shared" si="2"/>
        <v>0.88</v>
      </c>
      <c r="G117" s="13">
        <v>4460.7</v>
      </c>
    </row>
    <row r="118" spans="1:9" s="129" customFormat="1" ht="18.75" x14ac:dyDescent="0.2">
      <c r="A118" s="147" t="s">
        <v>169</v>
      </c>
      <c r="B118" s="37" t="s">
        <v>10</v>
      </c>
      <c r="C118" s="32"/>
      <c r="D118" s="130">
        <v>49217.93</v>
      </c>
      <c r="E118" s="32">
        <f t="shared" si="1"/>
        <v>11.03</v>
      </c>
      <c r="F118" s="32">
        <f t="shared" si="2"/>
        <v>0.92</v>
      </c>
      <c r="G118" s="13">
        <v>4460.7</v>
      </c>
    </row>
    <row r="119" spans="1:9" s="13" customFormat="1" ht="22.5" customHeight="1" thickBot="1" x14ac:dyDescent="0.25">
      <c r="A119" s="29" t="s">
        <v>66</v>
      </c>
      <c r="B119" s="56" t="s">
        <v>14</v>
      </c>
      <c r="C119" s="87"/>
      <c r="D119" s="96">
        <f>E119*G119</f>
        <v>104928.98</v>
      </c>
      <c r="E119" s="33">
        <f>12*F119</f>
        <v>24.72</v>
      </c>
      <c r="F119" s="33">
        <v>2.06</v>
      </c>
      <c r="G119" s="13">
        <f>4460.7-216</f>
        <v>4244.7</v>
      </c>
      <c r="H119" s="13">
        <v>4460.3</v>
      </c>
      <c r="I119" s="13">
        <v>4460.3</v>
      </c>
    </row>
    <row r="120" spans="1:9" s="13" customFormat="1" ht="19.5" thickBot="1" x14ac:dyDescent="0.25">
      <c r="A120" s="63" t="s">
        <v>67</v>
      </c>
      <c r="B120" s="11"/>
      <c r="C120" s="64"/>
      <c r="D120" s="97">
        <f>D119+D114+D109+D105+D103+D96+D91+D80+D65+D64+D63+D62+D51+D50+D49+D42+D41+D30+D16+D43+D118+D117+D116+D115+D61</f>
        <v>1110039.6599999999</v>
      </c>
      <c r="E120" s="97">
        <f>E119+E114+E109+E105+E103+E96+E91+E80+E65+E64+E63+E62+E51+E50+E49+E42+E41+E30+E16+E43+E118+E117+E116+E115+E61</f>
        <v>250.04</v>
      </c>
      <c r="F120" s="97">
        <f>F119+F114+F109+F105+F103+F96+F91+F80+F65+F64+F63+F62+F51+F50+F49+F42+F41+F30+F16+F43+F118+F117+F116+F115+F61</f>
        <v>20.85</v>
      </c>
      <c r="G120" s="13">
        <v>4460.7</v>
      </c>
      <c r="I120" s="14"/>
    </row>
    <row r="121" spans="1:9" s="13" customFormat="1" ht="19.5" thickBot="1" x14ac:dyDescent="0.25">
      <c r="A121" s="47"/>
      <c r="B121" s="48"/>
      <c r="C121" s="49"/>
      <c r="D121" s="98"/>
      <c r="E121" s="50"/>
      <c r="F121" s="50"/>
      <c r="G121" s="13">
        <v>4460.7</v>
      </c>
      <c r="I121" s="14"/>
    </row>
    <row r="122" spans="1:9" s="118" customFormat="1" ht="38.25" thickBot="1" x14ac:dyDescent="0.25">
      <c r="A122" s="63" t="s">
        <v>144</v>
      </c>
      <c r="B122" s="115"/>
      <c r="C122" s="116"/>
      <c r="D122" s="117">
        <f>SUM(D123:D123)</f>
        <v>22678.01</v>
      </c>
      <c r="E122" s="117">
        <f>SUM(E123:E123)</f>
        <v>5.08</v>
      </c>
      <c r="F122" s="163">
        <f>SUM(F123:F123)</f>
        <v>0.42</v>
      </c>
      <c r="G122" s="118">
        <v>4460.7</v>
      </c>
      <c r="I122" s="119"/>
    </row>
    <row r="123" spans="1:9" s="13" customFormat="1" ht="15.75" customHeight="1" x14ac:dyDescent="0.2">
      <c r="A123" s="164" t="s">
        <v>147</v>
      </c>
      <c r="B123" s="108"/>
      <c r="C123" s="109"/>
      <c r="D123" s="165">
        <v>22678.01</v>
      </c>
      <c r="E123" s="109">
        <f>D123/G123</f>
        <v>5.08</v>
      </c>
      <c r="F123" s="111">
        <f>E123/12</f>
        <v>0.42</v>
      </c>
      <c r="G123" s="13">
        <v>4460.7</v>
      </c>
      <c r="I123" s="14"/>
    </row>
    <row r="124" spans="1:9" s="60" customFormat="1" ht="13.5" thickBot="1" x14ac:dyDescent="0.25">
      <c r="A124" s="59"/>
      <c r="D124" s="100"/>
      <c r="F124" s="61"/>
      <c r="I124" s="62"/>
    </row>
    <row r="125" spans="1:9" s="155" customFormat="1" ht="20.25" thickBot="1" x14ac:dyDescent="0.25">
      <c r="A125" s="150" t="s">
        <v>172</v>
      </c>
      <c r="B125" s="152"/>
      <c r="C125" s="153"/>
      <c r="D125" s="154">
        <f>D120+D122</f>
        <v>1132717.67</v>
      </c>
      <c r="E125" s="154">
        <f>E120+E122</f>
        <v>255.12</v>
      </c>
      <c r="F125" s="154">
        <f>F120+F122</f>
        <v>21.27</v>
      </c>
      <c r="I125" s="156"/>
    </row>
    <row r="126" spans="1:9" s="157" customFormat="1" x14ac:dyDescent="0.2">
      <c r="A126" s="59"/>
      <c r="I126" s="158"/>
    </row>
    <row r="127" spans="1:9" s="157" customFormat="1" x14ac:dyDescent="0.2">
      <c r="A127" s="59"/>
      <c r="I127" s="158"/>
    </row>
    <row r="128" spans="1:9" s="157" customFormat="1" ht="35.25" customHeight="1" x14ac:dyDescent="0.2">
      <c r="A128" s="147" t="s">
        <v>176</v>
      </c>
      <c r="B128" s="186" t="s">
        <v>10</v>
      </c>
      <c r="C128" s="187" t="s">
        <v>177</v>
      </c>
      <c r="D128" s="186"/>
      <c r="E128" s="188"/>
      <c r="F128" s="189">
        <v>50</v>
      </c>
      <c r="G128" s="13">
        <v>4460.7</v>
      </c>
      <c r="I128" s="158"/>
    </row>
    <row r="129" spans="1:9" s="157" customFormat="1" x14ac:dyDescent="0.2">
      <c r="A129" s="59"/>
      <c r="I129" s="158"/>
    </row>
    <row r="130" spans="1:9" s="157" customFormat="1" x14ac:dyDescent="0.2">
      <c r="A130" s="59"/>
      <c r="I130" s="158"/>
    </row>
    <row r="131" spans="1:9" s="57" customFormat="1" ht="19.5" x14ac:dyDescent="0.2">
      <c r="A131" s="65"/>
      <c r="B131" s="66"/>
      <c r="C131" s="67"/>
      <c r="D131" s="67"/>
      <c r="E131" s="67"/>
      <c r="F131" s="68"/>
      <c r="I131" s="58"/>
    </row>
    <row r="132" spans="1:9" s="57" customFormat="1" ht="19.5" x14ac:dyDescent="0.2">
      <c r="A132" s="65"/>
      <c r="B132" s="66"/>
      <c r="C132" s="67"/>
      <c r="D132" s="67"/>
      <c r="E132" s="67"/>
      <c r="F132" s="68"/>
      <c r="I132" s="58"/>
    </row>
    <row r="133" spans="1:9" s="57" customFormat="1" ht="19.5" x14ac:dyDescent="0.2">
      <c r="A133" s="65"/>
      <c r="B133" s="66"/>
      <c r="C133" s="67"/>
      <c r="D133" s="67"/>
      <c r="E133" s="67"/>
      <c r="F133" s="68"/>
      <c r="I133" s="58"/>
    </row>
    <row r="134" spans="1:9" s="57" customFormat="1" ht="19.5" x14ac:dyDescent="0.2">
      <c r="A134" s="65"/>
      <c r="B134" s="66"/>
      <c r="C134" s="67"/>
      <c r="D134" s="67"/>
      <c r="E134" s="67"/>
      <c r="F134" s="68"/>
      <c r="I134" s="58"/>
    </row>
    <row r="135" spans="1:9" s="60" customFormat="1" ht="14.25" x14ac:dyDescent="0.2">
      <c r="A135" s="180" t="s">
        <v>69</v>
      </c>
      <c r="B135" s="180"/>
      <c r="C135" s="180"/>
      <c r="D135" s="180"/>
      <c r="I135" s="62"/>
    </row>
    <row r="136" spans="1:9" s="60" customFormat="1" x14ac:dyDescent="0.2">
      <c r="F136" s="61"/>
      <c r="I136" s="62"/>
    </row>
    <row r="137" spans="1:9" s="60" customFormat="1" x14ac:dyDescent="0.2">
      <c r="A137" s="59" t="s">
        <v>70</v>
      </c>
      <c r="F137" s="61"/>
      <c r="I137" s="62"/>
    </row>
    <row r="138" spans="1:9" s="60" customFormat="1" x14ac:dyDescent="0.2">
      <c r="F138" s="61"/>
      <c r="I138" s="62"/>
    </row>
    <row r="139" spans="1:9" s="60" customFormat="1" x14ac:dyDescent="0.2">
      <c r="F139" s="61"/>
      <c r="I139" s="62"/>
    </row>
    <row r="140" spans="1:9" s="60" customFormat="1" x14ac:dyDescent="0.2">
      <c r="F140" s="61"/>
      <c r="I140" s="62"/>
    </row>
    <row r="141" spans="1:9" s="60" customFormat="1" x14ac:dyDescent="0.2">
      <c r="F141" s="61"/>
      <c r="I141" s="62"/>
    </row>
    <row r="142" spans="1:9" s="60" customFormat="1" x14ac:dyDescent="0.2">
      <c r="F142" s="61"/>
      <c r="I142" s="62"/>
    </row>
    <row r="143" spans="1:9" s="60" customFormat="1" x14ac:dyDescent="0.2">
      <c r="F143" s="61"/>
      <c r="I143" s="62"/>
    </row>
    <row r="144" spans="1:9" s="60" customFormat="1" x14ac:dyDescent="0.2">
      <c r="F144" s="61"/>
      <c r="I144" s="62"/>
    </row>
    <row r="145" spans="6:9" s="60" customFormat="1" x14ac:dyDescent="0.2">
      <c r="F145" s="61"/>
      <c r="I145" s="62"/>
    </row>
    <row r="146" spans="6:9" s="60" customFormat="1" x14ac:dyDescent="0.2">
      <c r="F146" s="61"/>
      <c r="I146" s="62"/>
    </row>
    <row r="147" spans="6:9" s="60" customFormat="1" x14ac:dyDescent="0.2">
      <c r="F147" s="61"/>
      <c r="I147" s="62"/>
    </row>
    <row r="148" spans="6:9" s="60" customFormat="1" x14ac:dyDescent="0.2">
      <c r="F148" s="61"/>
      <c r="I148" s="62"/>
    </row>
    <row r="149" spans="6:9" s="60" customFormat="1" x14ac:dyDescent="0.2">
      <c r="F149" s="61"/>
      <c r="I149" s="62"/>
    </row>
    <row r="150" spans="6:9" s="60" customFormat="1" x14ac:dyDescent="0.2">
      <c r="F150" s="61"/>
      <c r="I150" s="62"/>
    </row>
    <row r="151" spans="6:9" s="60" customFormat="1" x14ac:dyDescent="0.2">
      <c r="F151" s="61"/>
      <c r="I151" s="62"/>
    </row>
    <row r="152" spans="6:9" s="60" customFormat="1" x14ac:dyDescent="0.2">
      <c r="F152" s="61"/>
      <c r="I152" s="62"/>
    </row>
    <row r="153" spans="6:9" s="60" customFormat="1" x14ac:dyDescent="0.2">
      <c r="F153" s="61"/>
      <c r="I153" s="62"/>
    </row>
    <row r="154" spans="6:9" s="60" customFormat="1" x14ac:dyDescent="0.2">
      <c r="F154" s="61"/>
      <c r="I154" s="62"/>
    </row>
    <row r="155" spans="6:9" s="60" customFormat="1" x14ac:dyDescent="0.2">
      <c r="F155" s="61"/>
      <c r="I155" s="62"/>
    </row>
  </sheetData>
  <mergeCells count="13">
    <mergeCell ref="A135:D135"/>
    <mergeCell ref="A8:F8"/>
    <mergeCell ref="A9:F9"/>
    <mergeCell ref="A10:F10"/>
    <mergeCell ref="A11:F11"/>
    <mergeCell ref="A12:F12"/>
    <mergeCell ref="A15:F15"/>
    <mergeCell ref="A1:F1"/>
    <mergeCell ref="B2:F2"/>
    <mergeCell ref="B3:F3"/>
    <mergeCell ref="B4:F4"/>
    <mergeCell ref="A6:F6"/>
    <mergeCell ref="A7:F7"/>
  </mergeCells>
  <printOptions horizontalCentered="1"/>
  <pageMargins left="0.2" right="0.2" top="0.19685039370078741" bottom="0.2" header="0.2" footer="0.2"/>
  <pageSetup paperSize="9" scale="64" orientation="portrait" r:id="rId1"/>
  <headerFooter alignWithMargins="0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пост. 290</vt:lpstr>
      <vt:lpstr>по заявлению</vt:lpstr>
      <vt:lpstr>по голосованию</vt:lpstr>
      <vt:lpstr>'по голосованию'!Область_печати</vt:lpstr>
      <vt:lpstr>'по заявлению'!Область_печати</vt:lpstr>
      <vt:lpstr>'пост. 290'!Область_печати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WinHome</dc:creator>
  <cp:lastModifiedBy>user</cp:lastModifiedBy>
  <cp:lastPrinted>2017-04-24T08:17:58Z</cp:lastPrinted>
  <dcterms:created xsi:type="dcterms:W3CDTF">2014-01-30T10:54:15Z</dcterms:created>
  <dcterms:modified xsi:type="dcterms:W3CDTF">2017-04-24T08:20:31Z</dcterms:modified>
</cp:coreProperties>
</file>