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3"/>
  </bookViews>
  <sheets>
    <sheet name="проект" sheetId="1" r:id="rId1"/>
    <sheet name="по заявлению" sheetId="2" r:id="rId2"/>
    <sheet name="по голосованию" sheetId="3" r:id="rId3"/>
    <sheet name="для встроенных" sheetId="4" r:id="rId4"/>
  </sheets>
  <definedNames>
    <definedName name="_xlnm.Print_Area" localSheetId="3">'для встроенных'!$A$1:$H$139</definedName>
    <definedName name="_xlnm.Print_Area" localSheetId="2">'по голосованию'!$A$1:$H$140</definedName>
    <definedName name="_xlnm.Print_Area" localSheetId="1">'по заявлению'!$A$1:$H$142</definedName>
    <definedName name="_xlnm.Print_Area" localSheetId="0">'проект'!$A$1:$H$154</definedName>
  </definedNames>
  <calcPr fullCalcOnLoad="1" fullPrecision="0"/>
</workbook>
</file>

<file path=xl/sharedStrings.xml><?xml version="1.0" encoding="utf-8"?>
<sst xmlns="http://schemas.openxmlformats.org/spreadsheetml/2006/main" count="743" uniqueCount="143">
  <si>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</si>
  <si>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</si>
  <si>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</si>
  <si>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</si>
  <si>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</si>
  <si>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</si>
  <si>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</si>
  <si>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</si>
  <si>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</si>
  <si>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</si>
  <si>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</si>
  <si>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</si>
  <si>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</si>
  <si>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</si>
  <si>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</si>
  <si>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</si>
  <si>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</si>
  <si>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</si>
  <si>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</si>
  <si>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</si>
  <si>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</si>
  <si>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</si>
  <si>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</si>
  <si>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</si>
  <si>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</si>
  <si>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</si>
  <si>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</si>
  <si>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</si>
  <si>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</si>
  <si>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</si>
  <si>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</si>
  <si>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</si>
  <si>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</si>
  <si>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</si>
  <si>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</si>
  <si>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</si>
  <si>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</si>
  <si>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</si>
  <si>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</si>
  <si>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</si>
  <si>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</si>
  <si>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</si>
  <si>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</si>
  <si>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</si>
  <si>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</si>
  <si>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</si>
  <si>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</si>
  <si>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</si>
  <si>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</si>
  <si>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</si>
  <si>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</si>
  <si>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</si>
  <si>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</si>
  <si>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</si>
  <si>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</si>
  <si>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</si>
  <si>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</si>
  <si>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</si>
  <si>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</si>
  <si>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</si>
  <si>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</si>
  <si>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</si>
  <si>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</si>
  <si>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</si>
  <si>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</si>
  <si>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</si>
  <si>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</si>
  <si>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</si>
  <si>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</si>
  <si>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очистка кровли от снега и скалывание сосулек</t>
  </si>
  <si>
    <t>восстановление общедомового уличного освещения</t>
  </si>
  <si>
    <t>замена ( поверка ) КИП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</si>
  <si>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</si>
  <si>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</si>
  <si>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</si>
  <si>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</si>
  <si>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</si>
  <si>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какнализационных вытяжек</t>
  </si>
  <si>
    <t>ремонт вентшахт</t>
  </si>
  <si>
    <t>ремонт балконных плит и выходов на кровлю</t>
  </si>
  <si>
    <t>ремонт дверей в подвал</t>
  </si>
  <si>
    <t>заделка подвальных продухов</t>
  </si>
  <si>
    <t>ремонт козырьков подъездов</t>
  </si>
  <si>
    <t>КИП и автоматика (бойлер)</t>
  </si>
  <si>
    <t>КИП и автоматика (тепловой узел)</t>
  </si>
  <si>
    <t>усановка дверей на кровлю и остекление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</si>
  <si>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</si>
  <si>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</si>
  <si>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</si>
  <si>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</si>
  <si>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</si>
  <si>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</si>
  <si>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</si>
  <si>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</si>
  <si>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</si>
  <si>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</si>
  <si>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</si>
  <si>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</si>
  <si>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</si>
  <si>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</si>
  <si>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</si>
  <si>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очистка от снега и наледи козырьков подъздов</t>
  </si>
  <si>
    <t>ВСЕГО:</t>
  </si>
  <si>
    <t>1 раз в 4 месяца</t>
  </si>
  <si>
    <t>Проект</t>
  </si>
  <si>
    <t>Предлагаемый перечень работ по текущему ремонту                                       ( на выбор собственников)</t>
  </si>
  <si>
    <t>замена насоса ГВС (резерв)</t>
  </si>
  <si>
    <t>по адресу: ул.Ленинского Комсомола, д.35(S общ.=4479,9 м2, S зем.уч.= 1371,22 м2)</t>
  </si>
  <si>
    <t>окос травы</t>
  </si>
  <si>
    <t>2-3 раза</t>
  </si>
  <si>
    <t>ревизия задвижек отопления (диам.50мм-1 шт., диам.80мм-8 шт. )</t>
  </si>
  <si>
    <t>замена  КИП (манометр 1шт.)</t>
  </si>
  <si>
    <t>1 раз в 4 года</t>
  </si>
  <si>
    <t>замена трансформатора тока (1 узел учета/ 3ТТ)</t>
  </si>
  <si>
    <t>Сбор, вывоз и утилизация ТБО, руб/м2</t>
  </si>
  <si>
    <t>ремонт отмостки 87 м2</t>
  </si>
  <si>
    <t>Управление многоквартирным домом всего, в т.ч.:</t>
  </si>
  <si>
    <t>заполнение электронных паспортов</t>
  </si>
  <si>
    <t>учет работ по кап.ремонту</t>
  </si>
  <si>
    <t>пылеудаление и дезинфекция вент.каналов без пробивки</t>
  </si>
  <si>
    <t>1 раз в 3 года</t>
  </si>
  <si>
    <t>проверка вентканалов и канализационных вытяжек</t>
  </si>
  <si>
    <t>гидравлическое испытание элеватор.узлов и запорной арматуры</t>
  </si>
  <si>
    <t>ремонт входа в подвал</t>
  </si>
  <si>
    <t>ремонт балконных плит - 4 шт.</t>
  </si>
  <si>
    <t>установка дверей выхода на кровлю - 2 шт.</t>
  </si>
  <si>
    <t>демонтаж приямков (4 шт.)</t>
  </si>
  <si>
    <t>ремонт кровли ( 1/2 дома) в 2 слоя - 690 м2</t>
  </si>
  <si>
    <t>смена задвижек на СТС диам.80 мм - 4 шт.</t>
  </si>
  <si>
    <t>смена трубопроводов водоотведения в тех.подвале</t>
  </si>
  <si>
    <t>изоляция трубопроводов ХВС, ГВС, стсч</t>
  </si>
  <si>
    <t>установка шарового крана  на ГВС диам.15 мм-1 шт.</t>
  </si>
  <si>
    <t>2015 -2016 гг.</t>
  </si>
  <si>
    <t>(стоимость услуг увеличена на 10,5 % в соответствии с уровнем инфляции 2014г.)</t>
  </si>
  <si>
    <t>выполнение работ экологом</t>
  </si>
  <si>
    <t xml:space="preserve">гидравлическое испытание входной запорной арматуры 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</si>
  <si>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</si>
  <si>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</si>
  <si>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Работы заявочного характера, в т.ч работы по предписанию надзорных органов</t>
  </si>
  <si>
    <t>электроизмерения (замеры сопротивления изоляции)</t>
  </si>
  <si>
    <t>установка регуляторов температуры ГВС</t>
  </si>
  <si>
    <t>по адресу: ул.Ленинского Комсомола, д.35 (S жилые + нежилые =4479,3 м2, S зем.уч.= 1371,22 м2)</t>
  </si>
  <si>
    <t>ремонт кровли 493,2  м2 в 2 слоя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</si>
</sst>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0.000000"/>
    <numFmt numFmtId="169" formatCode="0.00000"/>
    <numFmt numFmtId="170" formatCode="0.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3" xfId="0" applyFont="1" applyFill="1" applyBorder="1" applyAlignment="1">
      <alignment horizontal="left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left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18" fillId="24" borderId="2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left" vertical="center"/>
    </xf>
    <xf numFmtId="0" fontId="23" fillId="24" borderId="16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center" vertical="center" wrapText="1"/>
    </xf>
    <xf numFmtId="2" fontId="23" fillId="24" borderId="16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23" fillId="24" borderId="12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20" fillId="24" borderId="0" xfId="0" applyNumberFormat="1" applyFon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23" fillId="25" borderId="12" xfId="0" applyNumberFormat="1" applyFont="1" applyFill="1" applyBorder="1" applyAlignment="1">
      <alignment horizontal="center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26" xfId="0" applyNumberFormat="1" applyFont="1" applyFill="1" applyBorder="1" applyAlignment="1">
      <alignment horizontal="center" vertical="center" wrapText="1"/>
    </xf>
    <xf numFmtId="2" fontId="18" fillId="25" borderId="27" xfId="0" applyNumberFormat="1" applyFont="1" applyFill="1" applyBorder="1" applyAlignment="1">
      <alignment horizontal="center" vertical="center" wrapText="1"/>
    </xf>
    <xf numFmtId="2" fontId="24" fillId="25" borderId="14" xfId="0" applyNumberFormat="1" applyFont="1" applyFill="1" applyBorder="1" applyAlignment="1">
      <alignment horizontal="center" vertical="center" wrapText="1"/>
    </xf>
    <xf numFmtId="2" fontId="24" fillId="25" borderId="26" xfId="0" applyNumberFormat="1" applyFont="1" applyFill="1" applyBorder="1" applyAlignment="1">
      <alignment horizontal="center" vertical="center" wrapText="1"/>
    </xf>
    <xf numFmtId="2" fontId="24" fillId="25" borderId="27" xfId="0" applyNumberFormat="1" applyFont="1" applyFill="1" applyBorder="1" applyAlignment="1">
      <alignment horizontal="center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/>
    </xf>
    <xf numFmtId="0" fontId="18" fillId="25" borderId="31" xfId="0" applyFont="1" applyFill="1" applyBorder="1" applyAlignment="1">
      <alignment horizontal="center" vertical="center"/>
    </xf>
    <xf numFmtId="0" fontId="18" fillId="25" borderId="32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23" fillId="25" borderId="16" xfId="0" applyNumberFormat="1" applyFont="1" applyFill="1" applyBorder="1" applyAlignment="1">
      <alignment horizontal="center" vertical="center" wrapText="1"/>
    </xf>
    <xf numFmtId="2" fontId="0" fillId="25" borderId="26" xfId="0" applyNumberFormat="1" applyFont="1" applyFill="1" applyBorder="1" applyAlignment="1">
      <alignment horizontal="center" vertical="center" wrapText="1"/>
    </xf>
    <xf numFmtId="2" fontId="0" fillId="25" borderId="27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26" fillId="25" borderId="22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167" fontId="18" fillId="24" borderId="0" xfId="0" applyNumberFormat="1" applyFont="1" applyFill="1" applyAlignment="1">
      <alignment horizontal="center" vertical="center" wrapText="1"/>
    </xf>
    <xf numFmtId="2" fontId="19" fillId="25" borderId="33" xfId="0" applyNumberFormat="1" applyFont="1" applyFill="1" applyBorder="1" applyAlignment="1">
      <alignment horizontal="center"/>
    </xf>
    <xf numFmtId="2" fontId="18" fillId="25" borderId="16" xfId="0" applyNumberFormat="1" applyFont="1" applyFill="1" applyBorder="1" applyAlignment="1">
      <alignment horizontal="center" vertical="center" wrapText="1"/>
    </xf>
    <xf numFmtId="2" fontId="19" fillId="25" borderId="10" xfId="0" applyNumberFormat="1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18" fillId="25" borderId="22" xfId="0" applyFont="1" applyFill="1" applyBorder="1" applyAlignment="1">
      <alignment horizontal="left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35" xfId="0" applyFont="1" applyFill="1" applyBorder="1" applyAlignment="1">
      <alignment horizontal="left" vertical="center" wrapText="1"/>
    </xf>
    <xf numFmtId="0" fontId="0" fillId="25" borderId="36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left" vertical="center" wrapText="1"/>
    </xf>
    <xf numFmtId="0" fontId="18" fillId="25" borderId="0" xfId="0" applyFont="1" applyFill="1" applyAlignment="1">
      <alignment horizontal="center" vertical="center" wrapText="1"/>
    </xf>
    <xf numFmtId="2" fontId="0" fillId="25" borderId="0" xfId="0" applyNumberForma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0" borderId="3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9" fillId="25" borderId="38" xfId="0" applyFont="1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 wrapText="1"/>
    </xf>
    <xf numFmtId="0" fontId="0" fillId="25" borderId="39" xfId="0" applyFill="1" applyBorder="1" applyAlignment="1">
      <alignment horizontal="center" vertical="center" wrapText="1"/>
    </xf>
    <xf numFmtId="0" fontId="0" fillId="25" borderId="40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zoomScale="75" zoomScaleNormal="75" zoomScalePageLayoutView="0" workbookViewId="0" topLeftCell="A90">
      <selection activeCell="A1" sqref="A1:H144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8.25390625" style="7" customWidth="1"/>
    <col min="5" max="5" width="13.875" style="7" hidden="1" customWidth="1"/>
    <col min="6" max="6" width="20.875" style="7" hidden="1" customWidth="1"/>
    <col min="7" max="7" width="15.00390625" style="7" customWidth="1"/>
    <col min="8" max="8" width="20.875" style="7" customWidth="1"/>
    <col min="9" max="9" width="12.625" style="7" customWidth="1"/>
    <col min="10" max="10" width="15.375" style="58" hidden="1" customWidth="1"/>
    <col min="11" max="14" width="15.375" style="7" customWidth="1"/>
    <col min="15" max="16384" width="9.125" style="7" customWidth="1"/>
  </cols>
  <sheetData>
    <row r="1" spans="1:8" ht="16.5" customHeight="1">
      <c r="A1" s="131" t="s">
        <v>0</v>
      </c>
      <c r="B1" s="132"/>
      <c r="C1" s="132"/>
      <c r="D1" s="132"/>
      <c r="E1" s="132"/>
      <c r="F1" s="132"/>
      <c r="G1" s="132"/>
      <c r="H1" s="132"/>
    </row>
    <row r="2" spans="2:8" ht="12.75" customHeight="1">
      <c r="B2" s="133" t="s">
        <v>1</v>
      </c>
      <c r="C2" s="133"/>
      <c r="D2" s="133"/>
      <c r="E2" s="133"/>
      <c r="F2" s="133"/>
      <c r="G2" s="132"/>
      <c r="H2" s="132"/>
    </row>
    <row r="3" spans="1:8" ht="19.5" customHeight="1">
      <c r="A3" s="92" t="s">
        <v>132</v>
      </c>
      <c r="B3" s="133" t="s">
        <v>2</v>
      </c>
      <c r="C3" s="133"/>
      <c r="D3" s="133"/>
      <c r="E3" s="133"/>
      <c r="F3" s="133"/>
      <c r="G3" s="132"/>
      <c r="H3" s="132"/>
    </row>
    <row r="4" spans="2:8" ht="14.25" customHeight="1">
      <c r="B4" s="133" t="s">
        <v>34</v>
      </c>
      <c r="C4" s="133"/>
      <c r="D4" s="133"/>
      <c r="E4" s="133"/>
      <c r="F4" s="133"/>
      <c r="G4" s="132"/>
      <c r="H4" s="132"/>
    </row>
    <row r="5" spans="1:8" s="69" customFormat="1" ht="39.75" customHeight="1">
      <c r="A5" s="118" t="s">
        <v>104</v>
      </c>
      <c r="B5" s="119"/>
      <c r="C5" s="119"/>
      <c r="D5" s="119"/>
      <c r="E5" s="119"/>
      <c r="F5" s="119"/>
      <c r="G5" s="119"/>
      <c r="H5" s="119"/>
    </row>
    <row r="6" spans="1:8" s="69" customFormat="1" ht="33" customHeight="1">
      <c r="A6" s="120" t="s">
        <v>133</v>
      </c>
      <c r="B6" s="121"/>
      <c r="C6" s="121"/>
      <c r="D6" s="121"/>
      <c r="E6" s="121"/>
      <c r="F6" s="121"/>
      <c r="G6" s="121"/>
      <c r="H6" s="121"/>
    </row>
    <row r="7" spans="1:10" s="10" customFormat="1" ht="22.5" customHeight="1">
      <c r="A7" s="134" t="s">
        <v>3</v>
      </c>
      <c r="B7" s="134"/>
      <c r="C7" s="134"/>
      <c r="D7" s="134"/>
      <c r="E7" s="135"/>
      <c r="F7" s="135"/>
      <c r="G7" s="135"/>
      <c r="H7" s="135"/>
      <c r="J7" s="59"/>
    </row>
    <row r="8" spans="1:8" s="11" customFormat="1" ht="18.75" customHeight="1">
      <c r="A8" s="134" t="s">
        <v>107</v>
      </c>
      <c r="B8" s="134"/>
      <c r="C8" s="134"/>
      <c r="D8" s="134"/>
      <c r="E8" s="135"/>
      <c r="F8" s="135"/>
      <c r="G8" s="135"/>
      <c r="H8" s="135"/>
    </row>
    <row r="9" spans="1:8" s="12" customFormat="1" ht="17.25" customHeight="1">
      <c r="A9" s="122" t="s">
        <v>74</v>
      </c>
      <c r="B9" s="122"/>
      <c r="C9" s="122"/>
      <c r="D9" s="122"/>
      <c r="E9" s="123"/>
      <c r="F9" s="123"/>
      <c r="G9" s="123"/>
      <c r="H9" s="123"/>
    </row>
    <row r="10" spans="1:8" s="11" customFormat="1" ht="30" customHeight="1" thickBot="1">
      <c r="A10" s="124" t="s">
        <v>86</v>
      </c>
      <c r="B10" s="124"/>
      <c r="C10" s="124"/>
      <c r="D10" s="124"/>
      <c r="E10" s="125"/>
      <c r="F10" s="125"/>
      <c r="G10" s="125"/>
      <c r="H10" s="125"/>
    </row>
    <row r="11" spans="1:10" s="16" customFormat="1" ht="139.5" customHeight="1" thickBot="1">
      <c r="A11" s="13" t="s">
        <v>4</v>
      </c>
      <c r="B11" s="14" t="s">
        <v>5</v>
      </c>
      <c r="C11" s="15" t="s">
        <v>6</v>
      </c>
      <c r="D11" s="15" t="s">
        <v>35</v>
      </c>
      <c r="E11" s="15" t="s">
        <v>6</v>
      </c>
      <c r="F11" s="1" t="s">
        <v>7</v>
      </c>
      <c r="G11" s="15" t="s">
        <v>6</v>
      </c>
      <c r="H11" s="1" t="s">
        <v>7</v>
      </c>
      <c r="J11" s="60"/>
    </row>
    <row r="12" spans="1:10" s="22" customFormat="1" ht="12.75">
      <c r="A12" s="17">
        <v>1</v>
      </c>
      <c r="B12" s="18">
        <v>2</v>
      </c>
      <c r="C12" s="18">
        <v>3</v>
      </c>
      <c r="D12" s="19"/>
      <c r="E12" s="18">
        <v>3</v>
      </c>
      <c r="F12" s="2">
        <v>4</v>
      </c>
      <c r="G12" s="20">
        <v>3</v>
      </c>
      <c r="H12" s="21">
        <v>4</v>
      </c>
      <c r="J12" s="61"/>
    </row>
    <row r="13" spans="1:10" s="22" customFormat="1" ht="49.5" customHeight="1">
      <c r="A13" s="126" t="s">
        <v>8</v>
      </c>
      <c r="B13" s="127"/>
      <c r="C13" s="127"/>
      <c r="D13" s="127"/>
      <c r="E13" s="127"/>
      <c r="F13" s="127"/>
      <c r="G13" s="128"/>
      <c r="H13" s="129"/>
      <c r="J13" s="61"/>
    </row>
    <row r="14" spans="1:10" s="16" customFormat="1" ht="15">
      <c r="A14" s="23" t="s">
        <v>116</v>
      </c>
      <c r="B14" s="24"/>
      <c r="C14" s="25">
        <f>F14*12</f>
        <v>0</v>
      </c>
      <c r="D14" s="72">
        <f>G14*I14</f>
        <v>170952.98</v>
      </c>
      <c r="E14" s="71">
        <f>H14*12</f>
        <v>38.16</v>
      </c>
      <c r="F14" s="73"/>
      <c r="G14" s="71">
        <f>H14*12</f>
        <v>38.16</v>
      </c>
      <c r="H14" s="71">
        <f>H19+H23</f>
        <v>3.18</v>
      </c>
      <c r="I14" s="16">
        <v>4479.9</v>
      </c>
      <c r="J14" s="60">
        <v>2.24</v>
      </c>
    </row>
    <row r="15" spans="1:10" s="43" customFormat="1" ht="29.25" customHeight="1">
      <c r="A15" s="40" t="s">
        <v>87</v>
      </c>
      <c r="B15" s="41" t="s">
        <v>88</v>
      </c>
      <c r="C15" s="42"/>
      <c r="D15" s="75"/>
      <c r="E15" s="74"/>
      <c r="F15" s="76"/>
      <c r="G15" s="74"/>
      <c r="H15" s="74"/>
      <c r="J15" s="62"/>
    </row>
    <row r="16" spans="1:10" s="43" customFormat="1" ht="15">
      <c r="A16" s="40" t="s">
        <v>89</v>
      </c>
      <c r="B16" s="41" t="s">
        <v>88</v>
      </c>
      <c r="C16" s="42"/>
      <c r="D16" s="75"/>
      <c r="E16" s="74"/>
      <c r="F16" s="76"/>
      <c r="G16" s="74"/>
      <c r="H16" s="74"/>
      <c r="J16" s="62"/>
    </row>
    <row r="17" spans="1:10" s="43" customFormat="1" ht="15">
      <c r="A17" s="95" t="s">
        <v>90</v>
      </c>
      <c r="B17" s="94" t="s">
        <v>91</v>
      </c>
      <c r="C17" s="74"/>
      <c r="D17" s="75"/>
      <c r="E17" s="74"/>
      <c r="F17" s="76"/>
      <c r="G17" s="74"/>
      <c r="H17" s="74"/>
      <c r="J17" s="62"/>
    </row>
    <row r="18" spans="1:10" s="43" customFormat="1" ht="15">
      <c r="A18" s="95" t="s">
        <v>92</v>
      </c>
      <c r="B18" s="94" t="s">
        <v>88</v>
      </c>
      <c r="C18" s="74"/>
      <c r="D18" s="75"/>
      <c r="E18" s="74"/>
      <c r="F18" s="76"/>
      <c r="G18" s="74"/>
      <c r="H18" s="74"/>
      <c r="J18" s="62"/>
    </row>
    <row r="19" spans="1:10" s="43" customFormat="1" ht="15">
      <c r="A19" s="93" t="s">
        <v>33</v>
      </c>
      <c r="B19" s="94"/>
      <c r="C19" s="74"/>
      <c r="D19" s="75"/>
      <c r="E19" s="74"/>
      <c r="F19" s="76"/>
      <c r="G19" s="74"/>
      <c r="H19" s="71">
        <v>2.83</v>
      </c>
      <c r="J19" s="62"/>
    </row>
    <row r="20" spans="1:10" s="43" customFormat="1" ht="15">
      <c r="A20" s="95" t="s">
        <v>117</v>
      </c>
      <c r="B20" s="94" t="s">
        <v>88</v>
      </c>
      <c r="C20" s="74"/>
      <c r="D20" s="75"/>
      <c r="E20" s="74"/>
      <c r="F20" s="76"/>
      <c r="G20" s="74"/>
      <c r="H20" s="74">
        <v>0.12</v>
      </c>
      <c r="J20" s="62"/>
    </row>
    <row r="21" spans="1:10" s="43" customFormat="1" ht="15">
      <c r="A21" s="95" t="s">
        <v>118</v>
      </c>
      <c r="B21" s="94" t="s">
        <v>88</v>
      </c>
      <c r="C21" s="74"/>
      <c r="D21" s="75"/>
      <c r="E21" s="74"/>
      <c r="F21" s="76"/>
      <c r="G21" s="74"/>
      <c r="H21" s="74">
        <v>0.11</v>
      </c>
      <c r="J21" s="62"/>
    </row>
    <row r="22" spans="1:10" s="43" customFormat="1" ht="15">
      <c r="A22" s="95" t="s">
        <v>134</v>
      </c>
      <c r="B22" s="94" t="s">
        <v>88</v>
      </c>
      <c r="C22" s="74"/>
      <c r="D22" s="75"/>
      <c r="E22" s="74"/>
      <c r="F22" s="76"/>
      <c r="G22" s="74"/>
      <c r="H22" s="74">
        <v>0.12</v>
      </c>
      <c r="J22" s="62"/>
    </row>
    <row r="23" spans="1:10" s="43" customFormat="1" ht="15">
      <c r="A23" s="93" t="s">
        <v>33</v>
      </c>
      <c r="B23" s="94"/>
      <c r="C23" s="74"/>
      <c r="D23" s="75"/>
      <c r="E23" s="74"/>
      <c r="F23" s="76"/>
      <c r="G23" s="74"/>
      <c r="H23" s="71">
        <f>H20+H21+H22</f>
        <v>0.35</v>
      </c>
      <c r="J23" s="62"/>
    </row>
    <row r="24" spans="1:10" s="16" customFormat="1" ht="30">
      <c r="A24" s="104" t="s">
        <v>10</v>
      </c>
      <c r="B24" s="105"/>
      <c r="C24" s="71">
        <f>F24*12</f>
        <v>0</v>
      </c>
      <c r="D24" s="72">
        <f>G24*I24</f>
        <v>118806.95</v>
      </c>
      <c r="E24" s="71">
        <f>H24*12</f>
        <v>26.52</v>
      </c>
      <c r="F24" s="73"/>
      <c r="G24" s="71">
        <f>H24*12</f>
        <v>26.52</v>
      </c>
      <c r="H24" s="71">
        <v>2.21</v>
      </c>
      <c r="I24" s="16">
        <v>4479.9</v>
      </c>
      <c r="J24" s="60">
        <v>0.89</v>
      </c>
    </row>
    <row r="25" spans="1:10" s="43" customFormat="1" ht="15">
      <c r="A25" s="106" t="s">
        <v>93</v>
      </c>
      <c r="B25" s="102" t="s">
        <v>11</v>
      </c>
      <c r="C25" s="71"/>
      <c r="D25" s="72"/>
      <c r="E25" s="71"/>
      <c r="F25" s="73"/>
      <c r="G25" s="71"/>
      <c r="H25" s="71"/>
      <c r="J25" s="62"/>
    </row>
    <row r="26" spans="1:10" s="43" customFormat="1" ht="15">
      <c r="A26" s="106" t="s">
        <v>94</v>
      </c>
      <c r="B26" s="102" t="s">
        <v>11</v>
      </c>
      <c r="C26" s="71"/>
      <c r="D26" s="72"/>
      <c r="E26" s="71"/>
      <c r="F26" s="73"/>
      <c r="G26" s="71"/>
      <c r="H26" s="71"/>
      <c r="J26" s="62"/>
    </row>
    <row r="27" spans="1:10" s="43" customFormat="1" ht="15">
      <c r="A27" s="107" t="s">
        <v>108</v>
      </c>
      <c r="B27" s="97" t="s">
        <v>109</v>
      </c>
      <c r="C27" s="71"/>
      <c r="D27" s="72"/>
      <c r="E27" s="71"/>
      <c r="F27" s="73"/>
      <c r="G27" s="71"/>
      <c r="H27" s="71"/>
      <c r="J27" s="62"/>
    </row>
    <row r="28" spans="1:10" s="43" customFormat="1" ht="15">
      <c r="A28" s="106" t="s">
        <v>95</v>
      </c>
      <c r="B28" s="102" t="s">
        <v>11</v>
      </c>
      <c r="C28" s="71"/>
      <c r="D28" s="72"/>
      <c r="E28" s="71"/>
      <c r="F28" s="73"/>
      <c r="G28" s="71"/>
      <c r="H28" s="71"/>
      <c r="J28" s="62"/>
    </row>
    <row r="29" spans="1:10" s="43" customFormat="1" ht="25.5">
      <c r="A29" s="106" t="s">
        <v>96</v>
      </c>
      <c r="B29" s="102" t="s">
        <v>12</v>
      </c>
      <c r="C29" s="71"/>
      <c r="D29" s="72"/>
      <c r="E29" s="71"/>
      <c r="F29" s="73"/>
      <c r="G29" s="71"/>
      <c r="H29" s="71"/>
      <c r="J29" s="62"/>
    </row>
    <row r="30" spans="1:10" s="43" customFormat="1" ht="15">
      <c r="A30" s="106" t="s">
        <v>97</v>
      </c>
      <c r="B30" s="102" t="s">
        <v>11</v>
      </c>
      <c r="C30" s="71"/>
      <c r="D30" s="72"/>
      <c r="E30" s="71"/>
      <c r="F30" s="73"/>
      <c r="G30" s="71"/>
      <c r="H30" s="71"/>
      <c r="J30" s="62"/>
    </row>
    <row r="31" spans="1:10" s="43" customFormat="1" ht="15">
      <c r="A31" s="108" t="s">
        <v>98</v>
      </c>
      <c r="B31" s="109" t="s">
        <v>11</v>
      </c>
      <c r="C31" s="71"/>
      <c r="D31" s="72"/>
      <c r="E31" s="71"/>
      <c r="F31" s="73"/>
      <c r="G31" s="71"/>
      <c r="H31" s="71"/>
      <c r="J31" s="62"/>
    </row>
    <row r="32" spans="1:10" s="43" customFormat="1" ht="26.25" thickBot="1">
      <c r="A32" s="110" t="s">
        <v>99</v>
      </c>
      <c r="B32" s="111" t="s">
        <v>100</v>
      </c>
      <c r="C32" s="71"/>
      <c r="D32" s="72"/>
      <c r="E32" s="71"/>
      <c r="F32" s="73"/>
      <c r="G32" s="71"/>
      <c r="H32" s="71"/>
      <c r="J32" s="62"/>
    </row>
    <row r="33" spans="1:10" s="26" customFormat="1" ht="17.25" customHeight="1">
      <c r="A33" s="112" t="s">
        <v>13</v>
      </c>
      <c r="B33" s="113" t="s">
        <v>14</v>
      </c>
      <c r="C33" s="71">
        <f>F33*12</f>
        <v>0</v>
      </c>
      <c r="D33" s="72">
        <f>G33*I33</f>
        <v>40319.1</v>
      </c>
      <c r="E33" s="71">
        <f>H33*12</f>
        <v>9</v>
      </c>
      <c r="F33" s="77"/>
      <c r="G33" s="71">
        <f>H33*12</f>
        <v>9</v>
      </c>
      <c r="H33" s="71">
        <v>0.75</v>
      </c>
      <c r="I33" s="16">
        <v>4479.9</v>
      </c>
      <c r="J33" s="60">
        <v>0.6</v>
      </c>
    </row>
    <row r="34" spans="1:10" s="16" customFormat="1" ht="20.25" customHeight="1">
      <c r="A34" s="112" t="s">
        <v>15</v>
      </c>
      <c r="B34" s="113" t="s">
        <v>16</v>
      </c>
      <c r="C34" s="71">
        <f>F34*12</f>
        <v>0</v>
      </c>
      <c r="D34" s="72">
        <f>G34*I34</f>
        <v>131709.06</v>
      </c>
      <c r="E34" s="71">
        <f>H34*12</f>
        <v>29.4</v>
      </c>
      <c r="F34" s="77"/>
      <c r="G34" s="71">
        <f>H34*12</f>
        <v>29.4</v>
      </c>
      <c r="H34" s="71">
        <v>2.45</v>
      </c>
      <c r="I34" s="16">
        <v>4479.9</v>
      </c>
      <c r="J34" s="60">
        <v>1.94</v>
      </c>
    </row>
    <row r="35" spans="1:10" s="22" customFormat="1" ht="30">
      <c r="A35" s="112" t="s">
        <v>52</v>
      </c>
      <c r="B35" s="113" t="s">
        <v>9</v>
      </c>
      <c r="C35" s="78"/>
      <c r="D35" s="72">
        <v>2042.21</v>
      </c>
      <c r="E35" s="78"/>
      <c r="F35" s="77"/>
      <c r="G35" s="71">
        <f>D35/I35</f>
        <v>0.46</v>
      </c>
      <c r="H35" s="71">
        <f>G35/12</f>
        <v>0.04</v>
      </c>
      <c r="I35" s="16">
        <v>4479.9</v>
      </c>
      <c r="J35" s="60">
        <v>0.03</v>
      </c>
    </row>
    <row r="36" spans="1:10" s="22" customFormat="1" ht="30">
      <c r="A36" s="112" t="s">
        <v>73</v>
      </c>
      <c r="B36" s="113" t="s">
        <v>9</v>
      </c>
      <c r="C36" s="78"/>
      <c r="D36" s="72">
        <v>2042.21</v>
      </c>
      <c r="E36" s="78"/>
      <c r="F36" s="77"/>
      <c r="G36" s="71">
        <f>D36/I36</f>
        <v>0.46</v>
      </c>
      <c r="H36" s="71">
        <f>G36/12</f>
        <v>0.04</v>
      </c>
      <c r="I36" s="16">
        <v>4479.9</v>
      </c>
      <c r="J36" s="60">
        <v>0.03</v>
      </c>
    </row>
    <row r="37" spans="1:10" s="22" customFormat="1" ht="21" customHeight="1">
      <c r="A37" s="112" t="s">
        <v>53</v>
      </c>
      <c r="B37" s="113" t="s">
        <v>9</v>
      </c>
      <c r="C37" s="78"/>
      <c r="D37" s="72">
        <v>12896.1</v>
      </c>
      <c r="E37" s="78"/>
      <c r="F37" s="77"/>
      <c r="G37" s="71">
        <f>D37/I37</f>
        <v>2.88</v>
      </c>
      <c r="H37" s="71">
        <f>G37/12</f>
        <v>0.24</v>
      </c>
      <c r="I37" s="16">
        <v>4479.9</v>
      </c>
      <c r="J37" s="60">
        <v>0.19</v>
      </c>
    </row>
    <row r="38" spans="1:10" s="22" customFormat="1" ht="30" hidden="1">
      <c r="A38" s="112" t="s">
        <v>54</v>
      </c>
      <c r="B38" s="113" t="s">
        <v>12</v>
      </c>
      <c r="C38" s="78"/>
      <c r="D38" s="72">
        <f>G38*I38</f>
        <v>0</v>
      </c>
      <c r="E38" s="78"/>
      <c r="F38" s="77"/>
      <c r="G38" s="71">
        <f>D38/I38</f>
        <v>2.44</v>
      </c>
      <c r="H38" s="71">
        <f>G38/12</f>
        <v>0.2</v>
      </c>
      <c r="I38" s="16">
        <v>4479.9</v>
      </c>
      <c r="J38" s="60">
        <v>0</v>
      </c>
    </row>
    <row r="39" spans="1:10" s="22" customFormat="1" ht="30" hidden="1">
      <c r="A39" s="112" t="s">
        <v>55</v>
      </c>
      <c r="B39" s="113" t="s">
        <v>12</v>
      </c>
      <c r="C39" s="78"/>
      <c r="D39" s="72">
        <v>0</v>
      </c>
      <c r="E39" s="78"/>
      <c r="F39" s="77"/>
      <c r="G39" s="71">
        <f>D39/I39</f>
        <v>0</v>
      </c>
      <c r="H39" s="71">
        <f>G39/12</f>
        <v>0</v>
      </c>
      <c r="I39" s="16">
        <v>4479.9</v>
      </c>
      <c r="J39" s="60">
        <v>0</v>
      </c>
    </row>
    <row r="40" spans="1:10" s="22" customFormat="1" ht="30">
      <c r="A40" s="112" t="s">
        <v>22</v>
      </c>
      <c r="B40" s="113"/>
      <c r="C40" s="78">
        <f>F40*12</f>
        <v>0</v>
      </c>
      <c r="D40" s="72">
        <f>G40*I40</f>
        <v>11289.35</v>
      </c>
      <c r="E40" s="78">
        <f>H40*12</f>
        <v>2.52</v>
      </c>
      <c r="F40" s="77"/>
      <c r="G40" s="71">
        <f>H40*12</f>
        <v>2.52</v>
      </c>
      <c r="H40" s="71">
        <v>0.21</v>
      </c>
      <c r="I40" s="16">
        <v>4479.9</v>
      </c>
      <c r="J40" s="60">
        <v>0.14</v>
      </c>
    </row>
    <row r="41" spans="1:10" s="16" customFormat="1" ht="15">
      <c r="A41" s="112" t="s">
        <v>24</v>
      </c>
      <c r="B41" s="113" t="s">
        <v>25</v>
      </c>
      <c r="C41" s="78">
        <f>F41*12</f>
        <v>0</v>
      </c>
      <c r="D41" s="72">
        <f>G41*I41</f>
        <v>3225.53</v>
      </c>
      <c r="E41" s="78">
        <f>H41*12</f>
        <v>0.72</v>
      </c>
      <c r="F41" s="77"/>
      <c r="G41" s="71">
        <f>H41*12</f>
        <v>0.72</v>
      </c>
      <c r="H41" s="71">
        <v>0.06</v>
      </c>
      <c r="I41" s="16">
        <v>4479.9</v>
      </c>
      <c r="J41" s="60">
        <v>0.03</v>
      </c>
    </row>
    <row r="42" spans="1:10" s="16" customFormat="1" ht="15">
      <c r="A42" s="112" t="s">
        <v>26</v>
      </c>
      <c r="B42" s="114" t="s">
        <v>27</v>
      </c>
      <c r="C42" s="79">
        <f>F42*12</f>
        <v>0</v>
      </c>
      <c r="D42" s="72">
        <f>G42*I42</f>
        <v>2150.35</v>
      </c>
      <c r="E42" s="79">
        <f>H42*12</f>
        <v>0.48</v>
      </c>
      <c r="F42" s="80"/>
      <c r="G42" s="71">
        <f>12*H42</f>
        <v>0.48</v>
      </c>
      <c r="H42" s="71">
        <v>0.04</v>
      </c>
      <c r="I42" s="16">
        <v>4479.9</v>
      </c>
      <c r="J42" s="60">
        <v>0.02</v>
      </c>
    </row>
    <row r="43" spans="1:10" s="26" customFormat="1" ht="30">
      <c r="A43" s="112" t="s">
        <v>23</v>
      </c>
      <c r="B43" s="113" t="s">
        <v>103</v>
      </c>
      <c r="C43" s="78">
        <f>F43*12</f>
        <v>0</v>
      </c>
      <c r="D43" s="72">
        <f>G43*I43</f>
        <v>2687.94</v>
      </c>
      <c r="E43" s="78">
        <f>H43*12</f>
        <v>0.6</v>
      </c>
      <c r="F43" s="77"/>
      <c r="G43" s="71">
        <f>12*H43</f>
        <v>0.6</v>
      </c>
      <c r="H43" s="71">
        <v>0.05</v>
      </c>
      <c r="I43" s="16">
        <v>4479.9</v>
      </c>
      <c r="J43" s="60">
        <v>0.03</v>
      </c>
    </row>
    <row r="44" spans="1:10" s="26" customFormat="1" ht="15">
      <c r="A44" s="112" t="s">
        <v>36</v>
      </c>
      <c r="B44" s="113"/>
      <c r="C44" s="71"/>
      <c r="D44" s="71">
        <f>SUM(D46:D59)</f>
        <v>47900.54</v>
      </c>
      <c r="E44" s="71"/>
      <c r="F44" s="77"/>
      <c r="G44" s="71">
        <f>D44/I44</f>
        <v>10.69</v>
      </c>
      <c r="H44" s="71">
        <f>G44/12</f>
        <v>0.89</v>
      </c>
      <c r="I44" s="16">
        <v>4479.9</v>
      </c>
      <c r="J44" s="60">
        <v>0.5</v>
      </c>
    </row>
    <row r="45" spans="1:10" s="22" customFormat="1" ht="15" hidden="1">
      <c r="A45" s="96"/>
      <c r="B45" s="102"/>
      <c r="C45" s="81"/>
      <c r="D45" s="82"/>
      <c r="E45" s="81"/>
      <c r="F45" s="83"/>
      <c r="G45" s="81"/>
      <c r="H45" s="81"/>
      <c r="I45" s="16"/>
      <c r="J45" s="60"/>
    </row>
    <row r="46" spans="1:10" s="22" customFormat="1" ht="26.25" customHeight="1">
      <c r="A46" s="96" t="s">
        <v>136</v>
      </c>
      <c r="B46" s="102" t="s">
        <v>17</v>
      </c>
      <c r="C46" s="81"/>
      <c r="D46" s="82">
        <v>622.74</v>
      </c>
      <c r="E46" s="81"/>
      <c r="F46" s="83"/>
      <c r="G46" s="81"/>
      <c r="H46" s="81"/>
      <c r="I46" s="16">
        <v>4479.9</v>
      </c>
      <c r="J46" s="60">
        <v>0.01</v>
      </c>
    </row>
    <row r="47" spans="1:10" s="22" customFormat="1" ht="15">
      <c r="A47" s="96" t="s">
        <v>135</v>
      </c>
      <c r="B47" s="102" t="s">
        <v>21</v>
      </c>
      <c r="C47" s="81">
        <f>F47*12</f>
        <v>0</v>
      </c>
      <c r="D47" s="82">
        <v>459.48</v>
      </c>
      <c r="E47" s="81">
        <f>H47*12</f>
        <v>0</v>
      </c>
      <c r="F47" s="83"/>
      <c r="G47" s="81"/>
      <c r="H47" s="81"/>
      <c r="I47" s="16">
        <v>4479.9</v>
      </c>
      <c r="J47" s="60">
        <v>0.01</v>
      </c>
    </row>
    <row r="48" spans="1:10" s="22" customFormat="1" ht="15">
      <c r="A48" s="96" t="s">
        <v>122</v>
      </c>
      <c r="B48" s="97" t="s">
        <v>17</v>
      </c>
      <c r="C48" s="81"/>
      <c r="D48" s="82">
        <v>818.74</v>
      </c>
      <c r="E48" s="81"/>
      <c r="F48" s="83"/>
      <c r="G48" s="81"/>
      <c r="H48" s="81"/>
      <c r="I48" s="16">
        <v>4479.9</v>
      </c>
      <c r="J48" s="60"/>
    </row>
    <row r="49" spans="1:10" s="22" customFormat="1" ht="15" hidden="1">
      <c r="A49" s="96" t="s">
        <v>110</v>
      </c>
      <c r="B49" s="102" t="s">
        <v>17</v>
      </c>
      <c r="C49" s="81">
        <f>F49*12</f>
        <v>0</v>
      </c>
      <c r="D49" s="82">
        <v>0</v>
      </c>
      <c r="E49" s="81">
        <f>H49*12</f>
        <v>0</v>
      </c>
      <c r="F49" s="83"/>
      <c r="G49" s="81"/>
      <c r="H49" s="81"/>
      <c r="I49" s="16">
        <v>4479.9</v>
      </c>
      <c r="J49" s="60">
        <v>0.15</v>
      </c>
    </row>
    <row r="50" spans="1:10" s="22" customFormat="1" ht="25.5">
      <c r="A50" s="96" t="s">
        <v>128</v>
      </c>
      <c r="B50" s="97" t="s">
        <v>12</v>
      </c>
      <c r="C50" s="81"/>
      <c r="D50" s="82">
        <v>29898.66</v>
      </c>
      <c r="E50" s="81"/>
      <c r="F50" s="83"/>
      <c r="G50" s="81"/>
      <c r="H50" s="81"/>
      <c r="I50" s="16">
        <v>4479.9</v>
      </c>
      <c r="J50" s="60"/>
    </row>
    <row r="51" spans="1:10" s="22" customFormat="1" ht="15">
      <c r="A51" s="96" t="s">
        <v>62</v>
      </c>
      <c r="B51" s="102" t="s">
        <v>17</v>
      </c>
      <c r="C51" s="81">
        <f>F51*12</f>
        <v>0</v>
      </c>
      <c r="D51" s="82">
        <v>875.61</v>
      </c>
      <c r="E51" s="81">
        <f>H51*12</f>
        <v>0</v>
      </c>
      <c r="F51" s="83"/>
      <c r="G51" s="81"/>
      <c r="H51" s="81"/>
      <c r="I51" s="16">
        <v>4479.9</v>
      </c>
      <c r="J51" s="60">
        <v>0.01</v>
      </c>
    </row>
    <row r="52" spans="1:10" s="22" customFormat="1" ht="15">
      <c r="A52" s="96" t="s">
        <v>18</v>
      </c>
      <c r="B52" s="102" t="s">
        <v>17</v>
      </c>
      <c r="C52" s="81">
        <f>F52*12</f>
        <v>0</v>
      </c>
      <c r="D52" s="82">
        <v>3903.72</v>
      </c>
      <c r="E52" s="81">
        <f>H52*12</f>
        <v>0</v>
      </c>
      <c r="F52" s="83"/>
      <c r="G52" s="81"/>
      <c r="H52" s="81"/>
      <c r="I52" s="16">
        <v>4479.9</v>
      </c>
      <c r="J52" s="60">
        <v>0.05</v>
      </c>
    </row>
    <row r="53" spans="1:10" s="22" customFormat="1" ht="15">
      <c r="A53" s="96" t="s">
        <v>19</v>
      </c>
      <c r="B53" s="102" t="s">
        <v>17</v>
      </c>
      <c r="C53" s="81">
        <f>F53*12</f>
        <v>0</v>
      </c>
      <c r="D53" s="82">
        <v>918.95</v>
      </c>
      <c r="E53" s="81">
        <f>H53*12</f>
        <v>0</v>
      </c>
      <c r="F53" s="83"/>
      <c r="G53" s="81"/>
      <c r="H53" s="81"/>
      <c r="I53" s="16">
        <v>4479.9</v>
      </c>
      <c r="J53" s="60">
        <v>0.01</v>
      </c>
    </row>
    <row r="54" spans="1:10" s="22" customFormat="1" ht="15">
      <c r="A54" s="96" t="s">
        <v>58</v>
      </c>
      <c r="B54" s="102" t="s">
        <v>17</v>
      </c>
      <c r="C54" s="81"/>
      <c r="D54" s="82">
        <v>437.79</v>
      </c>
      <c r="E54" s="81"/>
      <c r="F54" s="83"/>
      <c r="G54" s="81"/>
      <c r="H54" s="81"/>
      <c r="I54" s="16">
        <v>4479.9</v>
      </c>
      <c r="J54" s="60">
        <v>0.01</v>
      </c>
    </row>
    <row r="55" spans="1:10" s="22" customFormat="1" ht="15">
      <c r="A55" s="96" t="s">
        <v>59</v>
      </c>
      <c r="B55" s="102" t="s">
        <v>21</v>
      </c>
      <c r="C55" s="81"/>
      <c r="D55" s="82">
        <v>1751.23</v>
      </c>
      <c r="E55" s="81"/>
      <c r="F55" s="83"/>
      <c r="G55" s="81"/>
      <c r="H55" s="81"/>
      <c r="I55" s="16">
        <v>4479.9</v>
      </c>
      <c r="J55" s="60">
        <v>0.02</v>
      </c>
    </row>
    <row r="56" spans="1:10" s="22" customFormat="1" ht="25.5">
      <c r="A56" s="96" t="s">
        <v>20</v>
      </c>
      <c r="B56" s="102" t="s">
        <v>17</v>
      </c>
      <c r="C56" s="81">
        <f>F56*12</f>
        <v>0</v>
      </c>
      <c r="D56" s="82">
        <v>4725.01</v>
      </c>
      <c r="E56" s="81">
        <f>H56*12</f>
        <v>0</v>
      </c>
      <c r="F56" s="83"/>
      <c r="G56" s="81"/>
      <c r="H56" s="81"/>
      <c r="I56" s="16">
        <v>4479.9</v>
      </c>
      <c r="J56" s="60">
        <v>0.07</v>
      </c>
    </row>
    <row r="57" spans="1:10" s="22" customFormat="1" ht="25.5">
      <c r="A57" s="96" t="s">
        <v>137</v>
      </c>
      <c r="B57" s="102" t="s">
        <v>17</v>
      </c>
      <c r="C57" s="81"/>
      <c r="D57" s="82">
        <v>3488.61</v>
      </c>
      <c r="E57" s="81"/>
      <c r="F57" s="83"/>
      <c r="G57" s="81"/>
      <c r="H57" s="81"/>
      <c r="I57" s="16">
        <v>4479.9</v>
      </c>
      <c r="J57" s="60">
        <v>0.01</v>
      </c>
    </row>
    <row r="58" spans="1:10" s="22" customFormat="1" ht="15" hidden="1">
      <c r="A58" s="96"/>
      <c r="B58" s="102"/>
      <c r="C58" s="84"/>
      <c r="D58" s="82"/>
      <c r="E58" s="84"/>
      <c r="F58" s="83"/>
      <c r="G58" s="81"/>
      <c r="H58" s="81"/>
      <c r="I58" s="16"/>
      <c r="J58" s="60"/>
    </row>
    <row r="59" spans="1:10" s="22" customFormat="1" ht="15" hidden="1">
      <c r="A59" s="96"/>
      <c r="B59" s="102"/>
      <c r="C59" s="81"/>
      <c r="D59" s="82"/>
      <c r="E59" s="81"/>
      <c r="F59" s="83"/>
      <c r="G59" s="81"/>
      <c r="H59" s="81"/>
      <c r="I59" s="16"/>
      <c r="J59" s="60"/>
    </row>
    <row r="60" spans="1:10" s="26" customFormat="1" ht="30">
      <c r="A60" s="112" t="s">
        <v>43</v>
      </c>
      <c r="B60" s="113"/>
      <c r="C60" s="71"/>
      <c r="D60" s="71">
        <f>SUM(D61:D70)</f>
        <v>26399.59</v>
      </c>
      <c r="E60" s="71"/>
      <c r="F60" s="77"/>
      <c r="G60" s="71">
        <f>D60/I60</f>
        <v>5.89</v>
      </c>
      <c r="H60" s="71">
        <f>G60/12</f>
        <v>0.49</v>
      </c>
      <c r="I60" s="16">
        <v>4479.9</v>
      </c>
      <c r="J60" s="60">
        <v>0.66</v>
      </c>
    </row>
    <row r="61" spans="1:10" s="22" customFormat="1" ht="15">
      <c r="A61" s="96" t="s">
        <v>37</v>
      </c>
      <c r="B61" s="102" t="s">
        <v>63</v>
      </c>
      <c r="C61" s="81"/>
      <c r="D61" s="82">
        <v>2626.83</v>
      </c>
      <c r="E61" s="81"/>
      <c r="F61" s="83"/>
      <c r="G61" s="81"/>
      <c r="H61" s="81"/>
      <c r="I61" s="16">
        <v>4479.9</v>
      </c>
      <c r="J61" s="60">
        <v>0.04</v>
      </c>
    </row>
    <row r="62" spans="1:10" s="22" customFormat="1" ht="25.5">
      <c r="A62" s="96" t="s">
        <v>38</v>
      </c>
      <c r="B62" s="102" t="s">
        <v>47</v>
      </c>
      <c r="C62" s="81"/>
      <c r="D62" s="82">
        <v>1751.23</v>
      </c>
      <c r="E62" s="81"/>
      <c r="F62" s="83"/>
      <c r="G62" s="81"/>
      <c r="H62" s="81"/>
      <c r="I62" s="16">
        <v>4479.9</v>
      </c>
      <c r="J62" s="60">
        <v>0.02</v>
      </c>
    </row>
    <row r="63" spans="1:10" s="22" customFormat="1" ht="15">
      <c r="A63" s="96" t="s">
        <v>67</v>
      </c>
      <c r="B63" s="102" t="s">
        <v>66</v>
      </c>
      <c r="C63" s="81"/>
      <c r="D63" s="82">
        <v>1837.85</v>
      </c>
      <c r="E63" s="81"/>
      <c r="F63" s="83"/>
      <c r="G63" s="81"/>
      <c r="H63" s="81"/>
      <c r="I63" s="16">
        <v>4479.9</v>
      </c>
      <c r="J63" s="60">
        <v>0.03</v>
      </c>
    </row>
    <row r="64" spans="1:10" s="22" customFormat="1" ht="25.5">
      <c r="A64" s="96" t="s">
        <v>64</v>
      </c>
      <c r="B64" s="102" t="s">
        <v>65</v>
      </c>
      <c r="C64" s="81"/>
      <c r="D64" s="82">
        <v>1751.2</v>
      </c>
      <c r="E64" s="81"/>
      <c r="F64" s="83"/>
      <c r="G64" s="81"/>
      <c r="H64" s="81"/>
      <c r="I64" s="16">
        <v>4479.9</v>
      </c>
      <c r="J64" s="60">
        <v>0.02</v>
      </c>
    </row>
    <row r="65" spans="1:10" s="22" customFormat="1" ht="15" hidden="1">
      <c r="A65" s="96" t="s">
        <v>50</v>
      </c>
      <c r="B65" s="102" t="s">
        <v>66</v>
      </c>
      <c r="C65" s="81"/>
      <c r="D65" s="82">
        <f aca="true" t="shared" si="0" ref="D65:D70">G65*I65</f>
        <v>0</v>
      </c>
      <c r="E65" s="81"/>
      <c r="F65" s="83"/>
      <c r="G65" s="81"/>
      <c r="H65" s="81"/>
      <c r="I65" s="16">
        <v>4479.9</v>
      </c>
      <c r="J65" s="60">
        <v>0</v>
      </c>
    </row>
    <row r="66" spans="1:10" s="22" customFormat="1" ht="15" hidden="1">
      <c r="A66" s="96" t="s">
        <v>51</v>
      </c>
      <c r="B66" s="102" t="s">
        <v>17</v>
      </c>
      <c r="C66" s="81"/>
      <c r="D66" s="82">
        <f t="shared" si="0"/>
        <v>0</v>
      </c>
      <c r="E66" s="81"/>
      <c r="F66" s="83"/>
      <c r="G66" s="81"/>
      <c r="H66" s="81"/>
      <c r="I66" s="16">
        <v>4479.9</v>
      </c>
      <c r="J66" s="60">
        <v>0</v>
      </c>
    </row>
    <row r="67" spans="1:10" s="22" customFormat="1" ht="25.5" hidden="1">
      <c r="A67" s="96" t="s">
        <v>48</v>
      </c>
      <c r="B67" s="102" t="s">
        <v>17</v>
      </c>
      <c r="C67" s="81"/>
      <c r="D67" s="82">
        <f t="shared" si="0"/>
        <v>0</v>
      </c>
      <c r="E67" s="81"/>
      <c r="F67" s="83"/>
      <c r="G67" s="81"/>
      <c r="H67" s="81"/>
      <c r="I67" s="16">
        <v>4479.9</v>
      </c>
      <c r="J67" s="60">
        <v>0</v>
      </c>
    </row>
    <row r="68" spans="1:10" s="22" customFormat="1" ht="25.5">
      <c r="A68" s="96" t="s">
        <v>106</v>
      </c>
      <c r="B68" s="97" t="s">
        <v>12</v>
      </c>
      <c r="C68" s="81"/>
      <c r="D68" s="82">
        <v>12204</v>
      </c>
      <c r="E68" s="81"/>
      <c r="F68" s="83"/>
      <c r="G68" s="81"/>
      <c r="H68" s="81"/>
      <c r="I68" s="16">
        <v>4479.9</v>
      </c>
      <c r="J68" s="60">
        <v>0.18</v>
      </c>
    </row>
    <row r="69" spans="1:10" s="22" customFormat="1" ht="15">
      <c r="A69" s="96" t="s">
        <v>60</v>
      </c>
      <c r="B69" s="102" t="s">
        <v>9</v>
      </c>
      <c r="C69" s="84"/>
      <c r="D69" s="82">
        <v>6228.48</v>
      </c>
      <c r="E69" s="84"/>
      <c r="F69" s="83"/>
      <c r="G69" s="81"/>
      <c r="H69" s="81"/>
      <c r="I69" s="16">
        <v>4479.9</v>
      </c>
      <c r="J69" s="60">
        <v>0.1</v>
      </c>
    </row>
    <row r="70" spans="1:10" s="22" customFormat="1" ht="15" hidden="1">
      <c r="A70" s="96" t="s">
        <v>71</v>
      </c>
      <c r="B70" s="102" t="s">
        <v>17</v>
      </c>
      <c r="C70" s="81"/>
      <c r="D70" s="82">
        <f t="shared" si="0"/>
        <v>0</v>
      </c>
      <c r="E70" s="81"/>
      <c r="F70" s="83"/>
      <c r="G70" s="81">
        <f>H70*12</f>
        <v>0</v>
      </c>
      <c r="H70" s="81">
        <v>0</v>
      </c>
      <c r="I70" s="16">
        <v>4479.9</v>
      </c>
      <c r="J70" s="60">
        <v>0</v>
      </c>
    </row>
    <row r="71" spans="1:10" s="22" customFormat="1" ht="30" hidden="1">
      <c r="A71" s="112" t="s">
        <v>44</v>
      </c>
      <c r="B71" s="102"/>
      <c r="C71" s="81"/>
      <c r="D71" s="71">
        <f>D72</f>
        <v>0</v>
      </c>
      <c r="E71" s="81"/>
      <c r="F71" s="83"/>
      <c r="G71" s="71">
        <f>D71/I71</f>
        <v>0</v>
      </c>
      <c r="H71" s="71">
        <f>G71/12</f>
        <v>0</v>
      </c>
      <c r="I71" s="16">
        <v>4479.9</v>
      </c>
      <c r="J71" s="60">
        <v>0.06</v>
      </c>
    </row>
    <row r="72" spans="1:10" s="22" customFormat="1" ht="25.5" hidden="1">
      <c r="A72" s="96" t="s">
        <v>111</v>
      </c>
      <c r="B72" s="97" t="s">
        <v>12</v>
      </c>
      <c r="C72" s="81"/>
      <c r="D72" s="82">
        <v>0</v>
      </c>
      <c r="E72" s="81"/>
      <c r="F72" s="83"/>
      <c r="G72" s="81"/>
      <c r="H72" s="81"/>
      <c r="I72" s="16">
        <v>4479.9</v>
      </c>
      <c r="J72" s="60">
        <v>0.03</v>
      </c>
    </row>
    <row r="73" spans="1:10" s="22" customFormat="1" ht="15" hidden="1">
      <c r="A73" s="96"/>
      <c r="B73" s="102"/>
      <c r="C73" s="81"/>
      <c r="D73" s="82"/>
      <c r="E73" s="81"/>
      <c r="F73" s="83"/>
      <c r="G73" s="81"/>
      <c r="H73" s="81"/>
      <c r="I73" s="16"/>
      <c r="J73" s="60"/>
    </row>
    <row r="74" spans="1:10" s="22" customFormat="1" ht="15" hidden="1">
      <c r="A74" s="96" t="s">
        <v>61</v>
      </c>
      <c r="B74" s="102" t="s">
        <v>9</v>
      </c>
      <c r="C74" s="81"/>
      <c r="D74" s="82">
        <f>G74*I74</f>
        <v>0</v>
      </c>
      <c r="E74" s="81"/>
      <c r="F74" s="83"/>
      <c r="G74" s="81">
        <f>H74*12</f>
        <v>0</v>
      </c>
      <c r="H74" s="81">
        <v>0</v>
      </c>
      <c r="I74" s="16">
        <v>4479.9</v>
      </c>
      <c r="J74" s="60">
        <v>0</v>
      </c>
    </row>
    <row r="75" spans="1:10" s="22" customFormat="1" ht="15">
      <c r="A75" s="112" t="s">
        <v>45</v>
      </c>
      <c r="B75" s="102"/>
      <c r="C75" s="81"/>
      <c r="D75" s="71">
        <f>D77+D78+D80+D84</f>
        <v>42372.83</v>
      </c>
      <c r="E75" s="81"/>
      <c r="F75" s="83"/>
      <c r="G75" s="71">
        <f>D75/I75</f>
        <v>9.46</v>
      </c>
      <c r="H75" s="71">
        <f>G75/12</f>
        <v>0.79</v>
      </c>
      <c r="I75" s="16">
        <v>4479.9</v>
      </c>
      <c r="J75" s="60">
        <v>0.2</v>
      </c>
    </row>
    <row r="76" spans="1:10" s="22" customFormat="1" ht="15" hidden="1">
      <c r="A76" s="96" t="s">
        <v>39</v>
      </c>
      <c r="B76" s="102" t="s">
        <v>9</v>
      </c>
      <c r="C76" s="81"/>
      <c r="D76" s="82">
        <f aca="true" t="shared" si="1" ref="D76:D83">G76*I76</f>
        <v>0</v>
      </c>
      <c r="E76" s="81"/>
      <c r="F76" s="83"/>
      <c r="G76" s="81">
        <f aca="true" t="shared" si="2" ref="G76:G83">H76*12</f>
        <v>0</v>
      </c>
      <c r="H76" s="81">
        <v>0</v>
      </c>
      <c r="I76" s="16">
        <v>4479.9</v>
      </c>
      <c r="J76" s="60">
        <v>0</v>
      </c>
    </row>
    <row r="77" spans="1:10" s="22" customFormat="1" ht="15">
      <c r="A77" s="96" t="s">
        <v>75</v>
      </c>
      <c r="B77" s="102" t="s">
        <v>17</v>
      </c>
      <c r="C77" s="81"/>
      <c r="D77" s="82">
        <v>13017.12</v>
      </c>
      <c r="E77" s="81"/>
      <c r="F77" s="83"/>
      <c r="G77" s="81"/>
      <c r="H77" s="81"/>
      <c r="I77" s="16">
        <v>4479.9</v>
      </c>
      <c r="J77" s="60">
        <v>0.19</v>
      </c>
    </row>
    <row r="78" spans="1:10" s="22" customFormat="1" ht="15">
      <c r="A78" s="96" t="s">
        <v>40</v>
      </c>
      <c r="B78" s="102" t="s">
        <v>17</v>
      </c>
      <c r="C78" s="81"/>
      <c r="D78" s="82">
        <v>915.28</v>
      </c>
      <c r="E78" s="81"/>
      <c r="F78" s="83"/>
      <c r="G78" s="81"/>
      <c r="H78" s="81"/>
      <c r="I78" s="16">
        <v>4479.9</v>
      </c>
      <c r="J78" s="60">
        <v>0.01</v>
      </c>
    </row>
    <row r="79" spans="1:10" s="22" customFormat="1" ht="27.75" customHeight="1" hidden="1">
      <c r="A79" s="96" t="s">
        <v>49</v>
      </c>
      <c r="B79" s="102" t="s">
        <v>12</v>
      </c>
      <c r="C79" s="81"/>
      <c r="D79" s="82">
        <f t="shared" si="1"/>
        <v>0</v>
      </c>
      <c r="E79" s="81"/>
      <c r="F79" s="83"/>
      <c r="G79" s="81"/>
      <c r="H79" s="81"/>
      <c r="I79" s="16">
        <v>4479.9</v>
      </c>
      <c r="J79" s="60">
        <v>0</v>
      </c>
    </row>
    <row r="80" spans="1:10" s="22" customFormat="1" ht="15" hidden="1">
      <c r="A80" s="96" t="s">
        <v>113</v>
      </c>
      <c r="B80" s="97" t="s">
        <v>112</v>
      </c>
      <c r="C80" s="81"/>
      <c r="D80" s="82">
        <v>0</v>
      </c>
      <c r="E80" s="81"/>
      <c r="F80" s="83"/>
      <c r="G80" s="81"/>
      <c r="H80" s="81"/>
      <c r="I80" s="16">
        <v>4479.9</v>
      </c>
      <c r="J80" s="60">
        <v>0</v>
      </c>
    </row>
    <row r="81" spans="1:10" s="22" customFormat="1" ht="25.5" hidden="1">
      <c r="A81" s="96" t="s">
        <v>68</v>
      </c>
      <c r="B81" s="102" t="s">
        <v>12</v>
      </c>
      <c r="C81" s="81"/>
      <c r="D81" s="82">
        <f t="shared" si="1"/>
        <v>0</v>
      </c>
      <c r="E81" s="81"/>
      <c r="F81" s="83"/>
      <c r="G81" s="81">
        <f t="shared" si="2"/>
        <v>0</v>
      </c>
      <c r="H81" s="81">
        <v>0</v>
      </c>
      <c r="I81" s="16">
        <v>4479.9</v>
      </c>
      <c r="J81" s="60">
        <v>0</v>
      </c>
    </row>
    <row r="82" spans="1:10" s="22" customFormat="1" ht="25.5" hidden="1">
      <c r="A82" s="96" t="s">
        <v>72</v>
      </c>
      <c r="B82" s="102" t="s">
        <v>12</v>
      </c>
      <c r="C82" s="81"/>
      <c r="D82" s="82">
        <f t="shared" si="1"/>
        <v>0</v>
      </c>
      <c r="E82" s="81"/>
      <c r="F82" s="83"/>
      <c r="G82" s="81">
        <f t="shared" si="2"/>
        <v>0</v>
      </c>
      <c r="H82" s="81">
        <v>0</v>
      </c>
      <c r="I82" s="16">
        <v>4479.9</v>
      </c>
      <c r="J82" s="60">
        <v>0</v>
      </c>
    </row>
    <row r="83" spans="1:10" s="22" customFormat="1" ht="25.5" hidden="1">
      <c r="A83" s="96" t="s">
        <v>70</v>
      </c>
      <c r="B83" s="102" t="s">
        <v>12</v>
      </c>
      <c r="C83" s="81"/>
      <c r="D83" s="82">
        <f t="shared" si="1"/>
        <v>0</v>
      </c>
      <c r="E83" s="81"/>
      <c r="F83" s="83"/>
      <c r="G83" s="81">
        <f t="shared" si="2"/>
        <v>0</v>
      </c>
      <c r="H83" s="81">
        <v>0</v>
      </c>
      <c r="I83" s="16">
        <v>4479.9</v>
      </c>
      <c r="J83" s="60">
        <v>0</v>
      </c>
    </row>
    <row r="84" spans="1:10" s="22" customFormat="1" ht="15">
      <c r="A84" s="96" t="s">
        <v>139</v>
      </c>
      <c r="B84" s="97" t="s">
        <v>120</v>
      </c>
      <c r="C84" s="81"/>
      <c r="D84" s="90">
        <v>28440.43</v>
      </c>
      <c r="E84" s="81"/>
      <c r="F84" s="83"/>
      <c r="G84" s="84"/>
      <c r="H84" s="84"/>
      <c r="I84" s="16"/>
      <c r="J84" s="60"/>
    </row>
    <row r="85" spans="1:10" s="22" customFormat="1" ht="15">
      <c r="A85" s="112" t="s">
        <v>46</v>
      </c>
      <c r="B85" s="102"/>
      <c r="C85" s="81"/>
      <c r="D85" s="71">
        <f>D86+D87</f>
        <v>1098.16</v>
      </c>
      <c r="E85" s="81"/>
      <c r="F85" s="83"/>
      <c r="G85" s="71">
        <f>D85/I85</f>
        <v>0.25</v>
      </c>
      <c r="H85" s="71">
        <f>G85/12</f>
        <v>0.02</v>
      </c>
      <c r="I85" s="16">
        <v>4479.9</v>
      </c>
      <c r="J85" s="60">
        <v>0.13</v>
      </c>
    </row>
    <row r="86" spans="1:10" s="22" customFormat="1" ht="15">
      <c r="A86" s="96" t="s">
        <v>41</v>
      </c>
      <c r="B86" s="102" t="s">
        <v>17</v>
      </c>
      <c r="C86" s="81"/>
      <c r="D86" s="82">
        <v>1098.16</v>
      </c>
      <c r="E86" s="81"/>
      <c r="F86" s="83"/>
      <c r="G86" s="81"/>
      <c r="H86" s="81"/>
      <c r="I86" s="16">
        <v>4479.9</v>
      </c>
      <c r="J86" s="60">
        <v>0.02</v>
      </c>
    </row>
    <row r="87" spans="1:10" s="22" customFormat="1" ht="15" hidden="1">
      <c r="A87" s="96" t="s">
        <v>42</v>
      </c>
      <c r="B87" s="102" t="s">
        <v>17</v>
      </c>
      <c r="C87" s="81"/>
      <c r="D87" s="82">
        <v>0</v>
      </c>
      <c r="E87" s="81"/>
      <c r="F87" s="83"/>
      <c r="G87" s="81"/>
      <c r="H87" s="81"/>
      <c r="I87" s="16">
        <v>4479.9</v>
      </c>
      <c r="J87" s="60">
        <v>0.01</v>
      </c>
    </row>
    <row r="88" spans="1:10" s="16" customFormat="1" ht="15">
      <c r="A88" s="112" t="s">
        <v>57</v>
      </c>
      <c r="B88" s="113"/>
      <c r="C88" s="71"/>
      <c r="D88" s="71">
        <f>D89+D90</f>
        <v>39547.8</v>
      </c>
      <c r="E88" s="71"/>
      <c r="F88" s="77"/>
      <c r="G88" s="71">
        <f>D88/I88</f>
        <v>8.83</v>
      </c>
      <c r="H88" s="71">
        <f>G88/12</f>
        <v>0.74</v>
      </c>
      <c r="I88" s="16">
        <v>4479.9</v>
      </c>
      <c r="J88" s="60">
        <v>0.35</v>
      </c>
    </row>
    <row r="89" spans="1:10" s="22" customFormat="1" ht="15">
      <c r="A89" s="96" t="s">
        <v>121</v>
      </c>
      <c r="B89" s="97" t="s">
        <v>21</v>
      </c>
      <c r="C89" s="81"/>
      <c r="D89" s="82">
        <v>22442.4</v>
      </c>
      <c r="E89" s="81"/>
      <c r="F89" s="83"/>
      <c r="G89" s="81"/>
      <c r="H89" s="81"/>
      <c r="I89" s="16">
        <v>4479.9</v>
      </c>
      <c r="J89" s="60">
        <v>0.02</v>
      </c>
    </row>
    <row r="90" spans="1:10" s="22" customFormat="1" ht="15">
      <c r="A90" s="96" t="s">
        <v>119</v>
      </c>
      <c r="B90" s="97" t="s">
        <v>120</v>
      </c>
      <c r="C90" s="81">
        <f>F90*12</f>
        <v>0</v>
      </c>
      <c r="D90" s="82">
        <v>17105.4</v>
      </c>
      <c r="E90" s="81">
        <f>H90*12</f>
        <v>0</v>
      </c>
      <c r="F90" s="83"/>
      <c r="G90" s="81"/>
      <c r="H90" s="81"/>
      <c r="I90" s="16">
        <v>4479.9</v>
      </c>
      <c r="J90" s="60">
        <v>0.33</v>
      </c>
    </row>
    <row r="91" spans="1:10" s="16" customFormat="1" ht="15">
      <c r="A91" s="112" t="s">
        <v>56</v>
      </c>
      <c r="B91" s="113"/>
      <c r="C91" s="71"/>
      <c r="D91" s="71">
        <f>D92+D93</f>
        <v>22038.13</v>
      </c>
      <c r="E91" s="71"/>
      <c r="F91" s="77"/>
      <c r="G91" s="71">
        <f>D91/I91</f>
        <v>4.92</v>
      </c>
      <c r="H91" s="71">
        <f>G91/12</f>
        <v>0.41</v>
      </c>
      <c r="I91" s="16">
        <v>4479.9</v>
      </c>
      <c r="J91" s="60">
        <v>0.52</v>
      </c>
    </row>
    <row r="92" spans="1:10" s="22" customFormat="1" ht="15">
      <c r="A92" s="96" t="s">
        <v>69</v>
      </c>
      <c r="B92" s="102" t="s">
        <v>63</v>
      </c>
      <c r="C92" s="81"/>
      <c r="D92" s="82">
        <v>17351.79</v>
      </c>
      <c r="E92" s="81"/>
      <c r="F92" s="83"/>
      <c r="G92" s="81"/>
      <c r="H92" s="81"/>
      <c r="I92" s="16">
        <v>4479.9</v>
      </c>
      <c r="J92" s="60">
        <v>0.46</v>
      </c>
    </row>
    <row r="93" spans="1:10" s="44" customFormat="1" ht="15">
      <c r="A93" s="96" t="s">
        <v>101</v>
      </c>
      <c r="B93" s="102" t="s">
        <v>63</v>
      </c>
      <c r="C93" s="81"/>
      <c r="D93" s="82">
        <v>4686.34</v>
      </c>
      <c r="E93" s="81"/>
      <c r="F93" s="83"/>
      <c r="G93" s="81"/>
      <c r="H93" s="81"/>
      <c r="I93" s="43">
        <v>4479.9</v>
      </c>
      <c r="J93" s="60">
        <v>0.06</v>
      </c>
    </row>
    <row r="94" spans="1:13" s="16" customFormat="1" ht="38.25" thickBot="1">
      <c r="A94" s="115" t="s">
        <v>138</v>
      </c>
      <c r="B94" s="113" t="s">
        <v>12</v>
      </c>
      <c r="C94" s="79">
        <f>F94*12</f>
        <v>0</v>
      </c>
      <c r="D94" s="79">
        <f aca="true" t="shared" si="3" ref="D94:D100">G94*I94</f>
        <v>20428.34</v>
      </c>
      <c r="E94" s="79">
        <f aca="true" t="shared" si="4" ref="E94:E100">H94*12</f>
        <v>4.56</v>
      </c>
      <c r="F94" s="80"/>
      <c r="G94" s="79">
        <f aca="true" t="shared" si="5" ref="G94:G100">H94*12</f>
        <v>4.56</v>
      </c>
      <c r="H94" s="79">
        <v>0.38</v>
      </c>
      <c r="I94" s="16">
        <v>4479.9</v>
      </c>
      <c r="J94" s="60">
        <v>0.3</v>
      </c>
      <c r="L94" s="60"/>
      <c r="M94" s="98"/>
    </row>
    <row r="95" spans="1:10" s="16" customFormat="1" ht="18.75" hidden="1">
      <c r="A95" s="37" t="s">
        <v>32</v>
      </c>
      <c r="B95" s="27"/>
      <c r="C95" s="28" t="e">
        <f>F95*12</f>
        <v>#REF!</v>
      </c>
      <c r="D95" s="79" t="e">
        <f t="shared" si="3"/>
        <v>#REF!</v>
      </c>
      <c r="E95" s="79" t="e">
        <f t="shared" si="4"/>
        <v>#REF!</v>
      </c>
      <c r="F95" s="80" t="e">
        <f>#REF!+#REF!+#REF!+#REF!+#REF!+#REF!+#REF!+#REF!+#REF!+#REF!</f>
        <v>#REF!</v>
      </c>
      <c r="G95" s="79" t="e">
        <f t="shared" si="5"/>
        <v>#REF!</v>
      </c>
      <c r="H95" s="79" t="e">
        <f>H96+H97+H98+H99+H100+H101+H102+H103+H104+H105+H106+#REF!</f>
        <v>#REF!</v>
      </c>
      <c r="I95" s="16">
        <v>4479.9</v>
      </c>
      <c r="J95" s="60"/>
    </row>
    <row r="96" spans="1:10" s="22" customFormat="1" ht="15" hidden="1">
      <c r="A96" s="8" t="s">
        <v>76</v>
      </c>
      <c r="B96" s="29"/>
      <c r="C96" s="3"/>
      <c r="D96" s="82">
        <f t="shared" si="3"/>
        <v>0</v>
      </c>
      <c r="E96" s="81">
        <f t="shared" si="4"/>
        <v>0</v>
      </c>
      <c r="F96" s="83" t="e">
        <f>#REF!+#REF!+#REF!+#REF!+#REF!+#REF!+#REF!+#REF!+#REF!+#REF!</f>
        <v>#REF!</v>
      </c>
      <c r="G96" s="81">
        <f t="shared" si="5"/>
        <v>0</v>
      </c>
      <c r="H96" s="81"/>
      <c r="I96" s="16">
        <v>4479.9</v>
      </c>
      <c r="J96" s="61"/>
    </row>
    <row r="97" spans="1:10" s="22" customFormat="1" ht="15" hidden="1">
      <c r="A97" s="8" t="s">
        <v>85</v>
      </c>
      <c r="B97" s="29"/>
      <c r="C97" s="3"/>
      <c r="D97" s="82">
        <f t="shared" si="3"/>
        <v>0</v>
      </c>
      <c r="E97" s="81">
        <f t="shared" si="4"/>
        <v>0</v>
      </c>
      <c r="F97" s="83" t="e">
        <f>#REF!+#REF!+#REF!+#REF!+#REF!+#REF!+#REF!+#REF!+#REF!+#REF!</f>
        <v>#REF!</v>
      </c>
      <c r="G97" s="81">
        <f t="shared" si="5"/>
        <v>0</v>
      </c>
      <c r="H97" s="81"/>
      <c r="I97" s="16">
        <v>4479.9</v>
      </c>
      <c r="J97" s="61"/>
    </row>
    <row r="98" spans="1:10" s="22" customFormat="1" ht="15" hidden="1">
      <c r="A98" s="8" t="s">
        <v>77</v>
      </c>
      <c r="B98" s="29"/>
      <c r="C98" s="3"/>
      <c r="D98" s="82">
        <f t="shared" si="3"/>
        <v>0</v>
      </c>
      <c r="E98" s="81">
        <f t="shared" si="4"/>
        <v>0</v>
      </c>
      <c r="F98" s="83" t="e">
        <f>#REF!+#REF!+#REF!+#REF!+#REF!+#REF!+#REF!+#REF!+#REF!+#REF!</f>
        <v>#REF!</v>
      </c>
      <c r="G98" s="81">
        <f t="shared" si="5"/>
        <v>0</v>
      </c>
      <c r="H98" s="81"/>
      <c r="I98" s="16">
        <v>4479.9</v>
      </c>
      <c r="J98" s="61"/>
    </row>
    <row r="99" spans="1:10" s="22" customFormat="1" ht="15" hidden="1">
      <c r="A99" s="8" t="s">
        <v>78</v>
      </c>
      <c r="B99" s="29"/>
      <c r="C99" s="3"/>
      <c r="D99" s="82">
        <f t="shared" si="3"/>
        <v>0</v>
      </c>
      <c r="E99" s="81">
        <f t="shared" si="4"/>
        <v>0</v>
      </c>
      <c r="F99" s="83" t="e">
        <f>#REF!+#REF!+#REF!+#REF!+#REF!+#REF!+#REF!+#REF!+#REF!+#REF!</f>
        <v>#REF!</v>
      </c>
      <c r="G99" s="81">
        <f t="shared" si="5"/>
        <v>0</v>
      </c>
      <c r="H99" s="81"/>
      <c r="I99" s="16">
        <v>4479.9</v>
      </c>
      <c r="J99" s="61"/>
    </row>
    <row r="100" spans="1:10" s="22" customFormat="1" ht="15" hidden="1">
      <c r="A100" s="8" t="s">
        <v>79</v>
      </c>
      <c r="B100" s="29"/>
      <c r="C100" s="3"/>
      <c r="D100" s="82">
        <f t="shared" si="3"/>
        <v>0</v>
      </c>
      <c r="E100" s="81">
        <f t="shared" si="4"/>
        <v>0</v>
      </c>
      <c r="F100" s="83" t="e">
        <f>#REF!+#REF!+#REF!+#REF!+#REF!+#REF!+#REF!+#REF!+#REF!+#REF!</f>
        <v>#REF!</v>
      </c>
      <c r="G100" s="81">
        <f t="shared" si="5"/>
        <v>0</v>
      </c>
      <c r="H100" s="81"/>
      <c r="I100" s="16">
        <v>4479.9</v>
      </c>
      <c r="J100" s="61"/>
    </row>
    <row r="101" spans="1:10" s="22" customFormat="1" ht="15" hidden="1">
      <c r="A101" s="8" t="s">
        <v>76</v>
      </c>
      <c r="B101" s="29"/>
      <c r="C101" s="3"/>
      <c r="D101" s="82"/>
      <c r="E101" s="81"/>
      <c r="F101" s="83"/>
      <c r="G101" s="81"/>
      <c r="H101" s="81"/>
      <c r="I101" s="16">
        <v>4479.9</v>
      </c>
      <c r="J101" s="61"/>
    </row>
    <row r="102" spans="1:10" s="22" customFormat="1" ht="15" hidden="1">
      <c r="A102" s="8" t="s">
        <v>80</v>
      </c>
      <c r="B102" s="29"/>
      <c r="C102" s="3"/>
      <c r="D102" s="82"/>
      <c r="E102" s="81"/>
      <c r="F102" s="83"/>
      <c r="G102" s="81"/>
      <c r="H102" s="81"/>
      <c r="I102" s="16">
        <v>4479.9</v>
      </c>
      <c r="J102" s="61"/>
    </row>
    <row r="103" spans="1:10" s="22" customFormat="1" ht="15" hidden="1">
      <c r="A103" s="8" t="s">
        <v>81</v>
      </c>
      <c r="B103" s="29"/>
      <c r="C103" s="3"/>
      <c r="D103" s="82"/>
      <c r="E103" s="81"/>
      <c r="F103" s="83"/>
      <c r="G103" s="81"/>
      <c r="H103" s="81"/>
      <c r="I103" s="16">
        <v>4479.9</v>
      </c>
      <c r="J103" s="61"/>
    </row>
    <row r="104" spans="1:10" s="22" customFormat="1" ht="15" hidden="1">
      <c r="A104" s="8" t="s">
        <v>82</v>
      </c>
      <c r="B104" s="29"/>
      <c r="C104" s="3"/>
      <c r="D104" s="82"/>
      <c r="E104" s="81"/>
      <c r="F104" s="83"/>
      <c r="G104" s="81"/>
      <c r="H104" s="81"/>
      <c r="I104" s="16">
        <v>4479.9</v>
      </c>
      <c r="J104" s="61"/>
    </row>
    <row r="105" spans="1:10" s="22" customFormat="1" ht="15" hidden="1">
      <c r="A105" s="8" t="s">
        <v>83</v>
      </c>
      <c r="B105" s="29"/>
      <c r="C105" s="3"/>
      <c r="D105" s="82"/>
      <c r="E105" s="81"/>
      <c r="F105" s="83"/>
      <c r="G105" s="81"/>
      <c r="H105" s="81"/>
      <c r="I105" s="16">
        <v>4479.9</v>
      </c>
      <c r="J105" s="61"/>
    </row>
    <row r="106" spans="1:10" s="22" customFormat="1" ht="15" hidden="1">
      <c r="A106" s="8" t="s">
        <v>84</v>
      </c>
      <c r="B106" s="29"/>
      <c r="C106" s="3"/>
      <c r="D106" s="82"/>
      <c r="E106" s="81"/>
      <c r="F106" s="83"/>
      <c r="G106" s="81"/>
      <c r="H106" s="81"/>
      <c r="I106" s="16">
        <v>4479.9</v>
      </c>
      <c r="J106" s="61"/>
    </row>
    <row r="107" spans="1:9" s="43" customFormat="1" ht="20.25" thickBot="1">
      <c r="A107" s="50" t="s">
        <v>114</v>
      </c>
      <c r="B107" s="24" t="s">
        <v>11</v>
      </c>
      <c r="C107" s="68"/>
      <c r="D107" s="99">
        <f>G107*I107</f>
        <v>87409.98</v>
      </c>
      <c r="E107" s="100"/>
      <c r="F107" s="101"/>
      <c r="G107" s="79">
        <f>H107*12</f>
        <v>20.76</v>
      </c>
      <c r="H107" s="101">
        <v>1.73</v>
      </c>
      <c r="I107" s="16">
        <f>4479.9-269.4</f>
        <v>4210.5</v>
      </c>
    </row>
    <row r="108" spans="1:10" s="16" customFormat="1" ht="19.5">
      <c r="A108" s="55" t="s">
        <v>33</v>
      </c>
      <c r="B108" s="56"/>
      <c r="C108" s="57">
        <f>F108*12</f>
        <v>0</v>
      </c>
      <c r="D108" s="70">
        <f>D14+D24+D33+D34+D35+D36+D37+D40+D41+D42+D43+D44+D60+D75+D85+D88+D91+D94+D107</f>
        <v>785317.15</v>
      </c>
      <c r="E108" s="70">
        <f>E14+E24+E33+E34+E35+E36+E37+E40+E41+E42+E43+E44+E60+E75+E85+E88+E91+E94+E107</f>
        <v>111.96</v>
      </c>
      <c r="F108" s="70">
        <f>F14+F24+F33+F34+F35+F36+F37+F40+F41+F42+F43+F44+F60+F75+F85+F88+F91+F94+F107</f>
        <v>0</v>
      </c>
      <c r="G108" s="70">
        <f>G14+G24+G33+G34+G35+G36+G37+G40+G41+G42+G43+G44+G60+G75+G85+G88+G91+G94+G107</f>
        <v>176.56</v>
      </c>
      <c r="H108" s="70">
        <f>H14+H24+H33+H34+H35+H36+H37+H40+H41+H42+H43+H44+H60+H75+H85+H88+H91+H94+H107</f>
        <v>14.72</v>
      </c>
      <c r="I108" s="16">
        <v>4479.9</v>
      </c>
      <c r="J108" s="60"/>
    </row>
    <row r="109" spans="1:10" s="30" customFormat="1" ht="20.25" hidden="1" thickBot="1">
      <c r="A109" s="38" t="s">
        <v>28</v>
      </c>
      <c r="B109" s="39" t="s">
        <v>11</v>
      </c>
      <c r="C109" s="39" t="s">
        <v>29</v>
      </c>
      <c r="D109" s="86"/>
      <c r="E109" s="85" t="s">
        <v>29</v>
      </c>
      <c r="F109" s="87"/>
      <c r="G109" s="85" t="s">
        <v>29</v>
      </c>
      <c r="H109" s="85"/>
      <c r="J109" s="63"/>
    </row>
    <row r="110" spans="1:10" s="4" customFormat="1" ht="12.75">
      <c r="A110" s="31"/>
      <c r="D110" s="88"/>
      <c r="E110" s="88"/>
      <c r="F110" s="88"/>
      <c r="G110" s="88"/>
      <c r="H110" s="88"/>
      <c r="J110" s="64"/>
    </row>
    <row r="111" spans="1:10" s="4" customFormat="1" ht="12.75">
      <c r="A111" s="31"/>
      <c r="D111" s="88"/>
      <c r="E111" s="88"/>
      <c r="F111" s="88"/>
      <c r="G111" s="88"/>
      <c r="H111" s="88"/>
      <c r="J111" s="64"/>
    </row>
    <row r="112" spans="1:10" s="4" customFormat="1" ht="12.75" hidden="1">
      <c r="A112" s="31"/>
      <c r="D112" s="88"/>
      <c r="E112" s="88"/>
      <c r="F112" s="88"/>
      <c r="G112" s="88"/>
      <c r="H112" s="88"/>
      <c r="J112" s="64"/>
    </row>
    <row r="113" spans="1:10" s="4" customFormat="1" ht="12.75">
      <c r="A113" s="31"/>
      <c r="D113" s="88"/>
      <c r="E113" s="88"/>
      <c r="F113" s="88"/>
      <c r="G113" s="88"/>
      <c r="H113" s="88"/>
      <c r="J113" s="64"/>
    </row>
    <row r="114" spans="1:10" s="4" customFormat="1" ht="12.75">
      <c r="A114" s="31"/>
      <c r="D114" s="88"/>
      <c r="E114" s="88"/>
      <c r="F114" s="88"/>
      <c r="G114" s="88"/>
      <c r="H114" s="88"/>
      <c r="J114" s="64"/>
    </row>
    <row r="115" spans="1:10" s="4" customFormat="1" ht="13.5" thickBot="1">
      <c r="A115" s="31"/>
      <c r="D115" s="88"/>
      <c r="E115" s="88"/>
      <c r="F115" s="88"/>
      <c r="G115" s="88"/>
      <c r="H115" s="88"/>
      <c r="J115" s="64"/>
    </row>
    <row r="116" spans="1:10" s="54" customFormat="1" ht="30.75" thickBot="1">
      <c r="A116" s="67" t="s">
        <v>105</v>
      </c>
      <c r="B116" s="51"/>
      <c r="C116" s="52">
        <f>F116*12</f>
        <v>0</v>
      </c>
      <c r="D116" s="89">
        <f>D122+D123+D124+D125+D126+D127+D128+D129+D130+D131</f>
        <v>1445228.65</v>
      </c>
      <c r="E116" s="89">
        <f>E122+E123+E124+E125+E126+E127+E128+E129+E130+E131</f>
        <v>0</v>
      </c>
      <c r="F116" s="89">
        <f>F122+F123+F124+F125+F126+F127+F128+F129+F130+F131</f>
        <v>0</v>
      </c>
      <c r="G116" s="89">
        <f>G122+G123+G124+G125+G126+G127+G128+G129+G130+G131</f>
        <v>322.6</v>
      </c>
      <c r="H116" s="89">
        <f>H122+H123+H124+H125+H126+H127+H128+H129+H130+H131</f>
        <v>26.87</v>
      </c>
      <c r="I116" s="53">
        <v>4479.9</v>
      </c>
      <c r="J116" s="65"/>
    </row>
    <row r="117" spans="1:10" s="4" customFormat="1" ht="15" hidden="1">
      <c r="A117" s="45" t="s">
        <v>76</v>
      </c>
      <c r="B117" s="46"/>
      <c r="C117" s="9"/>
      <c r="D117" s="90">
        <f>G117*I117</f>
        <v>0</v>
      </c>
      <c r="E117" s="84">
        <f>H117*12</f>
        <v>0</v>
      </c>
      <c r="F117" s="91" t="e">
        <f>#REF!+#REF!+#REF!+#REF!+#REF!+#REF!+#REF!+#REF!+#REF!+#REF!</f>
        <v>#REF!</v>
      </c>
      <c r="G117" s="84">
        <f>H117*12</f>
        <v>0</v>
      </c>
      <c r="H117" s="91"/>
      <c r="I117" s="16">
        <v>4479.9</v>
      </c>
      <c r="J117" s="64"/>
    </row>
    <row r="118" spans="1:10" s="4" customFormat="1" ht="15" hidden="1">
      <c r="A118" s="8" t="s">
        <v>85</v>
      </c>
      <c r="B118" s="29"/>
      <c r="C118" s="3"/>
      <c r="D118" s="82">
        <f>G118*I118</f>
        <v>0</v>
      </c>
      <c r="E118" s="81">
        <f>H118*12</f>
        <v>0</v>
      </c>
      <c r="F118" s="83" t="e">
        <f>#REF!+#REF!+#REF!+#REF!+#REF!+#REF!+#REF!+#REF!+#REF!+#REF!</f>
        <v>#REF!</v>
      </c>
      <c r="G118" s="81">
        <f>H118*12</f>
        <v>0</v>
      </c>
      <c r="H118" s="83"/>
      <c r="I118" s="16">
        <v>4479.9</v>
      </c>
      <c r="J118" s="64"/>
    </row>
    <row r="119" spans="1:10" s="4" customFormat="1" ht="15" hidden="1">
      <c r="A119" s="8" t="s">
        <v>77</v>
      </c>
      <c r="B119" s="29"/>
      <c r="C119" s="3"/>
      <c r="D119" s="82">
        <f>G119*I119</f>
        <v>0</v>
      </c>
      <c r="E119" s="81">
        <f>H119*12</f>
        <v>0</v>
      </c>
      <c r="F119" s="83" t="e">
        <f>#REF!+#REF!+#REF!+#REF!+#REF!+#REF!+#REF!+#REF!+#REF!+#REF!</f>
        <v>#REF!</v>
      </c>
      <c r="G119" s="81">
        <f>H119*12</f>
        <v>0</v>
      </c>
      <c r="H119" s="83"/>
      <c r="I119" s="16">
        <v>4479.9</v>
      </c>
      <c r="J119" s="64"/>
    </row>
    <row r="120" spans="1:10" s="4" customFormat="1" ht="15" hidden="1">
      <c r="A120" s="8" t="s">
        <v>78</v>
      </c>
      <c r="B120" s="29"/>
      <c r="C120" s="3"/>
      <c r="D120" s="82">
        <f>G120*I120</f>
        <v>0</v>
      </c>
      <c r="E120" s="81">
        <f>H120*12</f>
        <v>0</v>
      </c>
      <c r="F120" s="83" t="e">
        <f>#REF!+#REF!+#REF!+#REF!+#REF!+#REF!+#REF!+#REF!+#REF!+#REF!</f>
        <v>#REF!</v>
      </c>
      <c r="G120" s="81">
        <f>H120*12</f>
        <v>0</v>
      </c>
      <c r="H120" s="83"/>
      <c r="I120" s="16">
        <v>4479.9</v>
      </c>
      <c r="J120" s="64"/>
    </row>
    <row r="121" spans="1:10" s="4" customFormat="1" ht="15" hidden="1">
      <c r="A121" s="8" t="s">
        <v>79</v>
      </c>
      <c r="B121" s="29"/>
      <c r="C121" s="3"/>
      <c r="D121" s="82">
        <f>G121*I121</f>
        <v>0</v>
      </c>
      <c r="E121" s="81">
        <f>H121*12</f>
        <v>0</v>
      </c>
      <c r="F121" s="83" t="e">
        <f>#REF!+#REF!+#REF!+#REF!+#REF!+#REF!+#REF!+#REF!+#REF!+#REF!</f>
        <v>#REF!</v>
      </c>
      <c r="G121" s="81">
        <f>H121*12</f>
        <v>0</v>
      </c>
      <c r="H121" s="83"/>
      <c r="I121" s="16">
        <v>4479.9</v>
      </c>
      <c r="J121" s="64"/>
    </row>
    <row r="122" spans="1:10" s="88" customFormat="1" ht="15">
      <c r="A122" s="96" t="s">
        <v>115</v>
      </c>
      <c r="B122" s="102"/>
      <c r="C122" s="81"/>
      <c r="D122" s="82">
        <v>136799.3</v>
      </c>
      <c r="E122" s="81"/>
      <c r="F122" s="83"/>
      <c r="G122" s="81">
        <f aca="true" t="shared" si="6" ref="G122:G131">D122/I122</f>
        <v>30.54</v>
      </c>
      <c r="H122" s="81">
        <f aca="true" t="shared" si="7" ref="H122:H131">G122/12</f>
        <v>2.55</v>
      </c>
      <c r="I122" s="116">
        <v>4479.9</v>
      </c>
      <c r="J122" s="117"/>
    </row>
    <row r="123" spans="1:10" s="88" customFormat="1" ht="15">
      <c r="A123" s="96" t="s">
        <v>124</v>
      </c>
      <c r="B123" s="102"/>
      <c r="C123" s="81"/>
      <c r="D123" s="82">
        <v>56108.63</v>
      </c>
      <c r="E123" s="81"/>
      <c r="F123" s="83"/>
      <c r="G123" s="81">
        <f t="shared" si="6"/>
        <v>12.52</v>
      </c>
      <c r="H123" s="81">
        <f t="shared" si="7"/>
        <v>1.04</v>
      </c>
      <c r="I123" s="116">
        <v>4479.9</v>
      </c>
      <c r="J123" s="117"/>
    </row>
    <row r="124" spans="1:10" s="88" customFormat="1" ht="15">
      <c r="A124" s="96" t="s">
        <v>123</v>
      </c>
      <c r="B124" s="102"/>
      <c r="C124" s="81"/>
      <c r="D124" s="82">
        <v>67700.4</v>
      </c>
      <c r="E124" s="81"/>
      <c r="F124" s="83"/>
      <c r="G124" s="81">
        <f t="shared" si="6"/>
        <v>15.11</v>
      </c>
      <c r="H124" s="81">
        <f t="shared" si="7"/>
        <v>1.26</v>
      </c>
      <c r="I124" s="116">
        <v>4479.9</v>
      </c>
      <c r="J124" s="117"/>
    </row>
    <row r="125" spans="1:10" s="88" customFormat="1" ht="15">
      <c r="A125" s="96" t="s">
        <v>125</v>
      </c>
      <c r="B125" s="102"/>
      <c r="C125" s="81"/>
      <c r="D125" s="82">
        <v>4268.76</v>
      </c>
      <c r="E125" s="81"/>
      <c r="F125" s="83"/>
      <c r="G125" s="81">
        <f t="shared" si="6"/>
        <v>0.95</v>
      </c>
      <c r="H125" s="81">
        <f t="shared" si="7"/>
        <v>0.08</v>
      </c>
      <c r="I125" s="116">
        <v>4479.9</v>
      </c>
      <c r="J125" s="117"/>
    </row>
    <row r="126" spans="1:10" s="88" customFormat="1" ht="15">
      <c r="A126" s="96" t="s">
        <v>126</v>
      </c>
      <c r="B126" s="102"/>
      <c r="C126" s="81"/>
      <c r="D126" s="82">
        <v>6688.08</v>
      </c>
      <c r="E126" s="81"/>
      <c r="F126" s="83"/>
      <c r="G126" s="81">
        <f t="shared" si="6"/>
        <v>1.49</v>
      </c>
      <c r="H126" s="81">
        <f t="shared" si="7"/>
        <v>0.12</v>
      </c>
      <c r="I126" s="116">
        <v>4479.9</v>
      </c>
      <c r="J126" s="117"/>
    </row>
    <row r="127" spans="1:10" s="88" customFormat="1" ht="15">
      <c r="A127" s="96" t="s">
        <v>127</v>
      </c>
      <c r="B127" s="102"/>
      <c r="C127" s="81"/>
      <c r="D127" s="82">
        <v>1020431.32</v>
      </c>
      <c r="E127" s="81"/>
      <c r="F127" s="83"/>
      <c r="G127" s="81">
        <f>D127/I127</f>
        <v>227.78</v>
      </c>
      <c r="H127" s="81">
        <f t="shared" si="7"/>
        <v>18.98</v>
      </c>
      <c r="I127" s="116">
        <v>4479.9</v>
      </c>
      <c r="J127" s="117"/>
    </row>
    <row r="128" spans="1:10" s="88" customFormat="1" ht="15">
      <c r="A128" s="96" t="s">
        <v>129</v>
      </c>
      <c r="B128" s="102"/>
      <c r="C128" s="81"/>
      <c r="D128" s="82">
        <v>1740.99</v>
      </c>
      <c r="E128" s="81"/>
      <c r="F128" s="83"/>
      <c r="G128" s="81">
        <f t="shared" si="6"/>
        <v>0.39</v>
      </c>
      <c r="H128" s="81">
        <f t="shared" si="7"/>
        <v>0.03</v>
      </c>
      <c r="I128" s="116">
        <v>4479.9</v>
      </c>
      <c r="J128" s="117"/>
    </row>
    <row r="129" spans="1:10" s="88" customFormat="1" ht="15">
      <c r="A129" s="96" t="s">
        <v>130</v>
      </c>
      <c r="B129" s="102"/>
      <c r="C129" s="81"/>
      <c r="D129" s="82">
        <v>39360.75</v>
      </c>
      <c r="E129" s="81"/>
      <c r="F129" s="83"/>
      <c r="G129" s="81">
        <f t="shared" si="6"/>
        <v>8.79</v>
      </c>
      <c r="H129" s="81">
        <f t="shared" si="7"/>
        <v>0.73</v>
      </c>
      <c r="I129" s="116">
        <v>4479.9</v>
      </c>
      <c r="J129" s="117"/>
    </row>
    <row r="130" spans="1:10" s="88" customFormat="1" ht="15">
      <c r="A130" s="96" t="s">
        <v>131</v>
      </c>
      <c r="B130" s="102"/>
      <c r="C130" s="81"/>
      <c r="D130" s="82">
        <v>722.42</v>
      </c>
      <c r="E130" s="81"/>
      <c r="F130" s="83"/>
      <c r="G130" s="81">
        <f t="shared" si="6"/>
        <v>0.16</v>
      </c>
      <c r="H130" s="81">
        <f t="shared" si="7"/>
        <v>0.01</v>
      </c>
      <c r="I130" s="116">
        <v>4479.9</v>
      </c>
      <c r="J130" s="117"/>
    </row>
    <row r="131" spans="1:10" s="88" customFormat="1" ht="15">
      <c r="A131" s="103" t="s">
        <v>140</v>
      </c>
      <c r="B131" s="102"/>
      <c r="C131" s="81"/>
      <c r="D131" s="81">
        <v>111408</v>
      </c>
      <c r="E131" s="81"/>
      <c r="F131" s="81"/>
      <c r="G131" s="81">
        <f t="shared" si="6"/>
        <v>24.87</v>
      </c>
      <c r="H131" s="81">
        <f t="shared" si="7"/>
        <v>2.07</v>
      </c>
      <c r="I131" s="116">
        <v>4479.9</v>
      </c>
      <c r="J131" s="117"/>
    </row>
    <row r="132" spans="1:10" s="4" customFormat="1" ht="12.75">
      <c r="A132" s="31"/>
      <c r="J132" s="64"/>
    </row>
    <row r="133" spans="1:10" s="4" customFormat="1" ht="13.5" thickBot="1">
      <c r="A133" s="31"/>
      <c r="J133" s="64"/>
    </row>
    <row r="134" spans="1:12" s="4" customFormat="1" ht="20.25" thickBot="1">
      <c r="A134" s="47" t="s">
        <v>102</v>
      </c>
      <c r="B134" s="48"/>
      <c r="C134" s="48"/>
      <c r="D134" s="49">
        <f>D108+D116</f>
        <v>2230545.8</v>
      </c>
      <c r="E134" s="49">
        <f>E108+E116</f>
        <v>111.96</v>
      </c>
      <c r="F134" s="49">
        <f>F108+F116</f>
        <v>0</v>
      </c>
      <c r="G134" s="49">
        <f>G108+G116</f>
        <v>499.16</v>
      </c>
      <c r="H134" s="49">
        <f>H108+H116</f>
        <v>41.59</v>
      </c>
      <c r="J134" s="64"/>
      <c r="L134" s="4" t="e">
        <f>H134*#REF!*12</f>
        <v>#REF!</v>
      </c>
    </row>
    <row r="135" spans="1:10" s="4" customFormat="1" ht="18.75">
      <c r="A135" s="32"/>
      <c r="B135" s="33"/>
      <c r="C135" s="5"/>
      <c r="D135" s="5"/>
      <c r="E135" s="5"/>
      <c r="F135" s="5"/>
      <c r="G135" s="5"/>
      <c r="H135" s="5"/>
      <c r="J135" s="64"/>
    </row>
    <row r="136" spans="1:10" s="4" customFormat="1" ht="18.75">
      <c r="A136" s="32"/>
      <c r="B136" s="33"/>
      <c r="C136" s="5"/>
      <c r="D136" s="5"/>
      <c r="E136" s="5"/>
      <c r="F136" s="5"/>
      <c r="G136" s="5"/>
      <c r="H136" s="5"/>
      <c r="J136" s="64"/>
    </row>
    <row r="137" spans="1:10" s="4" customFormat="1" ht="12.75">
      <c r="A137" s="31"/>
      <c r="J137" s="64"/>
    </row>
    <row r="138" spans="1:10" s="4" customFormat="1" ht="12.75">
      <c r="A138" s="31"/>
      <c r="J138" s="64"/>
    </row>
    <row r="139" spans="1:10" s="34" customFormat="1" ht="18.75">
      <c r="A139" s="32"/>
      <c r="B139" s="33"/>
      <c r="C139" s="5"/>
      <c r="D139" s="5"/>
      <c r="E139" s="5"/>
      <c r="F139" s="5"/>
      <c r="G139" s="5"/>
      <c r="H139" s="5"/>
      <c r="J139" s="66"/>
    </row>
    <row r="140" spans="1:10" s="30" customFormat="1" ht="19.5">
      <c r="A140" s="35"/>
      <c r="B140" s="36"/>
      <c r="C140" s="6"/>
      <c r="D140" s="6"/>
      <c r="E140" s="6"/>
      <c r="F140" s="6"/>
      <c r="G140" s="6"/>
      <c r="H140" s="6"/>
      <c r="J140" s="63"/>
    </row>
    <row r="141" spans="1:10" s="4" customFormat="1" ht="14.25">
      <c r="A141" s="130" t="s">
        <v>30</v>
      </c>
      <c r="B141" s="130"/>
      <c r="C141" s="130"/>
      <c r="D141" s="130"/>
      <c r="E141" s="130"/>
      <c r="F141" s="130"/>
      <c r="J141" s="64"/>
    </row>
    <row r="142" s="4" customFormat="1" ht="12.75">
      <c r="J142" s="64"/>
    </row>
    <row r="143" spans="1:10" s="4" customFormat="1" ht="12.75">
      <c r="A143" s="31" t="s">
        <v>31</v>
      </c>
      <c r="J143" s="64"/>
    </row>
    <row r="144" s="4" customFormat="1" ht="12.75">
      <c r="J144" s="64"/>
    </row>
    <row r="145" s="4" customFormat="1" ht="12.75">
      <c r="J145" s="64"/>
    </row>
    <row r="146" s="4" customFormat="1" ht="12.75">
      <c r="J146" s="64"/>
    </row>
    <row r="147" s="4" customFormat="1" ht="12.75">
      <c r="J147" s="64"/>
    </row>
    <row r="148" s="4" customFormat="1" ht="12.75">
      <c r="J148" s="64"/>
    </row>
    <row r="149" s="4" customFormat="1" ht="12.75">
      <c r="J149" s="64"/>
    </row>
    <row r="150" s="4" customFormat="1" ht="12.75">
      <c r="J150" s="64"/>
    </row>
    <row r="151" s="4" customFormat="1" ht="12.75">
      <c r="J151" s="64"/>
    </row>
    <row r="152" s="4" customFormat="1" ht="12.75">
      <c r="J152" s="64"/>
    </row>
    <row r="153" s="4" customFormat="1" ht="12.75">
      <c r="J153" s="64"/>
    </row>
    <row r="154" s="4" customFormat="1" ht="12.75">
      <c r="J154" s="64"/>
    </row>
    <row r="155" s="4" customFormat="1" ht="12.75">
      <c r="J155" s="64"/>
    </row>
    <row r="156" s="4" customFormat="1" ht="12.75">
      <c r="J156" s="64"/>
    </row>
    <row r="157" s="4" customFormat="1" ht="12.75">
      <c r="J157" s="64"/>
    </row>
    <row r="158" s="4" customFormat="1" ht="12.75">
      <c r="J158" s="64"/>
    </row>
    <row r="159" s="4" customFormat="1" ht="12.75">
      <c r="J159" s="64"/>
    </row>
    <row r="160" s="4" customFormat="1" ht="12.75">
      <c r="J160" s="64"/>
    </row>
    <row r="161" s="4" customFormat="1" ht="12.75">
      <c r="J161" s="64"/>
    </row>
  </sheetData>
  <sheetProtection/>
  <mergeCells count="12">
    <mergeCell ref="A1:H1"/>
    <mergeCell ref="B2:H2"/>
    <mergeCell ref="B3:H3"/>
    <mergeCell ref="B4:H4"/>
    <mergeCell ref="A7:H7"/>
    <mergeCell ref="A8:H8"/>
    <mergeCell ref="A5:H5"/>
    <mergeCell ref="A6:H6"/>
    <mergeCell ref="A9:H9"/>
    <mergeCell ref="A10:H10"/>
    <mergeCell ref="A13:H13"/>
    <mergeCell ref="A141:F141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9"/>
  <sheetViews>
    <sheetView zoomScale="75" zoomScaleNormal="75" zoomScalePageLayoutView="0" workbookViewId="0" topLeftCell="A37">
      <selection activeCell="A1" sqref="A1:H132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8.25390625" style="7" customWidth="1"/>
    <col min="5" max="5" width="13.875" style="7" hidden="1" customWidth="1"/>
    <col min="6" max="6" width="20.875" style="7" hidden="1" customWidth="1"/>
    <col min="7" max="7" width="15.00390625" style="7" customWidth="1"/>
    <col min="8" max="8" width="20.875" style="7" customWidth="1"/>
    <col min="9" max="9" width="12.625" style="7" customWidth="1"/>
    <col min="10" max="10" width="15.375" style="58" hidden="1" customWidth="1"/>
    <col min="11" max="14" width="15.375" style="7" customWidth="1"/>
    <col min="15" max="16384" width="9.125" style="7" customWidth="1"/>
  </cols>
  <sheetData>
    <row r="1" spans="1:8" ht="16.5" customHeight="1">
      <c r="A1" s="131" t="s">
        <v>0</v>
      </c>
      <c r="B1" s="132"/>
      <c r="C1" s="132"/>
      <c r="D1" s="132"/>
      <c r="E1" s="132"/>
      <c r="F1" s="132"/>
      <c r="G1" s="132"/>
      <c r="H1" s="132"/>
    </row>
    <row r="2" spans="2:8" ht="12.75" customHeight="1">
      <c r="B2" s="133" t="s">
        <v>1</v>
      </c>
      <c r="C2" s="133"/>
      <c r="D2" s="133"/>
      <c r="E2" s="133"/>
      <c r="F2" s="133"/>
      <c r="G2" s="132"/>
      <c r="H2" s="132"/>
    </row>
    <row r="3" spans="1:8" ht="19.5" customHeight="1">
      <c r="A3" s="92" t="s">
        <v>132</v>
      </c>
      <c r="B3" s="133" t="s">
        <v>2</v>
      </c>
      <c r="C3" s="133"/>
      <c r="D3" s="133"/>
      <c r="E3" s="133"/>
      <c r="F3" s="133"/>
      <c r="G3" s="132"/>
      <c r="H3" s="132"/>
    </row>
    <row r="4" spans="2:8" ht="14.25" customHeight="1">
      <c r="B4" s="133" t="s">
        <v>34</v>
      </c>
      <c r="C4" s="133"/>
      <c r="D4" s="133"/>
      <c r="E4" s="133"/>
      <c r="F4" s="133"/>
      <c r="G4" s="132"/>
      <c r="H4" s="132"/>
    </row>
    <row r="5" spans="1:8" s="69" customFormat="1" ht="39.75" customHeight="1">
      <c r="A5" s="118"/>
      <c r="B5" s="119"/>
      <c r="C5" s="119"/>
      <c r="D5" s="119"/>
      <c r="E5" s="119"/>
      <c r="F5" s="119"/>
      <c r="G5" s="119"/>
      <c r="H5" s="119"/>
    </row>
    <row r="6" spans="1:8" s="69" customFormat="1" ht="33" customHeight="1">
      <c r="A6" s="120" t="s">
        <v>133</v>
      </c>
      <c r="B6" s="121"/>
      <c r="C6" s="121"/>
      <c r="D6" s="121"/>
      <c r="E6" s="121"/>
      <c r="F6" s="121"/>
      <c r="G6" s="121"/>
      <c r="H6" s="121"/>
    </row>
    <row r="7" spans="1:10" s="10" customFormat="1" ht="22.5" customHeight="1">
      <c r="A7" s="134" t="s">
        <v>3</v>
      </c>
      <c r="B7" s="134"/>
      <c r="C7" s="134"/>
      <c r="D7" s="134"/>
      <c r="E7" s="135"/>
      <c r="F7" s="135"/>
      <c r="G7" s="135"/>
      <c r="H7" s="135"/>
      <c r="J7" s="59"/>
    </row>
    <row r="8" spans="1:8" s="11" customFormat="1" ht="18.75" customHeight="1">
      <c r="A8" s="134" t="s">
        <v>141</v>
      </c>
      <c r="B8" s="134"/>
      <c r="C8" s="134"/>
      <c r="D8" s="134"/>
      <c r="E8" s="135"/>
      <c r="F8" s="135"/>
      <c r="G8" s="135"/>
      <c r="H8" s="135"/>
    </row>
    <row r="9" spans="1:8" s="12" customFormat="1" ht="17.25" customHeight="1">
      <c r="A9" s="122" t="s">
        <v>74</v>
      </c>
      <c r="B9" s="122"/>
      <c r="C9" s="122"/>
      <c r="D9" s="122"/>
      <c r="E9" s="123"/>
      <c r="F9" s="123"/>
      <c r="G9" s="123"/>
      <c r="H9" s="123"/>
    </row>
    <row r="10" spans="1:8" s="11" customFormat="1" ht="30" customHeight="1" thickBot="1">
      <c r="A10" s="124" t="s">
        <v>86</v>
      </c>
      <c r="B10" s="124"/>
      <c r="C10" s="124"/>
      <c r="D10" s="124"/>
      <c r="E10" s="125"/>
      <c r="F10" s="125"/>
      <c r="G10" s="125"/>
      <c r="H10" s="125"/>
    </row>
    <row r="11" spans="1:10" s="16" customFormat="1" ht="139.5" customHeight="1" thickBot="1">
      <c r="A11" s="13" t="s">
        <v>4</v>
      </c>
      <c r="B11" s="14" t="s">
        <v>5</v>
      </c>
      <c r="C11" s="15" t="s">
        <v>6</v>
      </c>
      <c r="D11" s="15" t="s">
        <v>35</v>
      </c>
      <c r="E11" s="15" t="s">
        <v>6</v>
      </c>
      <c r="F11" s="1" t="s">
        <v>7</v>
      </c>
      <c r="G11" s="15" t="s">
        <v>6</v>
      </c>
      <c r="H11" s="1" t="s">
        <v>7</v>
      </c>
      <c r="J11" s="60"/>
    </row>
    <row r="12" spans="1:10" s="22" customFormat="1" ht="12.75">
      <c r="A12" s="17">
        <v>1</v>
      </c>
      <c r="B12" s="18">
        <v>2</v>
      </c>
      <c r="C12" s="18">
        <v>3</v>
      </c>
      <c r="D12" s="19"/>
      <c r="E12" s="18">
        <v>3</v>
      </c>
      <c r="F12" s="2">
        <v>4</v>
      </c>
      <c r="G12" s="20">
        <v>3</v>
      </c>
      <c r="H12" s="21">
        <v>4</v>
      </c>
      <c r="J12" s="61"/>
    </row>
    <row r="13" spans="1:10" s="22" customFormat="1" ht="49.5" customHeight="1">
      <c r="A13" s="126" t="s">
        <v>8</v>
      </c>
      <c r="B13" s="127"/>
      <c r="C13" s="127"/>
      <c r="D13" s="127"/>
      <c r="E13" s="127"/>
      <c r="F13" s="127"/>
      <c r="G13" s="128"/>
      <c r="H13" s="129"/>
      <c r="J13" s="61"/>
    </row>
    <row r="14" spans="1:10" s="16" customFormat="1" ht="15">
      <c r="A14" s="23" t="s">
        <v>116</v>
      </c>
      <c r="B14" s="24"/>
      <c r="C14" s="25">
        <f>F14*12</f>
        <v>0</v>
      </c>
      <c r="D14" s="72">
        <f>G14*I14</f>
        <v>170952.98</v>
      </c>
      <c r="E14" s="71">
        <f>H14*12</f>
        <v>38.16</v>
      </c>
      <c r="F14" s="73"/>
      <c r="G14" s="71">
        <f>H14*12</f>
        <v>38.16</v>
      </c>
      <c r="H14" s="71">
        <f>H19+H23</f>
        <v>3.18</v>
      </c>
      <c r="I14" s="16">
        <v>4479.9</v>
      </c>
      <c r="J14" s="60">
        <v>2.24</v>
      </c>
    </row>
    <row r="15" spans="1:10" s="43" customFormat="1" ht="29.25" customHeight="1">
      <c r="A15" s="40" t="s">
        <v>87</v>
      </c>
      <c r="B15" s="41" t="s">
        <v>88</v>
      </c>
      <c r="C15" s="42"/>
      <c r="D15" s="75"/>
      <c r="E15" s="74"/>
      <c r="F15" s="76"/>
      <c r="G15" s="74"/>
      <c r="H15" s="74"/>
      <c r="J15" s="62"/>
    </row>
    <row r="16" spans="1:10" s="43" customFormat="1" ht="15">
      <c r="A16" s="40" t="s">
        <v>89</v>
      </c>
      <c r="B16" s="41" t="s">
        <v>88</v>
      </c>
      <c r="C16" s="42"/>
      <c r="D16" s="75"/>
      <c r="E16" s="74"/>
      <c r="F16" s="76"/>
      <c r="G16" s="74"/>
      <c r="H16" s="74"/>
      <c r="J16" s="62"/>
    </row>
    <row r="17" spans="1:10" s="43" customFormat="1" ht="15">
      <c r="A17" s="95" t="s">
        <v>90</v>
      </c>
      <c r="B17" s="94" t="s">
        <v>91</v>
      </c>
      <c r="C17" s="74"/>
      <c r="D17" s="75"/>
      <c r="E17" s="74"/>
      <c r="F17" s="76"/>
      <c r="G17" s="74"/>
      <c r="H17" s="74"/>
      <c r="J17" s="62"/>
    </row>
    <row r="18" spans="1:10" s="43" customFormat="1" ht="15">
      <c r="A18" s="95" t="s">
        <v>92</v>
      </c>
      <c r="B18" s="94" t="s">
        <v>88</v>
      </c>
      <c r="C18" s="74"/>
      <c r="D18" s="75"/>
      <c r="E18" s="74"/>
      <c r="F18" s="76"/>
      <c r="G18" s="74"/>
      <c r="H18" s="74"/>
      <c r="J18" s="62"/>
    </row>
    <row r="19" spans="1:10" s="43" customFormat="1" ht="15">
      <c r="A19" s="93" t="s">
        <v>33</v>
      </c>
      <c r="B19" s="94"/>
      <c r="C19" s="74"/>
      <c r="D19" s="75"/>
      <c r="E19" s="74"/>
      <c r="F19" s="76"/>
      <c r="G19" s="74"/>
      <c r="H19" s="71">
        <v>2.83</v>
      </c>
      <c r="J19" s="62"/>
    </row>
    <row r="20" spans="1:10" s="43" customFormat="1" ht="15">
      <c r="A20" s="95" t="s">
        <v>117</v>
      </c>
      <c r="B20" s="94" t="s">
        <v>88</v>
      </c>
      <c r="C20" s="74"/>
      <c r="D20" s="75"/>
      <c r="E20" s="74"/>
      <c r="F20" s="76"/>
      <c r="G20" s="74"/>
      <c r="H20" s="74">
        <v>0.12</v>
      </c>
      <c r="J20" s="62"/>
    </row>
    <row r="21" spans="1:10" s="43" customFormat="1" ht="15">
      <c r="A21" s="95" t="s">
        <v>118</v>
      </c>
      <c r="B21" s="94" t="s">
        <v>88</v>
      </c>
      <c r="C21" s="74"/>
      <c r="D21" s="75"/>
      <c r="E21" s="74"/>
      <c r="F21" s="76"/>
      <c r="G21" s="74"/>
      <c r="H21" s="74">
        <v>0.11</v>
      </c>
      <c r="J21" s="62"/>
    </row>
    <row r="22" spans="1:10" s="43" customFormat="1" ht="15">
      <c r="A22" s="95" t="s">
        <v>134</v>
      </c>
      <c r="B22" s="94" t="s">
        <v>88</v>
      </c>
      <c r="C22" s="74"/>
      <c r="D22" s="75"/>
      <c r="E22" s="74"/>
      <c r="F22" s="76"/>
      <c r="G22" s="74"/>
      <c r="H22" s="74">
        <v>0.12</v>
      </c>
      <c r="J22" s="62"/>
    </row>
    <row r="23" spans="1:10" s="43" customFormat="1" ht="15">
      <c r="A23" s="93" t="s">
        <v>33</v>
      </c>
      <c r="B23" s="94"/>
      <c r="C23" s="74"/>
      <c r="D23" s="75"/>
      <c r="E23" s="74"/>
      <c r="F23" s="76"/>
      <c r="G23" s="74"/>
      <c r="H23" s="71">
        <f>H20+H21+H22</f>
        <v>0.35</v>
      </c>
      <c r="J23" s="62"/>
    </row>
    <row r="24" spans="1:10" s="16" customFormat="1" ht="30">
      <c r="A24" s="104" t="s">
        <v>10</v>
      </c>
      <c r="B24" s="105"/>
      <c r="C24" s="71">
        <f>F24*12</f>
        <v>0</v>
      </c>
      <c r="D24" s="72">
        <f>G24*I24</f>
        <v>118806.95</v>
      </c>
      <c r="E24" s="71">
        <f>H24*12</f>
        <v>26.52</v>
      </c>
      <c r="F24" s="73"/>
      <c r="G24" s="71">
        <f>H24*12</f>
        <v>26.52</v>
      </c>
      <c r="H24" s="71">
        <v>2.21</v>
      </c>
      <c r="I24" s="16">
        <v>4479.9</v>
      </c>
      <c r="J24" s="60">
        <v>0.89</v>
      </c>
    </row>
    <row r="25" spans="1:10" s="43" customFormat="1" ht="15">
      <c r="A25" s="106" t="s">
        <v>93</v>
      </c>
      <c r="B25" s="102" t="s">
        <v>11</v>
      </c>
      <c r="C25" s="71"/>
      <c r="D25" s="72"/>
      <c r="E25" s="71"/>
      <c r="F25" s="73"/>
      <c r="G25" s="71"/>
      <c r="H25" s="71"/>
      <c r="J25" s="62"/>
    </row>
    <row r="26" spans="1:10" s="43" customFormat="1" ht="15">
      <c r="A26" s="106" t="s">
        <v>94</v>
      </c>
      <c r="B26" s="102" t="s">
        <v>11</v>
      </c>
      <c r="C26" s="71"/>
      <c r="D26" s="72"/>
      <c r="E26" s="71"/>
      <c r="F26" s="73"/>
      <c r="G26" s="71"/>
      <c r="H26" s="71"/>
      <c r="J26" s="62"/>
    </row>
    <row r="27" spans="1:10" s="43" customFormat="1" ht="15">
      <c r="A27" s="107" t="s">
        <v>108</v>
      </c>
      <c r="B27" s="97" t="s">
        <v>109</v>
      </c>
      <c r="C27" s="71"/>
      <c r="D27" s="72"/>
      <c r="E27" s="71"/>
      <c r="F27" s="73"/>
      <c r="G27" s="71"/>
      <c r="H27" s="71"/>
      <c r="J27" s="62"/>
    </row>
    <row r="28" spans="1:10" s="43" customFormat="1" ht="15">
      <c r="A28" s="106" t="s">
        <v>95</v>
      </c>
      <c r="B28" s="102" t="s">
        <v>11</v>
      </c>
      <c r="C28" s="71"/>
      <c r="D28" s="72"/>
      <c r="E28" s="71"/>
      <c r="F28" s="73"/>
      <c r="G28" s="71"/>
      <c r="H28" s="71"/>
      <c r="J28" s="62"/>
    </row>
    <row r="29" spans="1:10" s="43" customFormat="1" ht="25.5">
      <c r="A29" s="106" t="s">
        <v>96</v>
      </c>
      <c r="B29" s="102" t="s">
        <v>12</v>
      </c>
      <c r="C29" s="71"/>
      <c r="D29" s="72"/>
      <c r="E29" s="71"/>
      <c r="F29" s="73"/>
      <c r="G29" s="71"/>
      <c r="H29" s="71"/>
      <c r="J29" s="62"/>
    </row>
    <row r="30" spans="1:10" s="43" customFormat="1" ht="15">
      <c r="A30" s="106" t="s">
        <v>97</v>
      </c>
      <c r="B30" s="102" t="s">
        <v>11</v>
      </c>
      <c r="C30" s="71"/>
      <c r="D30" s="72"/>
      <c r="E30" s="71"/>
      <c r="F30" s="73"/>
      <c r="G30" s="71"/>
      <c r="H30" s="71"/>
      <c r="J30" s="62"/>
    </row>
    <row r="31" spans="1:10" s="43" customFormat="1" ht="15">
      <c r="A31" s="108" t="s">
        <v>98</v>
      </c>
      <c r="B31" s="109" t="s">
        <v>11</v>
      </c>
      <c r="C31" s="71"/>
      <c r="D31" s="72"/>
      <c r="E31" s="71"/>
      <c r="F31" s="73"/>
      <c r="G31" s="71"/>
      <c r="H31" s="71"/>
      <c r="J31" s="62"/>
    </row>
    <row r="32" spans="1:10" s="43" customFormat="1" ht="26.25" thickBot="1">
      <c r="A32" s="110" t="s">
        <v>99</v>
      </c>
      <c r="B32" s="111" t="s">
        <v>100</v>
      </c>
      <c r="C32" s="71"/>
      <c r="D32" s="72"/>
      <c r="E32" s="71"/>
      <c r="F32" s="73"/>
      <c r="G32" s="71"/>
      <c r="H32" s="71"/>
      <c r="J32" s="62"/>
    </row>
    <row r="33" spans="1:10" s="26" customFormat="1" ht="17.25" customHeight="1">
      <c r="A33" s="112" t="s">
        <v>13</v>
      </c>
      <c r="B33" s="113" t="s">
        <v>14</v>
      </c>
      <c r="C33" s="71">
        <f>F33*12</f>
        <v>0</v>
      </c>
      <c r="D33" s="72">
        <f>G33*I33</f>
        <v>40319.1</v>
      </c>
      <c r="E33" s="71">
        <f>H33*12</f>
        <v>9</v>
      </c>
      <c r="F33" s="77"/>
      <c r="G33" s="71">
        <f>H33*12</f>
        <v>9</v>
      </c>
      <c r="H33" s="71">
        <v>0.75</v>
      </c>
      <c r="I33" s="16">
        <v>4479.9</v>
      </c>
      <c r="J33" s="60">
        <v>0.6</v>
      </c>
    </row>
    <row r="34" spans="1:10" s="16" customFormat="1" ht="20.25" customHeight="1">
      <c r="A34" s="112" t="s">
        <v>15</v>
      </c>
      <c r="B34" s="113" t="s">
        <v>16</v>
      </c>
      <c r="C34" s="71">
        <f>F34*12</f>
        <v>0</v>
      </c>
      <c r="D34" s="72">
        <f>G34*I34</f>
        <v>131709.06</v>
      </c>
      <c r="E34" s="71">
        <f>H34*12</f>
        <v>29.4</v>
      </c>
      <c r="F34" s="77"/>
      <c r="G34" s="71">
        <f>H34*12</f>
        <v>29.4</v>
      </c>
      <c r="H34" s="71">
        <v>2.45</v>
      </c>
      <c r="I34" s="16">
        <v>4479.9</v>
      </c>
      <c r="J34" s="60">
        <v>1.94</v>
      </c>
    </row>
    <row r="35" spans="1:10" s="22" customFormat="1" ht="30">
      <c r="A35" s="112" t="s">
        <v>52</v>
      </c>
      <c r="B35" s="113" t="s">
        <v>9</v>
      </c>
      <c r="C35" s="78"/>
      <c r="D35" s="72">
        <v>2042.21</v>
      </c>
      <c r="E35" s="78"/>
      <c r="F35" s="77"/>
      <c r="G35" s="71">
        <f>D35/I35</f>
        <v>0.46</v>
      </c>
      <c r="H35" s="71">
        <f>G35/12</f>
        <v>0.04</v>
      </c>
      <c r="I35" s="16">
        <v>4479.9</v>
      </c>
      <c r="J35" s="60">
        <v>0.03</v>
      </c>
    </row>
    <row r="36" spans="1:10" s="22" customFormat="1" ht="30">
      <c r="A36" s="112" t="s">
        <v>73</v>
      </c>
      <c r="B36" s="113" t="s">
        <v>9</v>
      </c>
      <c r="C36" s="78"/>
      <c r="D36" s="72">
        <v>2042.21</v>
      </c>
      <c r="E36" s="78"/>
      <c r="F36" s="77"/>
      <c r="G36" s="71">
        <f>D36/I36</f>
        <v>0.46</v>
      </c>
      <c r="H36" s="71">
        <f>G36/12</f>
        <v>0.04</v>
      </c>
      <c r="I36" s="16">
        <v>4479.9</v>
      </c>
      <c r="J36" s="60">
        <v>0.03</v>
      </c>
    </row>
    <row r="37" spans="1:10" s="22" customFormat="1" ht="21" customHeight="1">
      <c r="A37" s="112" t="s">
        <v>53</v>
      </c>
      <c r="B37" s="113" t="s">
        <v>9</v>
      </c>
      <c r="C37" s="78"/>
      <c r="D37" s="72">
        <v>12896.1</v>
      </c>
      <c r="E37" s="78"/>
      <c r="F37" s="77"/>
      <c r="G37" s="71">
        <f>D37/I37</f>
        <v>2.88</v>
      </c>
      <c r="H37" s="71">
        <f>G37/12</f>
        <v>0.24</v>
      </c>
      <c r="I37" s="16">
        <v>4479.9</v>
      </c>
      <c r="J37" s="60">
        <v>0.19</v>
      </c>
    </row>
    <row r="38" spans="1:10" s="22" customFormat="1" ht="30" hidden="1">
      <c r="A38" s="112" t="s">
        <v>54</v>
      </c>
      <c r="B38" s="113" t="s">
        <v>12</v>
      </c>
      <c r="C38" s="78"/>
      <c r="D38" s="72">
        <f>G38*I38</f>
        <v>0</v>
      </c>
      <c r="E38" s="78"/>
      <c r="F38" s="77"/>
      <c r="G38" s="71">
        <f>D38/I38</f>
        <v>2.44</v>
      </c>
      <c r="H38" s="71">
        <f>G38/12</f>
        <v>0.2</v>
      </c>
      <c r="I38" s="16">
        <v>4479.9</v>
      </c>
      <c r="J38" s="60">
        <v>0</v>
      </c>
    </row>
    <row r="39" spans="1:10" s="22" customFormat="1" ht="30" hidden="1">
      <c r="A39" s="112" t="s">
        <v>55</v>
      </c>
      <c r="B39" s="113" t="s">
        <v>12</v>
      </c>
      <c r="C39" s="78"/>
      <c r="D39" s="72">
        <v>0</v>
      </c>
      <c r="E39" s="78"/>
      <c r="F39" s="77"/>
      <c r="G39" s="71">
        <f>D39/I39</f>
        <v>0</v>
      </c>
      <c r="H39" s="71">
        <f>G39/12</f>
        <v>0</v>
      </c>
      <c r="I39" s="16">
        <v>4479.9</v>
      </c>
      <c r="J39" s="60">
        <v>0</v>
      </c>
    </row>
    <row r="40" spans="1:10" s="22" customFormat="1" ht="30">
      <c r="A40" s="112" t="s">
        <v>22</v>
      </c>
      <c r="B40" s="113"/>
      <c r="C40" s="78">
        <f>F40*12</f>
        <v>0</v>
      </c>
      <c r="D40" s="72">
        <f>G40*I40</f>
        <v>11289.35</v>
      </c>
      <c r="E40" s="78">
        <f>H40*12</f>
        <v>2.52</v>
      </c>
      <c r="F40" s="77"/>
      <c r="G40" s="71">
        <f>H40*12</f>
        <v>2.52</v>
      </c>
      <c r="H40" s="71">
        <v>0.21</v>
      </c>
      <c r="I40" s="16">
        <v>4479.9</v>
      </c>
      <c r="J40" s="60">
        <v>0.14</v>
      </c>
    </row>
    <row r="41" spans="1:10" s="16" customFormat="1" ht="15">
      <c r="A41" s="112" t="s">
        <v>24</v>
      </c>
      <c r="B41" s="113" t="s">
        <v>25</v>
      </c>
      <c r="C41" s="78">
        <f>F41*12</f>
        <v>0</v>
      </c>
      <c r="D41" s="72">
        <f>G41*I41</f>
        <v>3225.53</v>
      </c>
      <c r="E41" s="78">
        <f>H41*12</f>
        <v>0.72</v>
      </c>
      <c r="F41" s="77"/>
      <c r="G41" s="71">
        <f>H41*12</f>
        <v>0.72</v>
      </c>
      <c r="H41" s="71">
        <v>0.06</v>
      </c>
      <c r="I41" s="16">
        <v>4479.9</v>
      </c>
      <c r="J41" s="60">
        <v>0.03</v>
      </c>
    </row>
    <row r="42" spans="1:10" s="16" customFormat="1" ht="15">
      <c r="A42" s="112" t="s">
        <v>26</v>
      </c>
      <c r="B42" s="114" t="s">
        <v>27</v>
      </c>
      <c r="C42" s="79">
        <f>F42*12</f>
        <v>0</v>
      </c>
      <c r="D42" s="72">
        <f>G42*I42</f>
        <v>2150.35</v>
      </c>
      <c r="E42" s="79">
        <f>H42*12</f>
        <v>0.48</v>
      </c>
      <c r="F42" s="80"/>
      <c r="G42" s="71">
        <f>12*H42</f>
        <v>0.48</v>
      </c>
      <c r="H42" s="71">
        <v>0.04</v>
      </c>
      <c r="I42" s="16">
        <v>4479.9</v>
      </c>
      <c r="J42" s="60">
        <v>0.02</v>
      </c>
    </row>
    <row r="43" spans="1:10" s="26" customFormat="1" ht="30">
      <c r="A43" s="112" t="s">
        <v>23</v>
      </c>
      <c r="B43" s="113" t="s">
        <v>103</v>
      </c>
      <c r="C43" s="78">
        <f>F43*12</f>
        <v>0</v>
      </c>
      <c r="D43" s="72">
        <f>G43*I43</f>
        <v>2687.94</v>
      </c>
      <c r="E43" s="78">
        <f>H43*12</f>
        <v>0.6</v>
      </c>
      <c r="F43" s="77"/>
      <c r="G43" s="71">
        <f>12*H43</f>
        <v>0.6</v>
      </c>
      <c r="H43" s="71">
        <v>0.05</v>
      </c>
      <c r="I43" s="16">
        <v>4479.9</v>
      </c>
      <c r="J43" s="60">
        <v>0.03</v>
      </c>
    </row>
    <row r="44" spans="1:10" s="26" customFormat="1" ht="15">
      <c r="A44" s="112" t="s">
        <v>36</v>
      </c>
      <c r="B44" s="113"/>
      <c r="C44" s="71"/>
      <c r="D44" s="71">
        <f>SUM(D46:D59)</f>
        <v>47900.54</v>
      </c>
      <c r="E44" s="71"/>
      <c r="F44" s="77"/>
      <c r="G44" s="71">
        <f>D44/I44</f>
        <v>10.69</v>
      </c>
      <c r="H44" s="71">
        <f>G44/12</f>
        <v>0.89</v>
      </c>
      <c r="I44" s="16">
        <v>4479.9</v>
      </c>
      <c r="J44" s="60">
        <v>0.5</v>
      </c>
    </row>
    <row r="45" spans="1:10" s="22" customFormat="1" ht="15" hidden="1">
      <c r="A45" s="96"/>
      <c r="B45" s="102"/>
      <c r="C45" s="81"/>
      <c r="D45" s="82"/>
      <c r="E45" s="81"/>
      <c r="F45" s="83"/>
      <c r="G45" s="81"/>
      <c r="H45" s="81"/>
      <c r="I45" s="16"/>
      <c r="J45" s="60"/>
    </row>
    <row r="46" spans="1:10" s="22" customFormat="1" ht="26.25" customHeight="1">
      <c r="A46" s="96" t="s">
        <v>136</v>
      </c>
      <c r="B46" s="102" t="s">
        <v>17</v>
      </c>
      <c r="C46" s="81"/>
      <c r="D46" s="82">
        <v>622.74</v>
      </c>
      <c r="E46" s="81"/>
      <c r="F46" s="83"/>
      <c r="G46" s="81"/>
      <c r="H46" s="81"/>
      <c r="I46" s="16">
        <v>4479.9</v>
      </c>
      <c r="J46" s="60">
        <v>0.01</v>
      </c>
    </row>
    <row r="47" spans="1:10" s="22" customFormat="1" ht="15">
      <c r="A47" s="96" t="s">
        <v>135</v>
      </c>
      <c r="B47" s="102" t="s">
        <v>21</v>
      </c>
      <c r="C47" s="81">
        <f>F47*12</f>
        <v>0</v>
      </c>
      <c r="D47" s="82">
        <v>459.48</v>
      </c>
      <c r="E47" s="81">
        <f>H47*12</f>
        <v>0</v>
      </c>
      <c r="F47" s="83"/>
      <c r="G47" s="81"/>
      <c r="H47" s="81"/>
      <c r="I47" s="16">
        <v>4479.9</v>
      </c>
      <c r="J47" s="60">
        <v>0.01</v>
      </c>
    </row>
    <row r="48" spans="1:10" s="22" customFormat="1" ht="15">
      <c r="A48" s="96" t="s">
        <v>122</v>
      </c>
      <c r="B48" s="97" t="s">
        <v>17</v>
      </c>
      <c r="C48" s="81"/>
      <c r="D48" s="82">
        <v>818.74</v>
      </c>
      <c r="E48" s="81"/>
      <c r="F48" s="83"/>
      <c r="G48" s="81"/>
      <c r="H48" s="81"/>
      <c r="I48" s="16">
        <v>4479.9</v>
      </c>
      <c r="J48" s="60"/>
    </row>
    <row r="49" spans="1:10" s="22" customFormat="1" ht="15" hidden="1">
      <c r="A49" s="96" t="s">
        <v>110</v>
      </c>
      <c r="B49" s="102" t="s">
        <v>17</v>
      </c>
      <c r="C49" s="81">
        <f>F49*12</f>
        <v>0</v>
      </c>
      <c r="D49" s="82">
        <v>0</v>
      </c>
      <c r="E49" s="81">
        <f>H49*12</f>
        <v>0</v>
      </c>
      <c r="F49" s="83"/>
      <c r="G49" s="81"/>
      <c r="H49" s="81"/>
      <c r="I49" s="16">
        <v>4479.9</v>
      </c>
      <c r="J49" s="60">
        <v>0.15</v>
      </c>
    </row>
    <row r="50" spans="1:10" s="22" customFormat="1" ht="25.5">
      <c r="A50" s="96" t="s">
        <v>128</v>
      </c>
      <c r="B50" s="97" t="s">
        <v>12</v>
      </c>
      <c r="C50" s="81"/>
      <c r="D50" s="82">
        <v>29898.66</v>
      </c>
      <c r="E50" s="81"/>
      <c r="F50" s="83"/>
      <c r="G50" s="81"/>
      <c r="H50" s="81"/>
      <c r="I50" s="16">
        <v>4479.9</v>
      </c>
      <c r="J50" s="60"/>
    </row>
    <row r="51" spans="1:10" s="22" customFormat="1" ht="15">
      <c r="A51" s="96" t="s">
        <v>62</v>
      </c>
      <c r="B51" s="102" t="s">
        <v>17</v>
      </c>
      <c r="C51" s="81">
        <f>F51*12</f>
        <v>0</v>
      </c>
      <c r="D51" s="82">
        <v>875.61</v>
      </c>
      <c r="E51" s="81">
        <f>H51*12</f>
        <v>0</v>
      </c>
      <c r="F51" s="83"/>
      <c r="G51" s="81"/>
      <c r="H51" s="81"/>
      <c r="I51" s="16">
        <v>4479.9</v>
      </c>
      <c r="J51" s="60">
        <v>0.01</v>
      </c>
    </row>
    <row r="52" spans="1:10" s="22" customFormat="1" ht="15">
      <c r="A52" s="96" t="s">
        <v>18</v>
      </c>
      <c r="B52" s="102" t="s">
        <v>17</v>
      </c>
      <c r="C52" s="81">
        <f>F52*12</f>
        <v>0</v>
      </c>
      <c r="D52" s="82">
        <v>3903.72</v>
      </c>
      <c r="E52" s="81">
        <f>H52*12</f>
        <v>0</v>
      </c>
      <c r="F52" s="83"/>
      <c r="G52" s="81"/>
      <c r="H52" s="81"/>
      <c r="I52" s="16">
        <v>4479.9</v>
      </c>
      <c r="J52" s="60">
        <v>0.05</v>
      </c>
    </row>
    <row r="53" spans="1:10" s="22" customFormat="1" ht="15">
      <c r="A53" s="96" t="s">
        <v>19</v>
      </c>
      <c r="B53" s="102" t="s">
        <v>17</v>
      </c>
      <c r="C53" s="81">
        <f>F53*12</f>
        <v>0</v>
      </c>
      <c r="D53" s="82">
        <v>918.95</v>
      </c>
      <c r="E53" s="81">
        <f>H53*12</f>
        <v>0</v>
      </c>
      <c r="F53" s="83"/>
      <c r="G53" s="81"/>
      <c r="H53" s="81"/>
      <c r="I53" s="16">
        <v>4479.9</v>
      </c>
      <c r="J53" s="60">
        <v>0.01</v>
      </c>
    </row>
    <row r="54" spans="1:10" s="22" customFormat="1" ht="15">
      <c r="A54" s="96" t="s">
        <v>58</v>
      </c>
      <c r="B54" s="102" t="s">
        <v>17</v>
      </c>
      <c r="C54" s="81"/>
      <c r="D54" s="82">
        <v>437.79</v>
      </c>
      <c r="E54" s="81"/>
      <c r="F54" s="83"/>
      <c r="G54" s="81"/>
      <c r="H54" s="81"/>
      <c r="I54" s="16">
        <v>4479.9</v>
      </c>
      <c r="J54" s="60">
        <v>0.01</v>
      </c>
    </row>
    <row r="55" spans="1:10" s="22" customFormat="1" ht="15">
      <c r="A55" s="96" t="s">
        <v>59</v>
      </c>
      <c r="B55" s="102" t="s">
        <v>21</v>
      </c>
      <c r="C55" s="81"/>
      <c r="D55" s="82">
        <v>1751.23</v>
      </c>
      <c r="E55" s="81"/>
      <c r="F55" s="83"/>
      <c r="G55" s="81"/>
      <c r="H55" s="81"/>
      <c r="I55" s="16">
        <v>4479.9</v>
      </c>
      <c r="J55" s="60">
        <v>0.02</v>
      </c>
    </row>
    <row r="56" spans="1:10" s="22" customFormat="1" ht="25.5">
      <c r="A56" s="96" t="s">
        <v>20</v>
      </c>
      <c r="B56" s="102" t="s">
        <v>17</v>
      </c>
      <c r="C56" s="81">
        <f>F56*12</f>
        <v>0</v>
      </c>
      <c r="D56" s="82">
        <v>4725.01</v>
      </c>
      <c r="E56" s="81">
        <f>H56*12</f>
        <v>0</v>
      </c>
      <c r="F56" s="83"/>
      <c r="G56" s="81"/>
      <c r="H56" s="81"/>
      <c r="I56" s="16">
        <v>4479.9</v>
      </c>
      <c r="J56" s="60">
        <v>0.07</v>
      </c>
    </row>
    <row r="57" spans="1:10" s="22" customFormat="1" ht="25.5">
      <c r="A57" s="96" t="s">
        <v>137</v>
      </c>
      <c r="B57" s="102" t="s">
        <v>17</v>
      </c>
      <c r="C57" s="81"/>
      <c r="D57" s="82">
        <v>3488.61</v>
      </c>
      <c r="E57" s="81"/>
      <c r="F57" s="83"/>
      <c r="G57" s="81"/>
      <c r="H57" s="81"/>
      <c r="I57" s="16">
        <v>4479.9</v>
      </c>
      <c r="J57" s="60">
        <v>0.01</v>
      </c>
    </row>
    <row r="58" spans="1:10" s="22" customFormat="1" ht="15" hidden="1">
      <c r="A58" s="96"/>
      <c r="B58" s="102"/>
      <c r="C58" s="84"/>
      <c r="D58" s="82"/>
      <c r="E58" s="84"/>
      <c r="F58" s="83"/>
      <c r="G58" s="81"/>
      <c r="H58" s="81"/>
      <c r="I58" s="16"/>
      <c r="J58" s="60"/>
    </row>
    <row r="59" spans="1:10" s="22" customFormat="1" ht="15" hidden="1">
      <c r="A59" s="96"/>
      <c r="B59" s="102"/>
      <c r="C59" s="81"/>
      <c r="D59" s="82"/>
      <c r="E59" s="81"/>
      <c r="F59" s="83"/>
      <c r="G59" s="81"/>
      <c r="H59" s="81"/>
      <c r="I59" s="16"/>
      <c r="J59" s="60"/>
    </row>
    <row r="60" spans="1:10" s="26" customFormat="1" ht="30">
      <c r="A60" s="112" t="s">
        <v>43</v>
      </c>
      <c r="B60" s="113"/>
      <c r="C60" s="71"/>
      <c r="D60" s="71">
        <f>SUM(D61:D69)</f>
        <v>14195.59</v>
      </c>
      <c r="E60" s="71"/>
      <c r="F60" s="77"/>
      <c r="G60" s="71">
        <f>D60/I60</f>
        <v>3.17</v>
      </c>
      <c r="H60" s="71">
        <f>G60/12</f>
        <v>0.26</v>
      </c>
      <c r="I60" s="16">
        <v>4479.9</v>
      </c>
      <c r="J60" s="60">
        <v>0.66</v>
      </c>
    </row>
    <row r="61" spans="1:10" s="22" customFormat="1" ht="15">
      <c r="A61" s="96" t="s">
        <v>37</v>
      </c>
      <c r="B61" s="102" t="s">
        <v>63</v>
      </c>
      <c r="C61" s="81"/>
      <c r="D61" s="82">
        <v>2626.83</v>
      </c>
      <c r="E61" s="81"/>
      <c r="F61" s="83"/>
      <c r="G61" s="81"/>
      <c r="H61" s="81"/>
      <c r="I61" s="16">
        <v>4479.9</v>
      </c>
      <c r="J61" s="60">
        <v>0.04</v>
      </c>
    </row>
    <row r="62" spans="1:10" s="22" customFormat="1" ht="25.5">
      <c r="A62" s="96" t="s">
        <v>38</v>
      </c>
      <c r="B62" s="102" t="s">
        <v>47</v>
      </c>
      <c r="C62" s="81"/>
      <c r="D62" s="82">
        <v>1751.23</v>
      </c>
      <c r="E62" s="81"/>
      <c r="F62" s="83"/>
      <c r="G62" s="81"/>
      <c r="H62" s="81"/>
      <c r="I62" s="16">
        <v>4479.9</v>
      </c>
      <c r="J62" s="60">
        <v>0.02</v>
      </c>
    </row>
    <row r="63" spans="1:10" s="22" customFormat="1" ht="15">
      <c r="A63" s="96" t="s">
        <v>67</v>
      </c>
      <c r="B63" s="102" t="s">
        <v>66</v>
      </c>
      <c r="C63" s="81"/>
      <c r="D63" s="82">
        <v>1837.85</v>
      </c>
      <c r="E63" s="81"/>
      <c r="F63" s="83"/>
      <c r="G63" s="81"/>
      <c r="H63" s="81"/>
      <c r="I63" s="16">
        <v>4479.9</v>
      </c>
      <c r="J63" s="60">
        <v>0.03</v>
      </c>
    </row>
    <row r="64" spans="1:10" s="22" customFormat="1" ht="25.5">
      <c r="A64" s="96" t="s">
        <v>64</v>
      </c>
      <c r="B64" s="102" t="s">
        <v>65</v>
      </c>
      <c r="C64" s="81"/>
      <c r="D64" s="82">
        <v>1751.2</v>
      </c>
      <c r="E64" s="81"/>
      <c r="F64" s="83"/>
      <c r="G64" s="81"/>
      <c r="H64" s="81"/>
      <c r="I64" s="16">
        <v>4479.9</v>
      </c>
      <c r="J64" s="60">
        <v>0.02</v>
      </c>
    </row>
    <row r="65" spans="1:10" s="22" customFormat="1" ht="15" hidden="1">
      <c r="A65" s="96" t="s">
        <v>50</v>
      </c>
      <c r="B65" s="102" t="s">
        <v>66</v>
      </c>
      <c r="C65" s="81"/>
      <c r="D65" s="82">
        <f>G65*I65</f>
        <v>0</v>
      </c>
      <c r="E65" s="81"/>
      <c r="F65" s="83"/>
      <c r="G65" s="81"/>
      <c r="H65" s="81"/>
      <c r="I65" s="16">
        <v>4479.9</v>
      </c>
      <c r="J65" s="60">
        <v>0</v>
      </c>
    </row>
    <row r="66" spans="1:10" s="22" customFormat="1" ht="15" hidden="1">
      <c r="A66" s="96" t="s">
        <v>51</v>
      </c>
      <c r="B66" s="102" t="s">
        <v>17</v>
      </c>
      <c r="C66" s="81"/>
      <c r="D66" s="82">
        <f>G66*I66</f>
        <v>0</v>
      </c>
      <c r="E66" s="81"/>
      <c r="F66" s="83"/>
      <c r="G66" s="81"/>
      <c r="H66" s="81"/>
      <c r="I66" s="16">
        <v>4479.9</v>
      </c>
      <c r="J66" s="60">
        <v>0</v>
      </c>
    </row>
    <row r="67" spans="1:10" s="22" customFormat="1" ht="25.5" hidden="1">
      <c r="A67" s="96" t="s">
        <v>48</v>
      </c>
      <c r="B67" s="102" t="s">
        <v>17</v>
      </c>
      <c r="C67" s="81"/>
      <c r="D67" s="82">
        <f>G67*I67</f>
        <v>0</v>
      </c>
      <c r="E67" s="81"/>
      <c r="F67" s="83"/>
      <c r="G67" s="81"/>
      <c r="H67" s="81"/>
      <c r="I67" s="16">
        <v>4479.9</v>
      </c>
      <c r="J67" s="60">
        <v>0</v>
      </c>
    </row>
    <row r="68" spans="1:10" s="22" customFormat="1" ht="15">
      <c r="A68" s="96" t="s">
        <v>60</v>
      </c>
      <c r="B68" s="102" t="s">
        <v>9</v>
      </c>
      <c r="C68" s="84"/>
      <c r="D68" s="82">
        <v>6228.48</v>
      </c>
      <c r="E68" s="84"/>
      <c r="F68" s="83"/>
      <c r="G68" s="81"/>
      <c r="H68" s="81"/>
      <c r="I68" s="16">
        <v>4479.9</v>
      </c>
      <c r="J68" s="60">
        <v>0.1</v>
      </c>
    </row>
    <row r="69" spans="1:10" s="22" customFormat="1" ht="15" hidden="1">
      <c r="A69" s="96" t="s">
        <v>71</v>
      </c>
      <c r="B69" s="102" t="s">
        <v>17</v>
      </c>
      <c r="C69" s="81"/>
      <c r="D69" s="82">
        <f>G69*I69</f>
        <v>0</v>
      </c>
      <c r="E69" s="81"/>
      <c r="F69" s="83"/>
      <c r="G69" s="81">
        <f>H69*12</f>
        <v>0</v>
      </c>
      <c r="H69" s="81">
        <v>0</v>
      </c>
      <c r="I69" s="16">
        <v>4479.9</v>
      </c>
      <c r="J69" s="60">
        <v>0</v>
      </c>
    </row>
    <row r="70" spans="1:10" s="22" customFormat="1" ht="30" hidden="1">
      <c r="A70" s="112" t="s">
        <v>44</v>
      </c>
      <c r="B70" s="102"/>
      <c r="C70" s="81"/>
      <c r="D70" s="71">
        <f>D71</f>
        <v>0</v>
      </c>
      <c r="E70" s="81"/>
      <c r="F70" s="83"/>
      <c r="G70" s="71">
        <f>D70/I70</f>
        <v>0</v>
      </c>
      <c r="H70" s="71">
        <f>G70/12</f>
        <v>0</v>
      </c>
      <c r="I70" s="16">
        <v>4479.9</v>
      </c>
      <c r="J70" s="60">
        <v>0.06</v>
      </c>
    </row>
    <row r="71" spans="1:10" s="22" customFormat="1" ht="25.5" hidden="1">
      <c r="A71" s="96" t="s">
        <v>111</v>
      </c>
      <c r="B71" s="97" t="s">
        <v>12</v>
      </c>
      <c r="C71" s="81"/>
      <c r="D71" s="82">
        <v>0</v>
      </c>
      <c r="E71" s="81"/>
      <c r="F71" s="83"/>
      <c r="G71" s="81"/>
      <c r="H71" s="81"/>
      <c r="I71" s="16">
        <v>4479.9</v>
      </c>
      <c r="J71" s="60">
        <v>0.03</v>
      </c>
    </row>
    <row r="72" spans="1:10" s="22" customFormat="1" ht="15" hidden="1">
      <c r="A72" s="96"/>
      <c r="B72" s="102"/>
      <c r="C72" s="81"/>
      <c r="D72" s="82"/>
      <c r="E72" s="81"/>
      <c r="F72" s="83"/>
      <c r="G72" s="81"/>
      <c r="H72" s="81"/>
      <c r="I72" s="16"/>
      <c r="J72" s="60"/>
    </row>
    <row r="73" spans="1:10" s="22" customFormat="1" ht="15" hidden="1">
      <c r="A73" s="96" t="s">
        <v>61</v>
      </c>
      <c r="B73" s="102" t="s">
        <v>9</v>
      </c>
      <c r="C73" s="81"/>
      <c r="D73" s="82">
        <f>G73*I73</f>
        <v>0</v>
      </c>
      <c r="E73" s="81"/>
      <c r="F73" s="83"/>
      <c r="G73" s="81">
        <f>H73*12</f>
        <v>0</v>
      </c>
      <c r="H73" s="81">
        <v>0</v>
      </c>
      <c r="I73" s="16">
        <v>4479.9</v>
      </c>
      <c r="J73" s="60">
        <v>0</v>
      </c>
    </row>
    <row r="74" spans="1:10" s="22" customFormat="1" ht="15">
      <c r="A74" s="112" t="s">
        <v>45</v>
      </c>
      <c r="B74" s="102"/>
      <c r="C74" s="81"/>
      <c r="D74" s="71">
        <f>D76+D77+D79+D83</f>
        <v>42372.83</v>
      </c>
      <c r="E74" s="81"/>
      <c r="F74" s="83"/>
      <c r="G74" s="71">
        <f>D74/I74</f>
        <v>9.46</v>
      </c>
      <c r="H74" s="71">
        <f>G74/12</f>
        <v>0.79</v>
      </c>
      <c r="I74" s="16">
        <v>4479.9</v>
      </c>
      <c r="J74" s="60">
        <v>0.2</v>
      </c>
    </row>
    <row r="75" spans="1:10" s="22" customFormat="1" ht="15" hidden="1">
      <c r="A75" s="96" t="s">
        <v>39</v>
      </c>
      <c r="B75" s="102" t="s">
        <v>9</v>
      </c>
      <c r="C75" s="81"/>
      <c r="D75" s="82">
        <f aca="true" t="shared" si="0" ref="D75:D82">G75*I75</f>
        <v>0</v>
      </c>
      <c r="E75" s="81"/>
      <c r="F75" s="83"/>
      <c r="G75" s="81">
        <f aca="true" t="shared" si="1" ref="G75:G82">H75*12</f>
        <v>0</v>
      </c>
      <c r="H75" s="81">
        <v>0</v>
      </c>
      <c r="I75" s="16">
        <v>4479.9</v>
      </c>
      <c r="J75" s="60">
        <v>0</v>
      </c>
    </row>
    <row r="76" spans="1:10" s="22" customFormat="1" ht="15">
      <c r="A76" s="96" t="s">
        <v>75</v>
      </c>
      <c r="B76" s="102" t="s">
        <v>17</v>
      </c>
      <c r="C76" s="81"/>
      <c r="D76" s="82">
        <v>13017.12</v>
      </c>
      <c r="E76" s="81"/>
      <c r="F76" s="83"/>
      <c r="G76" s="81"/>
      <c r="H76" s="81"/>
      <c r="I76" s="16">
        <v>4479.9</v>
      </c>
      <c r="J76" s="60">
        <v>0.19</v>
      </c>
    </row>
    <row r="77" spans="1:10" s="22" customFormat="1" ht="15">
      <c r="A77" s="96" t="s">
        <v>40</v>
      </c>
      <c r="B77" s="102" t="s">
        <v>17</v>
      </c>
      <c r="C77" s="81"/>
      <c r="D77" s="82">
        <v>915.28</v>
      </c>
      <c r="E77" s="81"/>
      <c r="F77" s="83"/>
      <c r="G77" s="81"/>
      <c r="H77" s="81"/>
      <c r="I77" s="16">
        <v>4479.9</v>
      </c>
      <c r="J77" s="60">
        <v>0.01</v>
      </c>
    </row>
    <row r="78" spans="1:10" s="22" customFormat="1" ht="27.75" customHeight="1" hidden="1">
      <c r="A78" s="96" t="s">
        <v>49</v>
      </c>
      <c r="B78" s="102" t="s">
        <v>12</v>
      </c>
      <c r="C78" s="81"/>
      <c r="D78" s="82">
        <f t="shared" si="0"/>
        <v>0</v>
      </c>
      <c r="E78" s="81"/>
      <c r="F78" s="83"/>
      <c r="G78" s="81"/>
      <c r="H78" s="81"/>
      <c r="I78" s="16">
        <v>4479.9</v>
      </c>
      <c r="J78" s="60">
        <v>0</v>
      </c>
    </row>
    <row r="79" spans="1:10" s="22" customFormat="1" ht="15" hidden="1">
      <c r="A79" s="96" t="s">
        <v>113</v>
      </c>
      <c r="B79" s="97" t="s">
        <v>112</v>
      </c>
      <c r="C79" s="81"/>
      <c r="D79" s="82">
        <v>0</v>
      </c>
      <c r="E79" s="81"/>
      <c r="F79" s="83"/>
      <c r="G79" s="81"/>
      <c r="H79" s="81"/>
      <c r="I79" s="16">
        <v>4479.9</v>
      </c>
      <c r="J79" s="60">
        <v>0</v>
      </c>
    </row>
    <row r="80" spans="1:10" s="22" customFormat="1" ht="25.5" hidden="1">
      <c r="A80" s="96" t="s">
        <v>68</v>
      </c>
      <c r="B80" s="102" t="s">
        <v>12</v>
      </c>
      <c r="C80" s="81"/>
      <c r="D80" s="82">
        <f t="shared" si="0"/>
        <v>0</v>
      </c>
      <c r="E80" s="81"/>
      <c r="F80" s="83"/>
      <c r="G80" s="81">
        <f t="shared" si="1"/>
        <v>0</v>
      </c>
      <c r="H80" s="81">
        <v>0</v>
      </c>
      <c r="I80" s="16">
        <v>4479.9</v>
      </c>
      <c r="J80" s="60">
        <v>0</v>
      </c>
    </row>
    <row r="81" spans="1:10" s="22" customFormat="1" ht="25.5" hidden="1">
      <c r="A81" s="96" t="s">
        <v>72</v>
      </c>
      <c r="B81" s="102" t="s">
        <v>12</v>
      </c>
      <c r="C81" s="81"/>
      <c r="D81" s="82">
        <f t="shared" si="0"/>
        <v>0</v>
      </c>
      <c r="E81" s="81"/>
      <c r="F81" s="83"/>
      <c r="G81" s="81">
        <f t="shared" si="1"/>
        <v>0</v>
      </c>
      <c r="H81" s="81">
        <v>0</v>
      </c>
      <c r="I81" s="16">
        <v>4479.9</v>
      </c>
      <c r="J81" s="60">
        <v>0</v>
      </c>
    </row>
    <row r="82" spans="1:10" s="22" customFormat="1" ht="25.5" hidden="1">
      <c r="A82" s="96" t="s">
        <v>70</v>
      </c>
      <c r="B82" s="102" t="s">
        <v>12</v>
      </c>
      <c r="C82" s="81"/>
      <c r="D82" s="82">
        <f t="shared" si="0"/>
        <v>0</v>
      </c>
      <c r="E82" s="81"/>
      <c r="F82" s="83"/>
      <c r="G82" s="81">
        <f t="shared" si="1"/>
        <v>0</v>
      </c>
      <c r="H82" s="81">
        <v>0</v>
      </c>
      <c r="I82" s="16">
        <v>4479.9</v>
      </c>
      <c r="J82" s="60">
        <v>0</v>
      </c>
    </row>
    <row r="83" spans="1:10" s="22" customFormat="1" ht="15">
      <c r="A83" s="96" t="s">
        <v>139</v>
      </c>
      <c r="B83" s="97" t="s">
        <v>120</v>
      </c>
      <c r="C83" s="81"/>
      <c r="D83" s="90">
        <v>28440.43</v>
      </c>
      <c r="E83" s="81"/>
      <c r="F83" s="83"/>
      <c r="G83" s="84"/>
      <c r="H83" s="84"/>
      <c r="I83" s="16"/>
      <c r="J83" s="60"/>
    </row>
    <row r="84" spans="1:10" s="22" customFormat="1" ht="15">
      <c r="A84" s="112" t="s">
        <v>46</v>
      </c>
      <c r="B84" s="102"/>
      <c r="C84" s="81"/>
      <c r="D84" s="71">
        <v>0</v>
      </c>
      <c r="E84" s="81"/>
      <c r="F84" s="83"/>
      <c r="G84" s="71">
        <f>D84/I84</f>
        <v>0</v>
      </c>
      <c r="H84" s="71">
        <f>G84/12</f>
        <v>0</v>
      </c>
      <c r="I84" s="16">
        <v>4479.9</v>
      </c>
      <c r="J84" s="60">
        <v>0.13</v>
      </c>
    </row>
    <row r="85" spans="1:10" s="22" customFormat="1" ht="15" hidden="1">
      <c r="A85" s="96" t="s">
        <v>42</v>
      </c>
      <c r="B85" s="102" t="s">
        <v>17</v>
      </c>
      <c r="C85" s="81"/>
      <c r="D85" s="82">
        <v>0</v>
      </c>
      <c r="E85" s="81"/>
      <c r="F85" s="83"/>
      <c r="G85" s="81"/>
      <c r="H85" s="81"/>
      <c r="I85" s="16">
        <v>4479.9</v>
      </c>
      <c r="J85" s="60">
        <v>0.01</v>
      </c>
    </row>
    <row r="86" spans="1:10" s="16" customFormat="1" ht="15">
      <c r="A86" s="112" t="s">
        <v>57</v>
      </c>
      <c r="B86" s="113"/>
      <c r="C86" s="71"/>
      <c r="D86" s="71">
        <f>D87</f>
        <v>22442.4</v>
      </c>
      <c r="E86" s="71"/>
      <c r="F86" s="77"/>
      <c r="G86" s="71">
        <f>D86/I86</f>
        <v>5.01</v>
      </c>
      <c r="H86" s="71">
        <f>G86/12</f>
        <v>0.42</v>
      </c>
      <c r="I86" s="16">
        <v>4479.9</v>
      </c>
      <c r="J86" s="60">
        <v>0.35</v>
      </c>
    </row>
    <row r="87" spans="1:10" s="22" customFormat="1" ht="15">
      <c r="A87" s="96" t="s">
        <v>121</v>
      </c>
      <c r="B87" s="97" t="s">
        <v>21</v>
      </c>
      <c r="C87" s="81"/>
      <c r="D87" s="82">
        <v>22442.4</v>
      </c>
      <c r="E87" s="81"/>
      <c r="F87" s="83"/>
      <c r="G87" s="81"/>
      <c r="H87" s="81"/>
      <c r="I87" s="16">
        <v>4479.9</v>
      </c>
      <c r="J87" s="60">
        <v>0.02</v>
      </c>
    </row>
    <row r="88" spans="1:10" s="16" customFormat="1" ht="15">
      <c r="A88" s="112" t="s">
        <v>56</v>
      </c>
      <c r="B88" s="113"/>
      <c r="C88" s="71"/>
      <c r="D88" s="71">
        <f>D89</f>
        <v>17351.79</v>
      </c>
      <c r="E88" s="71"/>
      <c r="F88" s="77"/>
      <c r="G88" s="71">
        <f>D88/I88</f>
        <v>3.87</v>
      </c>
      <c r="H88" s="71">
        <f>G88/12</f>
        <v>0.32</v>
      </c>
      <c r="I88" s="16">
        <v>4479.9</v>
      </c>
      <c r="J88" s="60">
        <v>0.52</v>
      </c>
    </row>
    <row r="89" spans="1:10" s="22" customFormat="1" ht="15">
      <c r="A89" s="96" t="s">
        <v>69</v>
      </c>
      <c r="B89" s="102" t="s">
        <v>63</v>
      </c>
      <c r="C89" s="81"/>
      <c r="D89" s="82">
        <v>17351.79</v>
      </c>
      <c r="E89" s="81"/>
      <c r="F89" s="83"/>
      <c r="G89" s="81"/>
      <c r="H89" s="81"/>
      <c r="I89" s="16">
        <v>4479.9</v>
      </c>
      <c r="J89" s="60">
        <v>0.46</v>
      </c>
    </row>
    <row r="90" spans="1:13" s="16" customFormat="1" ht="38.25" thickBot="1">
      <c r="A90" s="115" t="s">
        <v>138</v>
      </c>
      <c r="B90" s="113" t="s">
        <v>12</v>
      </c>
      <c r="C90" s="79">
        <f>F90*12</f>
        <v>0</v>
      </c>
      <c r="D90" s="79">
        <f aca="true" t="shared" si="2" ref="D90:D96">G90*I90</f>
        <v>20428.34</v>
      </c>
      <c r="E90" s="79">
        <f aca="true" t="shared" si="3" ref="E90:E96">H90*12</f>
        <v>4.56</v>
      </c>
      <c r="F90" s="80"/>
      <c r="G90" s="79">
        <f aca="true" t="shared" si="4" ref="G90:G96">H90*12</f>
        <v>4.56</v>
      </c>
      <c r="H90" s="79">
        <v>0.38</v>
      </c>
      <c r="I90" s="16">
        <v>4479.9</v>
      </c>
      <c r="J90" s="60">
        <v>0.3</v>
      </c>
      <c r="L90" s="60"/>
      <c r="M90" s="98"/>
    </row>
    <row r="91" spans="1:10" s="16" customFormat="1" ht="19.5" hidden="1" thickBot="1">
      <c r="A91" s="37" t="s">
        <v>32</v>
      </c>
      <c r="B91" s="27"/>
      <c r="C91" s="28" t="e">
        <f>F91*12</f>
        <v>#REF!</v>
      </c>
      <c r="D91" s="79" t="e">
        <f t="shared" si="2"/>
        <v>#REF!</v>
      </c>
      <c r="E91" s="79" t="e">
        <f t="shared" si="3"/>
        <v>#REF!</v>
      </c>
      <c r="F91" s="80" t="e">
        <f>#REF!+#REF!+#REF!+#REF!+#REF!+#REF!+#REF!+#REF!+#REF!+#REF!</f>
        <v>#REF!</v>
      </c>
      <c r="G91" s="79" t="e">
        <f t="shared" si="4"/>
        <v>#REF!</v>
      </c>
      <c r="H91" s="79" t="e">
        <f>H92+H93+H94+H95+H96+H97+H98+H99+H100+H101+H102+#REF!</f>
        <v>#REF!</v>
      </c>
      <c r="I91" s="16">
        <v>4479.9</v>
      </c>
      <c r="J91" s="60"/>
    </row>
    <row r="92" spans="1:10" s="22" customFormat="1" ht="15.75" hidden="1" thickBot="1">
      <c r="A92" s="8" t="s">
        <v>76</v>
      </c>
      <c r="B92" s="29"/>
      <c r="C92" s="3"/>
      <c r="D92" s="82">
        <f t="shared" si="2"/>
        <v>0</v>
      </c>
      <c r="E92" s="81">
        <f t="shared" si="3"/>
        <v>0</v>
      </c>
      <c r="F92" s="83" t="e">
        <f>#REF!+#REF!+#REF!+#REF!+#REF!+#REF!+#REF!+#REF!+#REF!+#REF!</f>
        <v>#REF!</v>
      </c>
      <c r="G92" s="81">
        <f t="shared" si="4"/>
        <v>0</v>
      </c>
      <c r="H92" s="81"/>
      <c r="I92" s="16">
        <v>4479.9</v>
      </c>
      <c r="J92" s="61"/>
    </row>
    <row r="93" spans="1:10" s="22" customFormat="1" ht="15.75" hidden="1" thickBot="1">
      <c r="A93" s="8" t="s">
        <v>85</v>
      </c>
      <c r="B93" s="29"/>
      <c r="C93" s="3"/>
      <c r="D93" s="82">
        <f t="shared" si="2"/>
        <v>0</v>
      </c>
      <c r="E93" s="81">
        <f t="shared" si="3"/>
        <v>0</v>
      </c>
      <c r="F93" s="83" t="e">
        <f>#REF!+#REF!+#REF!+#REF!+#REF!+#REF!+#REF!+#REF!+#REF!+#REF!</f>
        <v>#REF!</v>
      </c>
      <c r="G93" s="81">
        <f t="shared" si="4"/>
        <v>0</v>
      </c>
      <c r="H93" s="81"/>
      <c r="I93" s="16">
        <v>4479.9</v>
      </c>
      <c r="J93" s="61"/>
    </row>
    <row r="94" spans="1:10" s="22" customFormat="1" ht="15.75" hidden="1" thickBot="1">
      <c r="A94" s="8" t="s">
        <v>77</v>
      </c>
      <c r="B94" s="29"/>
      <c r="C94" s="3"/>
      <c r="D94" s="82">
        <f t="shared" si="2"/>
        <v>0</v>
      </c>
      <c r="E94" s="81">
        <f t="shared" si="3"/>
        <v>0</v>
      </c>
      <c r="F94" s="83" t="e">
        <f>#REF!+#REF!+#REF!+#REF!+#REF!+#REF!+#REF!+#REF!+#REF!+#REF!</f>
        <v>#REF!</v>
      </c>
      <c r="G94" s="81">
        <f t="shared" si="4"/>
        <v>0</v>
      </c>
      <c r="H94" s="81"/>
      <c r="I94" s="16">
        <v>4479.9</v>
      </c>
      <c r="J94" s="61"/>
    </row>
    <row r="95" spans="1:10" s="22" customFormat="1" ht="15.75" hidden="1" thickBot="1">
      <c r="A95" s="8" t="s">
        <v>78</v>
      </c>
      <c r="B95" s="29"/>
      <c r="C95" s="3"/>
      <c r="D95" s="82">
        <f t="shared" si="2"/>
        <v>0</v>
      </c>
      <c r="E95" s="81">
        <f t="shared" si="3"/>
        <v>0</v>
      </c>
      <c r="F95" s="83" t="e">
        <f>#REF!+#REF!+#REF!+#REF!+#REF!+#REF!+#REF!+#REF!+#REF!+#REF!</f>
        <v>#REF!</v>
      </c>
      <c r="G95" s="81">
        <f t="shared" si="4"/>
        <v>0</v>
      </c>
      <c r="H95" s="81"/>
      <c r="I95" s="16">
        <v>4479.9</v>
      </c>
      <c r="J95" s="61"/>
    </row>
    <row r="96" spans="1:10" s="22" customFormat="1" ht="15.75" hidden="1" thickBot="1">
      <c r="A96" s="8" t="s">
        <v>79</v>
      </c>
      <c r="B96" s="29"/>
      <c r="C96" s="3"/>
      <c r="D96" s="82">
        <f t="shared" si="2"/>
        <v>0</v>
      </c>
      <c r="E96" s="81">
        <f t="shared" si="3"/>
        <v>0</v>
      </c>
      <c r="F96" s="83" t="e">
        <f>#REF!+#REF!+#REF!+#REF!+#REF!+#REF!+#REF!+#REF!+#REF!+#REF!</f>
        <v>#REF!</v>
      </c>
      <c r="G96" s="81">
        <f t="shared" si="4"/>
        <v>0</v>
      </c>
      <c r="H96" s="81"/>
      <c r="I96" s="16">
        <v>4479.9</v>
      </c>
      <c r="J96" s="61"/>
    </row>
    <row r="97" spans="1:10" s="22" customFormat="1" ht="15.75" hidden="1" thickBot="1">
      <c r="A97" s="8" t="s">
        <v>76</v>
      </c>
      <c r="B97" s="29"/>
      <c r="C97" s="3"/>
      <c r="D97" s="82"/>
      <c r="E97" s="81"/>
      <c r="F97" s="83"/>
      <c r="G97" s="81"/>
      <c r="H97" s="81"/>
      <c r="I97" s="16">
        <v>4479.9</v>
      </c>
      <c r="J97" s="61"/>
    </row>
    <row r="98" spans="1:10" s="22" customFormat="1" ht="15.75" hidden="1" thickBot="1">
      <c r="A98" s="8" t="s">
        <v>80</v>
      </c>
      <c r="B98" s="29"/>
      <c r="C98" s="3"/>
      <c r="D98" s="82"/>
      <c r="E98" s="81"/>
      <c r="F98" s="83"/>
      <c r="G98" s="81"/>
      <c r="H98" s="81"/>
      <c r="I98" s="16">
        <v>4479.9</v>
      </c>
      <c r="J98" s="61"/>
    </row>
    <row r="99" spans="1:10" s="22" customFormat="1" ht="15.75" hidden="1" thickBot="1">
      <c r="A99" s="8" t="s">
        <v>81</v>
      </c>
      <c r="B99" s="29"/>
      <c r="C99" s="3"/>
      <c r="D99" s="82"/>
      <c r="E99" s="81"/>
      <c r="F99" s="83"/>
      <c r="G99" s="81"/>
      <c r="H99" s="81"/>
      <c r="I99" s="16">
        <v>4479.9</v>
      </c>
      <c r="J99" s="61"/>
    </row>
    <row r="100" spans="1:10" s="22" customFormat="1" ht="15.75" hidden="1" thickBot="1">
      <c r="A100" s="8" t="s">
        <v>82</v>
      </c>
      <c r="B100" s="29"/>
      <c r="C100" s="3"/>
      <c r="D100" s="82"/>
      <c r="E100" s="81"/>
      <c r="F100" s="83"/>
      <c r="G100" s="81"/>
      <c r="H100" s="81"/>
      <c r="I100" s="16">
        <v>4479.9</v>
      </c>
      <c r="J100" s="61"/>
    </row>
    <row r="101" spans="1:10" s="22" customFormat="1" ht="15.75" hidden="1" thickBot="1">
      <c r="A101" s="8" t="s">
        <v>83</v>
      </c>
      <c r="B101" s="29"/>
      <c r="C101" s="3"/>
      <c r="D101" s="82"/>
      <c r="E101" s="81"/>
      <c r="F101" s="83"/>
      <c r="G101" s="81"/>
      <c r="H101" s="81"/>
      <c r="I101" s="16">
        <v>4479.9</v>
      </c>
      <c r="J101" s="61"/>
    </row>
    <row r="102" spans="1:10" s="22" customFormat="1" ht="15.75" hidden="1" thickBot="1">
      <c r="A102" s="8" t="s">
        <v>84</v>
      </c>
      <c r="B102" s="29"/>
      <c r="C102" s="3"/>
      <c r="D102" s="82"/>
      <c r="E102" s="81"/>
      <c r="F102" s="83"/>
      <c r="G102" s="81"/>
      <c r="H102" s="81"/>
      <c r="I102" s="16">
        <v>4479.9</v>
      </c>
      <c r="J102" s="61"/>
    </row>
    <row r="103" spans="1:9" s="43" customFormat="1" ht="20.25" thickBot="1">
      <c r="A103" s="50" t="s">
        <v>114</v>
      </c>
      <c r="B103" s="24" t="s">
        <v>11</v>
      </c>
      <c r="C103" s="68"/>
      <c r="D103" s="99">
        <f>G103*I103</f>
        <v>87409.98</v>
      </c>
      <c r="E103" s="100"/>
      <c r="F103" s="101"/>
      <c r="G103" s="79">
        <f>H103*12</f>
        <v>20.76</v>
      </c>
      <c r="H103" s="101">
        <v>1.73</v>
      </c>
      <c r="I103" s="16">
        <f>4479.9-269.4</f>
        <v>4210.5</v>
      </c>
    </row>
    <row r="104" spans="1:10" s="16" customFormat="1" ht="19.5">
      <c r="A104" s="55" t="s">
        <v>33</v>
      </c>
      <c r="B104" s="56"/>
      <c r="C104" s="57">
        <f>F104*12</f>
        <v>0</v>
      </c>
      <c r="D104" s="70">
        <f>D14+D24+D33+D34+D35+D36+D37+D40+D41+D42+D43+D44+D60+D74+D84+D86+D88+D90+D103</f>
        <v>750223.25</v>
      </c>
      <c r="E104" s="70">
        <f>E14+E24+E33+E34+E35+E36+E37+E40+E41+E42+E43+E44+E60+E74+E84+E86+E88+E90+E103</f>
        <v>111.96</v>
      </c>
      <c r="F104" s="70">
        <f>F14+F24+F33+F34+F35+F36+F37+F40+F41+F42+F43+F44+F60+F74+F84+F86+F88+F90+F103</f>
        <v>0</v>
      </c>
      <c r="G104" s="70">
        <f>G14+G24+G33+G34+G35+G36+G37+G40+G41+G42+G43+G44+G60+G74+G84+G86+G88+G90+G103</f>
        <v>168.72</v>
      </c>
      <c r="H104" s="70">
        <f>H14+H24+H33+H34+H35+H36+H37+H40+H41+H42+H43+H44+H60+H74+H84+H86+H88+H90+H103</f>
        <v>14.06</v>
      </c>
      <c r="I104" s="16">
        <v>4479.9</v>
      </c>
      <c r="J104" s="60"/>
    </row>
    <row r="105" spans="1:10" s="30" customFormat="1" ht="20.25" hidden="1" thickBot="1">
      <c r="A105" s="38" t="s">
        <v>28</v>
      </c>
      <c r="B105" s="39" t="s">
        <v>11</v>
      </c>
      <c r="C105" s="39" t="s">
        <v>29</v>
      </c>
      <c r="D105" s="86"/>
      <c r="E105" s="85" t="s">
        <v>29</v>
      </c>
      <c r="F105" s="87"/>
      <c r="G105" s="85" t="s">
        <v>29</v>
      </c>
      <c r="H105" s="85"/>
      <c r="J105" s="63"/>
    </row>
    <row r="106" spans="1:10" s="4" customFormat="1" ht="12.75">
      <c r="A106" s="31"/>
      <c r="D106" s="88"/>
      <c r="E106" s="88"/>
      <c r="F106" s="88"/>
      <c r="G106" s="88"/>
      <c r="H106" s="88"/>
      <c r="J106" s="64"/>
    </row>
    <row r="107" spans="1:10" s="4" customFormat="1" ht="12.75">
      <c r="A107" s="31"/>
      <c r="D107" s="88"/>
      <c r="E107" s="88"/>
      <c r="F107" s="88"/>
      <c r="G107" s="88"/>
      <c r="H107" s="88"/>
      <c r="J107" s="64"/>
    </row>
    <row r="108" spans="1:10" s="4" customFormat="1" ht="12.75" hidden="1">
      <c r="A108" s="31"/>
      <c r="D108" s="88"/>
      <c r="E108" s="88"/>
      <c r="F108" s="88"/>
      <c r="G108" s="88"/>
      <c r="H108" s="88"/>
      <c r="J108" s="64"/>
    </row>
    <row r="109" spans="1:10" s="4" customFormat="1" ht="12.75">
      <c r="A109" s="31"/>
      <c r="D109" s="88"/>
      <c r="E109" s="88"/>
      <c r="F109" s="88"/>
      <c r="G109" s="88"/>
      <c r="H109" s="88"/>
      <c r="J109" s="64"/>
    </row>
    <row r="110" spans="1:10" s="4" customFormat="1" ht="12.75">
      <c r="A110" s="31"/>
      <c r="D110" s="88"/>
      <c r="E110" s="88"/>
      <c r="F110" s="88"/>
      <c r="G110" s="88"/>
      <c r="H110" s="88"/>
      <c r="J110" s="64"/>
    </row>
    <row r="111" spans="1:10" s="4" customFormat="1" ht="13.5" thickBot="1">
      <c r="A111" s="31"/>
      <c r="D111" s="88"/>
      <c r="E111" s="88"/>
      <c r="F111" s="88"/>
      <c r="G111" s="88"/>
      <c r="H111" s="88"/>
      <c r="J111" s="64"/>
    </row>
    <row r="112" spans="1:10" s="54" customFormat="1" ht="30.75" thickBot="1">
      <c r="A112" s="67" t="s">
        <v>105</v>
      </c>
      <c r="B112" s="51"/>
      <c r="C112" s="52">
        <f>F112*12</f>
        <v>0</v>
      </c>
      <c r="D112" s="89">
        <f>D118+D119</f>
        <v>725481.69</v>
      </c>
      <c r="E112" s="89">
        <f>E118+E119</f>
        <v>0</v>
      </c>
      <c r="F112" s="89">
        <f>F118+F119</f>
        <v>0</v>
      </c>
      <c r="G112" s="89">
        <f>G118+G119</f>
        <v>161.94</v>
      </c>
      <c r="H112" s="89">
        <f>H118+H119</f>
        <v>13.49</v>
      </c>
      <c r="I112" s="53">
        <v>4479.9</v>
      </c>
      <c r="J112" s="65"/>
    </row>
    <row r="113" spans="1:10" s="4" customFormat="1" ht="15" hidden="1">
      <c r="A113" s="45" t="s">
        <v>76</v>
      </c>
      <c r="B113" s="46"/>
      <c r="C113" s="9"/>
      <c r="D113" s="90">
        <f>G113*I113</f>
        <v>0</v>
      </c>
      <c r="E113" s="84">
        <f>H113*12</f>
        <v>0</v>
      </c>
      <c r="F113" s="91" t="e">
        <f>#REF!+#REF!+#REF!+#REF!+#REF!+#REF!+#REF!+#REF!+#REF!+#REF!</f>
        <v>#REF!</v>
      </c>
      <c r="G113" s="84">
        <f>H113*12</f>
        <v>0</v>
      </c>
      <c r="H113" s="91"/>
      <c r="I113" s="16">
        <v>4479.9</v>
      </c>
      <c r="J113" s="64"/>
    </row>
    <row r="114" spans="1:10" s="4" customFormat="1" ht="15" hidden="1">
      <c r="A114" s="8" t="s">
        <v>85</v>
      </c>
      <c r="B114" s="29"/>
      <c r="C114" s="3"/>
      <c r="D114" s="82">
        <f>G114*I114</f>
        <v>0</v>
      </c>
      <c r="E114" s="81">
        <f>H114*12</f>
        <v>0</v>
      </c>
      <c r="F114" s="83" t="e">
        <f>#REF!+#REF!+#REF!+#REF!+#REF!+#REF!+#REF!+#REF!+#REF!+#REF!</f>
        <v>#REF!</v>
      </c>
      <c r="G114" s="81">
        <f>H114*12</f>
        <v>0</v>
      </c>
      <c r="H114" s="83"/>
      <c r="I114" s="16">
        <v>4479.9</v>
      </c>
      <c r="J114" s="64"/>
    </row>
    <row r="115" spans="1:10" s="4" customFormat="1" ht="15" hidden="1">
      <c r="A115" s="8" t="s">
        <v>77</v>
      </c>
      <c r="B115" s="29"/>
      <c r="C115" s="3"/>
      <c r="D115" s="82">
        <f>G115*I115</f>
        <v>0</v>
      </c>
      <c r="E115" s="81">
        <f>H115*12</f>
        <v>0</v>
      </c>
      <c r="F115" s="83" t="e">
        <f>#REF!+#REF!+#REF!+#REF!+#REF!+#REF!+#REF!+#REF!+#REF!+#REF!</f>
        <v>#REF!</v>
      </c>
      <c r="G115" s="81">
        <f>H115*12</f>
        <v>0</v>
      </c>
      <c r="H115" s="83"/>
      <c r="I115" s="16">
        <v>4479.9</v>
      </c>
      <c r="J115" s="64"/>
    </row>
    <row r="116" spans="1:10" s="4" customFormat="1" ht="15" hidden="1">
      <c r="A116" s="8" t="s">
        <v>78</v>
      </c>
      <c r="B116" s="29"/>
      <c r="C116" s="3"/>
      <c r="D116" s="82">
        <f>G116*I116</f>
        <v>0</v>
      </c>
      <c r="E116" s="81">
        <f>H116*12</f>
        <v>0</v>
      </c>
      <c r="F116" s="83" t="e">
        <f>#REF!+#REF!+#REF!+#REF!+#REF!+#REF!+#REF!+#REF!+#REF!+#REF!</f>
        <v>#REF!</v>
      </c>
      <c r="G116" s="81">
        <f>H116*12</f>
        <v>0</v>
      </c>
      <c r="H116" s="83"/>
      <c r="I116" s="16">
        <v>4479.9</v>
      </c>
      <c r="J116" s="64"/>
    </row>
    <row r="117" spans="1:10" s="4" customFormat="1" ht="15" hidden="1">
      <c r="A117" s="8" t="s">
        <v>79</v>
      </c>
      <c r="B117" s="29"/>
      <c r="C117" s="3"/>
      <c r="D117" s="82">
        <f>G117*I117</f>
        <v>0</v>
      </c>
      <c r="E117" s="81">
        <f>H117*12</f>
        <v>0</v>
      </c>
      <c r="F117" s="83" t="e">
        <f>#REF!+#REF!+#REF!+#REF!+#REF!+#REF!+#REF!+#REF!+#REF!+#REF!</f>
        <v>#REF!</v>
      </c>
      <c r="G117" s="81">
        <f>H117*12</f>
        <v>0</v>
      </c>
      <c r="H117" s="83"/>
      <c r="I117" s="16">
        <v>4479.9</v>
      </c>
      <c r="J117" s="64"/>
    </row>
    <row r="118" spans="1:10" s="88" customFormat="1" ht="15">
      <c r="A118" s="96" t="s">
        <v>142</v>
      </c>
      <c r="B118" s="102"/>
      <c r="C118" s="81"/>
      <c r="D118" s="82">
        <v>724759.27</v>
      </c>
      <c r="E118" s="81"/>
      <c r="F118" s="83"/>
      <c r="G118" s="81">
        <f>D118/I118</f>
        <v>161.78</v>
      </c>
      <c r="H118" s="81">
        <f>G118/12</f>
        <v>13.48</v>
      </c>
      <c r="I118" s="116">
        <v>4479.9</v>
      </c>
      <c r="J118" s="117"/>
    </row>
    <row r="119" spans="1:10" s="88" customFormat="1" ht="15">
      <c r="A119" s="96" t="s">
        <v>131</v>
      </c>
      <c r="B119" s="102"/>
      <c r="C119" s="81"/>
      <c r="D119" s="82">
        <v>722.42</v>
      </c>
      <c r="E119" s="81"/>
      <c r="F119" s="83"/>
      <c r="G119" s="81">
        <f>D119/I119</f>
        <v>0.16</v>
      </c>
      <c r="H119" s="81">
        <f>G119/12</f>
        <v>0.01</v>
      </c>
      <c r="I119" s="116">
        <v>4479.9</v>
      </c>
      <c r="J119" s="117"/>
    </row>
    <row r="120" spans="1:10" s="4" customFormat="1" ht="12.75">
      <c r="A120" s="31"/>
      <c r="J120" s="64"/>
    </row>
    <row r="121" spans="1:10" s="4" customFormat="1" ht="13.5" thickBot="1">
      <c r="A121" s="31"/>
      <c r="J121" s="64"/>
    </row>
    <row r="122" spans="1:12" s="4" customFormat="1" ht="20.25" thickBot="1">
      <c r="A122" s="47" t="s">
        <v>102</v>
      </c>
      <c r="B122" s="48"/>
      <c r="C122" s="48"/>
      <c r="D122" s="49">
        <f>D104+D112</f>
        <v>1475704.94</v>
      </c>
      <c r="E122" s="49">
        <f>E104+E112</f>
        <v>111.96</v>
      </c>
      <c r="F122" s="49">
        <f>F104+F112</f>
        <v>0</v>
      </c>
      <c r="G122" s="49">
        <f>G104+G112</f>
        <v>330.66</v>
      </c>
      <c r="H122" s="49">
        <f>H104+H112</f>
        <v>27.55</v>
      </c>
      <c r="J122" s="64"/>
      <c r="L122" s="4" t="e">
        <f>H122*#REF!*12</f>
        <v>#REF!</v>
      </c>
    </row>
    <row r="123" spans="1:10" s="4" customFormat="1" ht="18.75">
      <c r="A123" s="32"/>
      <c r="B123" s="33"/>
      <c r="C123" s="5"/>
      <c r="D123" s="5"/>
      <c r="E123" s="5"/>
      <c r="F123" s="5"/>
      <c r="G123" s="5"/>
      <c r="H123" s="5"/>
      <c r="J123" s="64"/>
    </row>
    <row r="124" spans="1:10" s="4" customFormat="1" ht="18.75">
      <c r="A124" s="32"/>
      <c r="B124" s="33"/>
      <c r="C124" s="5"/>
      <c r="D124" s="5"/>
      <c r="E124" s="5"/>
      <c r="F124" s="5"/>
      <c r="G124" s="5"/>
      <c r="H124" s="5"/>
      <c r="J124" s="64"/>
    </row>
    <row r="125" spans="1:10" s="4" customFormat="1" ht="12.75">
      <c r="A125" s="31"/>
      <c r="J125" s="64"/>
    </row>
    <row r="126" spans="1:10" s="4" customFormat="1" ht="12.75">
      <c r="A126" s="31"/>
      <c r="J126" s="64"/>
    </row>
    <row r="127" spans="1:10" s="34" customFormat="1" ht="18.75">
      <c r="A127" s="32"/>
      <c r="B127" s="33"/>
      <c r="C127" s="5"/>
      <c r="D127" s="5"/>
      <c r="E127" s="5"/>
      <c r="F127" s="5"/>
      <c r="G127" s="5"/>
      <c r="H127" s="5"/>
      <c r="J127" s="66"/>
    </row>
    <row r="128" spans="1:10" s="30" customFormat="1" ht="19.5">
      <c r="A128" s="35"/>
      <c r="B128" s="36"/>
      <c r="C128" s="6"/>
      <c r="D128" s="6"/>
      <c r="E128" s="6"/>
      <c r="F128" s="6"/>
      <c r="G128" s="6"/>
      <c r="H128" s="6"/>
      <c r="J128" s="63"/>
    </row>
    <row r="129" spans="1:10" s="4" customFormat="1" ht="14.25">
      <c r="A129" s="130" t="s">
        <v>30</v>
      </c>
      <c r="B129" s="130"/>
      <c r="C129" s="130"/>
      <c r="D129" s="130"/>
      <c r="E129" s="130"/>
      <c r="F129" s="130"/>
      <c r="J129" s="64"/>
    </row>
    <row r="130" s="4" customFormat="1" ht="12.75">
      <c r="J130" s="64"/>
    </row>
    <row r="131" spans="1:10" s="4" customFormat="1" ht="12.75">
      <c r="A131" s="31" t="s">
        <v>31</v>
      </c>
      <c r="J131" s="64"/>
    </row>
    <row r="132" s="4" customFormat="1" ht="12.75">
      <c r="J132" s="64"/>
    </row>
    <row r="133" s="4" customFormat="1" ht="12.75">
      <c r="J133" s="64"/>
    </row>
    <row r="134" s="4" customFormat="1" ht="12.75">
      <c r="J134" s="64"/>
    </row>
    <row r="135" s="4" customFormat="1" ht="12.75">
      <c r="J135" s="64"/>
    </row>
    <row r="136" s="4" customFormat="1" ht="12.75">
      <c r="J136" s="64"/>
    </row>
    <row r="137" s="4" customFormat="1" ht="12.75">
      <c r="J137" s="64"/>
    </row>
    <row r="138" s="4" customFormat="1" ht="12.75">
      <c r="J138" s="64"/>
    </row>
    <row r="139" s="4" customFormat="1" ht="12.75">
      <c r="J139" s="64"/>
    </row>
    <row r="140" s="4" customFormat="1" ht="12.75">
      <c r="J140" s="64"/>
    </row>
    <row r="141" s="4" customFormat="1" ht="12.75">
      <c r="J141" s="64"/>
    </row>
    <row r="142" s="4" customFormat="1" ht="12.75">
      <c r="J142" s="64"/>
    </row>
    <row r="143" s="4" customFormat="1" ht="12.75">
      <c r="J143" s="64"/>
    </row>
    <row r="144" s="4" customFormat="1" ht="12.75">
      <c r="J144" s="64"/>
    </row>
    <row r="145" s="4" customFormat="1" ht="12.75">
      <c r="J145" s="64"/>
    </row>
    <row r="146" s="4" customFormat="1" ht="12.75">
      <c r="J146" s="64"/>
    </row>
    <row r="147" s="4" customFormat="1" ht="12.75">
      <c r="J147" s="64"/>
    </row>
    <row r="148" s="4" customFormat="1" ht="12.75">
      <c r="J148" s="64"/>
    </row>
    <row r="149" s="4" customFormat="1" ht="12.75">
      <c r="J149" s="64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29:F129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7"/>
  <sheetViews>
    <sheetView zoomScale="75" zoomScaleNormal="75" zoomScalePageLayoutView="0" workbookViewId="0" topLeftCell="A55">
      <selection activeCell="A1" sqref="A1:H130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8.25390625" style="7" customWidth="1"/>
    <col min="5" max="5" width="13.875" style="7" hidden="1" customWidth="1"/>
    <col min="6" max="6" width="20.875" style="7" hidden="1" customWidth="1"/>
    <col min="7" max="7" width="15.00390625" style="7" customWidth="1"/>
    <col min="8" max="8" width="20.875" style="7" customWidth="1"/>
    <col min="9" max="9" width="12.625" style="7" customWidth="1"/>
    <col min="10" max="10" width="15.375" style="58" hidden="1" customWidth="1"/>
    <col min="11" max="14" width="15.375" style="7" customWidth="1"/>
    <col min="15" max="16384" width="9.125" style="7" customWidth="1"/>
  </cols>
  <sheetData>
    <row r="1" spans="1:8" ht="16.5" customHeight="1">
      <c r="A1" s="131" t="s">
        <v>0</v>
      </c>
      <c r="B1" s="132"/>
      <c r="C1" s="132"/>
      <c r="D1" s="132"/>
      <c r="E1" s="132"/>
      <c r="F1" s="132"/>
      <c r="G1" s="132"/>
      <c r="H1" s="132"/>
    </row>
    <row r="2" spans="2:8" ht="12.75" customHeight="1">
      <c r="B2" s="133" t="s">
        <v>1</v>
      </c>
      <c r="C2" s="133"/>
      <c r="D2" s="133"/>
      <c r="E2" s="133"/>
      <c r="F2" s="133"/>
      <c r="G2" s="132"/>
      <c r="H2" s="132"/>
    </row>
    <row r="3" spans="1:8" ht="19.5" customHeight="1">
      <c r="A3" s="92" t="s">
        <v>132</v>
      </c>
      <c r="B3" s="133" t="s">
        <v>2</v>
      </c>
      <c r="C3" s="133"/>
      <c r="D3" s="133"/>
      <c r="E3" s="133"/>
      <c r="F3" s="133"/>
      <c r="G3" s="132"/>
      <c r="H3" s="132"/>
    </row>
    <row r="4" spans="2:8" ht="14.25" customHeight="1">
      <c r="B4" s="133" t="s">
        <v>34</v>
      </c>
      <c r="C4" s="133"/>
      <c r="D4" s="133"/>
      <c r="E4" s="133"/>
      <c r="F4" s="133"/>
      <c r="G4" s="132"/>
      <c r="H4" s="132"/>
    </row>
    <row r="5" spans="1:8" s="69" customFormat="1" ht="39.75" customHeight="1">
      <c r="A5" s="118"/>
      <c r="B5" s="119"/>
      <c r="C5" s="119"/>
      <c r="D5" s="119"/>
      <c r="E5" s="119"/>
      <c r="F5" s="119"/>
      <c r="G5" s="119"/>
      <c r="H5" s="119"/>
    </row>
    <row r="6" spans="1:8" s="69" customFormat="1" ht="33" customHeight="1">
      <c r="A6" s="120" t="s">
        <v>133</v>
      </c>
      <c r="B6" s="121"/>
      <c r="C6" s="121"/>
      <c r="D6" s="121"/>
      <c r="E6" s="121"/>
      <c r="F6" s="121"/>
      <c r="G6" s="121"/>
      <c r="H6" s="121"/>
    </row>
    <row r="7" spans="1:10" s="10" customFormat="1" ht="22.5" customHeight="1">
      <c r="A7" s="134" t="s">
        <v>3</v>
      </c>
      <c r="B7" s="134"/>
      <c r="C7" s="134"/>
      <c r="D7" s="134"/>
      <c r="E7" s="135"/>
      <c r="F7" s="135"/>
      <c r="G7" s="135"/>
      <c r="H7" s="135"/>
      <c r="J7" s="59"/>
    </row>
    <row r="8" spans="1:8" s="11" customFormat="1" ht="18.75" customHeight="1">
      <c r="A8" s="134" t="s">
        <v>141</v>
      </c>
      <c r="B8" s="134"/>
      <c r="C8" s="134"/>
      <c r="D8" s="134"/>
      <c r="E8" s="135"/>
      <c r="F8" s="135"/>
      <c r="G8" s="135"/>
      <c r="H8" s="135"/>
    </row>
    <row r="9" spans="1:8" s="12" customFormat="1" ht="17.25" customHeight="1">
      <c r="A9" s="122" t="s">
        <v>74</v>
      </c>
      <c r="B9" s="122"/>
      <c r="C9" s="122"/>
      <c r="D9" s="122"/>
      <c r="E9" s="123"/>
      <c r="F9" s="123"/>
      <c r="G9" s="123"/>
      <c r="H9" s="123"/>
    </row>
    <row r="10" spans="1:8" s="11" customFormat="1" ht="30" customHeight="1" thickBot="1">
      <c r="A10" s="124" t="s">
        <v>86</v>
      </c>
      <c r="B10" s="124"/>
      <c r="C10" s="124"/>
      <c r="D10" s="124"/>
      <c r="E10" s="125"/>
      <c r="F10" s="125"/>
      <c r="G10" s="125"/>
      <c r="H10" s="125"/>
    </row>
    <row r="11" spans="1:10" s="16" customFormat="1" ht="139.5" customHeight="1" thickBot="1">
      <c r="A11" s="13" t="s">
        <v>4</v>
      </c>
      <c r="B11" s="14" t="s">
        <v>5</v>
      </c>
      <c r="C11" s="15" t="s">
        <v>6</v>
      </c>
      <c r="D11" s="15" t="s">
        <v>35</v>
      </c>
      <c r="E11" s="15" t="s">
        <v>6</v>
      </c>
      <c r="F11" s="1" t="s">
        <v>7</v>
      </c>
      <c r="G11" s="15" t="s">
        <v>6</v>
      </c>
      <c r="H11" s="1" t="s">
        <v>7</v>
      </c>
      <c r="J11" s="60"/>
    </row>
    <row r="12" spans="1:10" s="22" customFormat="1" ht="12.75">
      <c r="A12" s="17">
        <v>1</v>
      </c>
      <c r="B12" s="18">
        <v>2</v>
      </c>
      <c r="C12" s="18">
        <v>3</v>
      </c>
      <c r="D12" s="19"/>
      <c r="E12" s="18">
        <v>3</v>
      </c>
      <c r="F12" s="2">
        <v>4</v>
      </c>
      <c r="G12" s="20">
        <v>3</v>
      </c>
      <c r="H12" s="21">
        <v>4</v>
      </c>
      <c r="J12" s="61"/>
    </row>
    <row r="13" spans="1:10" s="22" customFormat="1" ht="49.5" customHeight="1">
      <c r="A13" s="126" t="s">
        <v>8</v>
      </c>
      <c r="B13" s="127"/>
      <c r="C13" s="127"/>
      <c r="D13" s="127"/>
      <c r="E13" s="127"/>
      <c r="F13" s="127"/>
      <c r="G13" s="128"/>
      <c r="H13" s="129"/>
      <c r="J13" s="61"/>
    </row>
    <row r="14" spans="1:10" s="16" customFormat="1" ht="15">
      <c r="A14" s="23" t="s">
        <v>116</v>
      </c>
      <c r="B14" s="24"/>
      <c r="C14" s="25">
        <f>F14*12</f>
        <v>0</v>
      </c>
      <c r="D14" s="72">
        <f>G14*I14</f>
        <v>158588.46</v>
      </c>
      <c r="E14" s="71">
        <f>H14*12</f>
        <v>35.4</v>
      </c>
      <c r="F14" s="73"/>
      <c r="G14" s="71">
        <f>H14*12</f>
        <v>35.4</v>
      </c>
      <c r="H14" s="71">
        <f>H19+H21</f>
        <v>2.95</v>
      </c>
      <c r="I14" s="16">
        <v>4479.9</v>
      </c>
      <c r="J14" s="60">
        <v>2.24</v>
      </c>
    </row>
    <row r="15" spans="1:10" s="43" customFormat="1" ht="29.25" customHeight="1">
      <c r="A15" s="40" t="s">
        <v>87</v>
      </c>
      <c r="B15" s="41" t="s">
        <v>88</v>
      </c>
      <c r="C15" s="42"/>
      <c r="D15" s="75"/>
      <c r="E15" s="74"/>
      <c r="F15" s="76"/>
      <c r="G15" s="74"/>
      <c r="H15" s="74"/>
      <c r="J15" s="62"/>
    </row>
    <row r="16" spans="1:10" s="43" customFormat="1" ht="15">
      <c r="A16" s="40" t="s">
        <v>89</v>
      </c>
      <c r="B16" s="41" t="s">
        <v>88</v>
      </c>
      <c r="C16" s="42"/>
      <c r="D16" s="75"/>
      <c r="E16" s="74"/>
      <c r="F16" s="76"/>
      <c r="G16" s="74"/>
      <c r="H16" s="74"/>
      <c r="J16" s="62"/>
    </row>
    <row r="17" spans="1:10" s="43" customFormat="1" ht="15">
      <c r="A17" s="95" t="s">
        <v>90</v>
      </c>
      <c r="B17" s="94" t="s">
        <v>91</v>
      </c>
      <c r="C17" s="74"/>
      <c r="D17" s="75"/>
      <c r="E17" s="74"/>
      <c r="F17" s="76"/>
      <c r="G17" s="74"/>
      <c r="H17" s="74"/>
      <c r="J17" s="62"/>
    </row>
    <row r="18" spans="1:10" s="43" customFormat="1" ht="15">
      <c r="A18" s="95" t="s">
        <v>92</v>
      </c>
      <c r="B18" s="94" t="s">
        <v>88</v>
      </c>
      <c r="C18" s="74"/>
      <c r="D18" s="75"/>
      <c r="E18" s="74"/>
      <c r="F18" s="76"/>
      <c r="G18" s="74"/>
      <c r="H18" s="74"/>
      <c r="J18" s="62"/>
    </row>
    <row r="19" spans="1:10" s="43" customFormat="1" ht="15">
      <c r="A19" s="93" t="s">
        <v>33</v>
      </c>
      <c r="B19" s="94"/>
      <c r="C19" s="74"/>
      <c r="D19" s="75"/>
      <c r="E19" s="74"/>
      <c r="F19" s="76"/>
      <c r="G19" s="74"/>
      <c r="H19" s="71">
        <v>2.83</v>
      </c>
      <c r="J19" s="62"/>
    </row>
    <row r="20" spans="1:10" s="43" customFormat="1" ht="15">
      <c r="A20" s="95" t="s">
        <v>117</v>
      </c>
      <c r="B20" s="94" t="s">
        <v>88</v>
      </c>
      <c r="C20" s="74"/>
      <c r="D20" s="75"/>
      <c r="E20" s="74"/>
      <c r="F20" s="76"/>
      <c r="G20" s="74"/>
      <c r="H20" s="74">
        <v>0.12</v>
      </c>
      <c r="J20" s="62"/>
    </row>
    <row r="21" spans="1:10" s="43" customFormat="1" ht="15">
      <c r="A21" s="93" t="s">
        <v>33</v>
      </c>
      <c r="B21" s="94"/>
      <c r="C21" s="74"/>
      <c r="D21" s="75"/>
      <c r="E21" s="74"/>
      <c r="F21" s="76"/>
      <c r="G21" s="74"/>
      <c r="H21" s="71">
        <f>H20</f>
        <v>0.12</v>
      </c>
      <c r="J21" s="62"/>
    </row>
    <row r="22" spans="1:10" s="16" customFormat="1" ht="30">
      <c r="A22" s="104" t="s">
        <v>10</v>
      </c>
      <c r="B22" s="105"/>
      <c r="C22" s="71">
        <f>F22*12</f>
        <v>0</v>
      </c>
      <c r="D22" s="72">
        <f>G22*I22</f>
        <v>118806.95</v>
      </c>
      <c r="E22" s="71">
        <f>H22*12</f>
        <v>26.52</v>
      </c>
      <c r="F22" s="73"/>
      <c r="G22" s="71">
        <f>H22*12</f>
        <v>26.52</v>
      </c>
      <c r="H22" s="71">
        <v>2.21</v>
      </c>
      <c r="I22" s="16">
        <v>4479.9</v>
      </c>
      <c r="J22" s="60">
        <v>0.89</v>
      </c>
    </row>
    <row r="23" spans="1:10" s="43" customFormat="1" ht="15">
      <c r="A23" s="106" t="s">
        <v>93</v>
      </c>
      <c r="B23" s="102" t="s">
        <v>11</v>
      </c>
      <c r="C23" s="71"/>
      <c r="D23" s="72"/>
      <c r="E23" s="71"/>
      <c r="F23" s="73"/>
      <c r="G23" s="71"/>
      <c r="H23" s="71"/>
      <c r="J23" s="62"/>
    </row>
    <row r="24" spans="1:10" s="43" customFormat="1" ht="15">
      <c r="A24" s="106" t="s">
        <v>94</v>
      </c>
      <c r="B24" s="102" t="s">
        <v>11</v>
      </c>
      <c r="C24" s="71"/>
      <c r="D24" s="72"/>
      <c r="E24" s="71"/>
      <c r="F24" s="73"/>
      <c r="G24" s="71"/>
      <c r="H24" s="71"/>
      <c r="J24" s="62"/>
    </row>
    <row r="25" spans="1:10" s="43" customFormat="1" ht="15">
      <c r="A25" s="107" t="s">
        <v>108</v>
      </c>
      <c r="B25" s="97" t="s">
        <v>109</v>
      </c>
      <c r="C25" s="71"/>
      <c r="D25" s="72"/>
      <c r="E25" s="71"/>
      <c r="F25" s="73"/>
      <c r="G25" s="71"/>
      <c r="H25" s="71"/>
      <c r="J25" s="62"/>
    </row>
    <row r="26" spans="1:10" s="43" customFormat="1" ht="15">
      <c r="A26" s="106" t="s">
        <v>95</v>
      </c>
      <c r="B26" s="102" t="s">
        <v>11</v>
      </c>
      <c r="C26" s="71"/>
      <c r="D26" s="72"/>
      <c r="E26" s="71"/>
      <c r="F26" s="73"/>
      <c r="G26" s="71"/>
      <c r="H26" s="71"/>
      <c r="J26" s="62"/>
    </row>
    <row r="27" spans="1:10" s="43" customFormat="1" ht="25.5">
      <c r="A27" s="106" t="s">
        <v>96</v>
      </c>
      <c r="B27" s="102" t="s">
        <v>12</v>
      </c>
      <c r="C27" s="71"/>
      <c r="D27" s="72"/>
      <c r="E27" s="71"/>
      <c r="F27" s="73"/>
      <c r="G27" s="71"/>
      <c r="H27" s="71"/>
      <c r="J27" s="62"/>
    </row>
    <row r="28" spans="1:10" s="43" customFormat="1" ht="15">
      <c r="A28" s="106" t="s">
        <v>97</v>
      </c>
      <c r="B28" s="102" t="s">
        <v>11</v>
      </c>
      <c r="C28" s="71"/>
      <c r="D28" s="72"/>
      <c r="E28" s="71"/>
      <c r="F28" s="73"/>
      <c r="G28" s="71"/>
      <c r="H28" s="71"/>
      <c r="J28" s="62"/>
    </row>
    <row r="29" spans="1:10" s="43" customFormat="1" ht="15">
      <c r="A29" s="108" t="s">
        <v>98</v>
      </c>
      <c r="B29" s="109" t="s">
        <v>11</v>
      </c>
      <c r="C29" s="71"/>
      <c r="D29" s="72"/>
      <c r="E29" s="71"/>
      <c r="F29" s="73"/>
      <c r="G29" s="71"/>
      <c r="H29" s="71"/>
      <c r="J29" s="62"/>
    </row>
    <row r="30" spans="1:10" s="43" customFormat="1" ht="26.25" thickBot="1">
      <c r="A30" s="110" t="s">
        <v>99</v>
      </c>
      <c r="B30" s="111" t="s">
        <v>100</v>
      </c>
      <c r="C30" s="71"/>
      <c r="D30" s="72"/>
      <c r="E30" s="71"/>
      <c r="F30" s="73"/>
      <c r="G30" s="71"/>
      <c r="H30" s="71"/>
      <c r="J30" s="62"/>
    </row>
    <row r="31" spans="1:10" s="26" customFormat="1" ht="17.25" customHeight="1">
      <c r="A31" s="112" t="s">
        <v>13</v>
      </c>
      <c r="B31" s="113" t="s">
        <v>14</v>
      </c>
      <c r="C31" s="71">
        <f>F31*12</f>
        <v>0</v>
      </c>
      <c r="D31" s="72">
        <f>G31*I31</f>
        <v>40319.1</v>
      </c>
      <c r="E31" s="71">
        <f>H31*12</f>
        <v>9</v>
      </c>
      <c r="F31" s="77"/>
      <c r="G31" s="71">
        <f>H31*12</f>
        <v>9</v>
      </c>
      <c r="H31" s="71">
        <v>0.75</v>
      </c>
      <c r="I31" s="16">
        <v>4479.9</v>
      </c>
      <c r="J31" s="60">
        <v>0.6</v>
      </c>
    </row>
    <row r="32" spans="1:10" s="16" customFormat="1" ht="20.25" customHeight="1">
      <c r="A32" s="112" t="s">
        <v>15</v>
      </c>
      <c r="B32" s="113" t="s">
        <v>16</v>
      </c>
      <c r="C32" s="71">
        <f>F32*12</f>
        <v>0</v>
      </c>
      <c r="D32" s="72">
        <f>G32*I32</f>
        <v>131709.06</v>
      </c>
      <c r="E32" s="71">
        <f>H32*12</f>
        <v>29.4</v>
      </c>
      <c r="F32" s="77"/>
      <c r="G32" s="71">
        <f>H32*12</f>
        <v>29.4</v>
      </c>
      <c r="H32" s="71">
        <v>2.45</v>
      </c>
      <c r="I32" s="16">
        <v>4479.9</v>
      </c>
      <c r="J32" s="60">
        <v>1.94</v>
      </c>
    </row>
    <row r="33" spans="1:10" s="22" customFormat="1" ht="30">
      <c r="A33" s="112" t="s">
        <v>52</v>
      </c>
      <c r="B33" s="113" t="s">
        <v>9</v>
      </c>
      <c r="C33" s="78"/>
      <c r="D33" s="72">
        <v>2042.21</v>
      </c>
      <c r="E33" s="78"/>
      <c r="F33" s="77"/>
      <c r="G33" s="71">
        <f>D33/I33</f>
        <v>0.46</v>
      </c>
      <c r="H33" s="71">
        <f>G33/12</f>
        <v>0.04</v>
      </c>
      <c r="I33" s="16">
        <v>4479.9</v>
      </c>
      <c r="J33" s="60">
        <v>0.03</v>
      </c>
    </row>
    <row r="34" spans="1:10" s="22" customFormat="1" ht="30">
      <c r="A34" s="112" t="s">
        <v>73</v>
      </c>
      <c r="B34" s="113" t="s">
        <v>9</v>
      </c>
      <c r="C34" s="78"/>
      <c r="D34" s="72">
        <v>2042.21</v>
      </c>
      <c r="E34" s="78"/>
      <c r="F34" s="77"/>
      <c r="G34" s="71">
        <f>D34/I34</f>
        <v>0.46</v>
      </c>
      <c r="H34" s="71">
        <f>G34/12</f>
        <v>0.04</v>
      </c>
      <c r="I34" s="16">
        <v>4479.9</v>
      </c>
      <c r="J34" s="60">
        <v>0.03</v>
      </c>
    </row>
    <row r="35" spans="1:10" s="22" customFormat="1" ht="21" customHeight="1">
      <c r="A35" s="112" t="s">
        <v>53</v>
      </c>
      <c r="B35" s="113" t="s">
        <v>9</v>
      </c>
      <c r="C35" s="78"/>
      <c r="D35" s="72">
        <v>12896.1</v>
      </c>
      <c r="E35" s="78"/>
      <c r="F35" s="77"/>
      <c r="G35" s="71">
        <f>D35/I35</f>
        <v>2.88</v>
      </c>
      <c r="H35" s="71">
        <f>G35/12</f>
        <v>0.24</v>
      </c>
      <c r="I35" s="16">
        <v>4479.9</v>
      </c>
      <c r="J35" s="60">
        <v>0.19</v>
      </c>
    </row>
    <row r="36" spans="1:10" s="22" customFormat="1" ht="30" hidden="1">
      <c r="A36" s="112" t="s">
        <v>54</v>
      </c>
      <c r="B36" s="113" t="s">
        <v>12</v>
      </c>
      <c r="C36" s="78"/>
      <c r="D36" s="72">
        <f>G36*I36</f>
        <v>0</v>
      </c>
      <c r="E36" s="78"/>
      <c r="F36" s="77"/>
      <c r="G36" s="71">
        <f>D36/I36</f>
        <v>2.44</v>
      </c>
      <c r="H36" s="71">
        <f>G36/12</f>
        <v>0.2</v>
      </c>
      <c r="I36" s="16">
        <v>4479.9</v>
      </c>
      <c r="J36" s="60">
        <v>0</v>
      </c>
    </row>
    <row r="37" spans="1:10" s="22" customFormat="1" ht="30" hidden="1">
      <c r="A37" s="112" t="s">
        <v>55</v>
      </c>
      <c r="B37" s="113" t="s">
        <v>12</v>
      </c>
      <c r="C37" s="78"/>
      <c r="D37" s="72">
        <v>0</v>
      </c>
      <c r="E37" s="78"/>
      <c r="F37" s="77"/>
      <c r="G37" s="71">
        <f>D37/I37</f>
        <v>0</v>
      </c>
      <c r="H37" s="71">
        <f>G37/12</f>
        <v>0</v>
      </c>
      <c r="I37" s="16">
        <v>4479.9</v>
      </c>
      <c r="J37" s="60">
        <v>0</v>
      </c>
    </row>
    <row r="38" spans="1:10" s="22" customFormat="1" ht="30">
      <c r="A38" s="112" t="s">
        <v>22</v>
      </c>
      <c r="B38" s="113"/>
      <c r="C38" s="78">
        <f>F38*12</f>
        <v>0</v>
      </c>
      <c r="D38" s="72">
        <f>G38*I38</f>
        <v>11289.35</v>
      </c>
      <c r="E38" s="78">
        <f>H38*12</f>
        <v>2.52</v>
      </c>
      <c r="F38" s="77"/>
      <c r="G38" s="71">
        <f>H38*12</f>
        <v>2.52</v>
      </c>
      <c r="H38" s="71">
        <v>0.21</v>
      </c>
      <c r="I38" s="16">
        <v>4479.9</v>
      </c>
      <c r="J38" s="60">
        <v>0.14</v>
      </c>
    </row>
    <row r="39" spans="1:10" s="16" customFormat="1" ht="15">
      <c r="A39" s="112" t="s">
        <v>24</v>
      </c>
      <c r="B39" s="113" t="s">
        <v>25</v>
      </c>
      <c r="C39" s="78">
        <f>F39*12</f>
        <v>0</v>
      </c>
      <c r="D39" s="72">
        <f>G39*I39</f>
        <v>3225.53</v>
      </c>
      <c r="E39" s="78">
        <f>H39*12</f>
        <v>0.72</v>
      </c>
      <c r="F39" s="77"/>
      <c r="G39" s="71">
        <f>H39*12</f>
        <v>0.72</v>
      </c>
      <c r="H39" s="71">
        <v>0.06</v>
      </c>
      <c r="I39" s="16">
        <v>4479.9</v>
      </c>
      <c r="J39" s="60">
        <v>0.03</v>
      </c>
    </row>
    <row r="40" spans="1:10" s="16" customFormat="1" ht="15">
      <c r="A40" s="112" t="s">
        <v>26</v>
      </c>
      <c r="B40" s="114" t="s">
        <v>27</v>
      </c>
      <c r="C40" s="79">
        <f>F40*12</f>
        <v>0</v>
      </c>
      <c r="D40" s="72">
        <f>G40*I40</f>
        <v>2150.35</v>
      </c>
      <c r="E40" s="79">
        <f>H40*12</f>
        <v>0.48</v>
      </c>
      <c r="F40" s="80"/>
      <c r="G40" s="71">
        <f>12*H40</f>
        <v>0.48</v>
      </c>
      <c r="H40" s="71">
        <v>0.04</v>
      </c>
      <c r="I40" s="16">
        <v>4479.9</v>
      </c>
      <c r="J40" s="60">
        <v>0.02</v>
      </c>
    </row>
    <row r="41" spans="1:10" s="26" customFormat="1" ht="30">
      <c r="A41" s="112" t="s">
        <v>23</v>
      </c>
      <c r="B41" s="113" t="s">
        <v>103</v>
      </c>
      <c r="C41" s="78">
        <f>F41*12</f>
        <v>0</v>
      </c>
      <c r="D41" s="72">
        <f>G41*I41</f>
        <v>2687.94</v>
      </c>
      <c r="E41" s="78">
        <f>H41*12</f>
        <v>0.6</v>
      </c>
      <c r="F41" s="77"/>
      <c r="G41" s="71">
        <f>12*H41</f>
        <v>0.6</v>
      </c>
      <c r="H41" s="71">
        <v>0.05</v>
      </c>
      <c r="I41" s="16">
        <v>4479.9</v>
      </c>
      <c r="J41" s="60">
        <v>0.03</v>
      </c>
    </row>
    <row r="42" spans="1:10" s="26" customFormat="1" ht="15">
      <c r="A42" s="112" t="s">
        <v>36</v>
      </c>
      <c r="B42" s="113"/>
      <c r="C42" s="71"/>
      <c r="D42" s="71">
        <f>SUM(D44:D57)</f>
        <v>47900.54</v>
      </c>
      <c r="E42" s="71"/>
      <c r="F42" s="77"/>
      <c r="G42" s="71">
        <f>D42/I42</f>
        <v>10.69</v>
      </c>
      <c r="H42" s="71">
        <f>G42/12</f>
        <v>0.89</v>
      </c>
      <c r="I42" s="16">
        <v>4479.9</v>
      </c>
      <c r="J42" s="60">
        <v>0.5</v>
      </c>
    </row>
    <row r="43" spans="1:10" s="22" customFormat="1" ht="15" hidden="1">
      <c r="A43" s="96"/>
      <c r="B43" s="102"/>
      <c r="C43" s="81"/>
      <c r="D43" s="82"/>
      <c r="E43" s="81"/>
      <c r="F43" s="83"/>
      <c r="G43" s="81"/>
      <c r="H43" s="81"/>
      <c r="I43" s="16"/>
      <c r="J43" s="60"/>
    </row>
    <row r="44" spans="1:10" s="22" customFormat="1" ht="26.25" customHeight="1">
      <c r="A44" s="96" t="s">
        <v>136</v>
      </c>
      <c r="B44" s="102" t="s">
        <v>17</v>
      </c>
      <c r="C44" s="81"/>
      <c r="D44" s="82">
        <v>622.74</v>
      </c>
      <c r="E44" s="81"/>
      <c r="F44" s="83"/>
      <c r="G44" s="81"/>
      <c r="H44" s="81"/>
      <c r="I44" s="16">
        <v>4479.9</v>
      </c>
      <c r="J44" s="60">
        <v>0.01</v>
      </c>
    </row>
    <row r="45" spans="1:10" s="22" customFormat="1" ht="15">
      <c r="A45" s="96" t="s">
        <v>135</v>
      </c>
      <c r="B45" s="102" t="s">
        <v>21</v>
      </c>
      <c r="C45" s="81">
        <f>F45*12</f>
        <v>0</v>
      </c>
      <c r="D45" s="82">
        <v>459.48</v>
      </c>
      <c r="E45" s="81">
        <f>H45*12</f>
        <v>0</v>
      </c>
      <c r="F45" s="83"/>
      <c r="G45" s="81"/>
      <c r="H45" s="81"/>
      <c r="I45" s="16">
        <v>4479.9</v>
      </c>
      <c r="J45" s="60">
        <v>0.01</v>
      </c>
    </row>
    <row r="46" spans="1:10" s="22" customFormat="1" ht="15">
      <c r="A46" s="96" t="s">
        <v>122</v>
      </c>
      <c r="B46" s="97" t="s">
        <v>17</v>
      </c>
      <c r="C46" s="81"/>
      <c r="D46" s="82">
        <v>818.74</v>
      </c>
      <c r="E46" s="81"/>
      <c r="F46" s="83"/>
      <c r="G46" s="81"/>
      <c r="H46" s="81"/>
      <c r="I46" s="16">
        <v>4479.9</v>
      </c>
      <c r="J46" s="60"/>
    </row>
    <row r="47" spans="1:10" s="22" customFormat="1" ht="15" hidden="1">
      <c r="A47" s="96" t="s">
        <v>110</v>
      </c>
      <c r="B47" s="102" t="s">
        <v>17</v>
      </c>
      <c r="C47" s="81">
        <f>F47*12</f>
        <v>0</v>
      </c>
      <c r="D47" s="82">
        <v>0</v>
      </c>
      <c r="E47" s="81">
        <f>H47*12</f>
        <v>0</v>
      </c>
      <c r="F47" s="83"/>
      <c r="G47" s="81"/>
      <c r="H47" s="81"/>
      <c r="I47" s="16">
        <v>4479.9</v>
      </c>
      <c r="J47" s="60">
        <v>0.15</v>
      </c>
    </row>
    <row r="48" spans="1:10" s="22" customFormat="1" ht="25.5">
      <c r="A48" s="96" t="s">
        <v>128</v>
      </c>
      <c r="B48" s="97" t="s">
        <v>12</v>
      </c>
      <c r="C48" s="81"/>
      <c r="D48" s="82">
        <v>29898.66</v>
      </c>
      <c r="E48" s="81"/>
      <c r="F48" s="83"/>
      <c r="G48" s="81"/>
      <c r="H48" s="81"/>
      <c r="I48" s="16">
        <v>4479.9</v>
      </c>
      <c r="J48" s="60"/>
    </row>
    <row r="49" spans="1:10" s="22" customFormat="1" ht="15">
      <c r="A49" s="96" t="s">
        <v>62</v>
      </c>
      <c r="B49" s="102" t="s">
        <v>17</v>
      </c>
      <c r="C49" s="81">
        <f>F49*12</f>
        <v>0</v>
      </c>
      <c r="D49" s="82">
        <v>875.61</v>
      </c>
      <c r="E49" s="81">
        <f>H49*12</f>
        <v>0</v>
      </c>
      <c r="F49" s="83"/>
      <c r="G49" s="81"/>
      <c r="H49" s="81"/>
      <c r="I49" s="16">
        <v>4479.9</v>
      </c>
      <c r="J49" s="60">
        <v>0.01</v>
      </c>
    </row>
    <row r="50" spans="1:10" s="22" customFormat="1" ht="15">
      <c r="A50" s="96" t="s">
        <v>18</v>
      </c>
      <c r="B50" s="102" t="s">
        <v>17</v>
      </c>
      <c r="C50" s="81">
        <f>F50*12</f>
        <v>0</v>
      </c>
      <c r="D50" s="82">
        <v>3903.72</v>
      </c>
      <c r="E50" s="81">
        <f>H50*12</f>
        <v>0</v>
      </c>
      <c r="F50" s="83"/>
      <c r="G50" s="81"/>
      <c r="H50" s="81"/>
      <c r="I50" s="16">
        <v>4479.9</v>
      </c>
      <c r="J50" s="60">
        <v>0.05</v>
      </c>
    </row>
    <row r="51" spans="1:10" s="22" customFormat="1" ht="15">
      <c r="A51" s="96" t="s">
        <v>19</v>
      </c>
      <c r="B51" s="102" t="s">
        <v>17</v>
      </c>
      <c r="C51" s="81">
        <f>F51*12</f>
        <v>0</v>
      </c>
      <c r="D51" s="82">
        <v>918.95</v>
      </c>
      <c r="E51" s="81">
        <f>H51*12</f>
        <v>0</v>
      </c>
      <c r="F51" s="83"/>
      <c r="G51" s="81"/>
      <c r="H51" s="81"/>
      <c r="I51" s="16">
        <v>4479.9</v>
      </c>
      <c r="J51" s="60">
        <v>0.01</v>
      </c>
    </row>
    <row r="52" spans="1:10" s="22" customFormat="1" ht="15">
      <c r="A52" s="96" t="s">
        <v>58</v>
      </c>
      <c r="B52" s="102" t="s">
        <v>17</v>
      </c>
      <c r="C52" s="81"/>
      <c r="D52" s="82">
        <v>437.79</v>
      </c>
      <c r="E52" s="81"/>
      <c r="F52" s="83"/>
      <c r="G52" s="81"/>
      <c r="H52" s="81"/>
      <c r="I52" s="16">
        <v>4479.9</v>
      </c>
      <c r="J52" s="60">
        <v>0.01</v>
      </c>
    </row>
    <row r="53" spans="1:10" s="22" customFormat="1" ht="15">
      <c r="A53" s="96" t="s">
        <v>59</v>
      </c>
      <c r="B53" s="102" t="s">
        <v>21</v>
      </c>
      <c r="C53" s="81"/>
      <c r="D53" s="82">
        <v>1751.23</v>
      </c>
      <c r="E53" s="81"/>
      <c r="F53" s="83"/>
      <c r="G53" s="81"/>
      <c r="H53" s="81"/>
      <c r="I53" s="16">
        <v>4479.9</v>
      </c>
      <c r="J53" s="60">
        <v>0.02</v>
      </c>
    </row>
    <row r="54" spans="1:10" s="22" customFormat="1" ht="25.5">
      <c r="A54" s="96" t="s">
        <v>20</v>
      </c>
      <c r="B54" s="102" t="s">
        <v>17</v>
      </c>
      <c r="C54" s="81">
        <f>F54*12</f>
        <v>0</v>
      </c>
      <c r="D54" s="82">
        <v>4725.01</v>
      </c>
      <c r="E54" s="81">
        <f>H54*12</f>
        <v>0</v>
      </c>
      <c r="F54" s="83"/>
      <c r="G54" s="81"/>
      <c r="H54" s="81"/>
      <c r="I54" s="16">
        <v>4479.9</v>
      </c>
      <c r="J54" s="60">
        <v>0.07</v>
      </c>
    </row>
    <row r="55" spans="1:10" s="22" customFormat="1" ht="25.5">
      <c r="A55" s="96" t="s">
        <v>137</v>
      </c>
      <c r="B55" s="102" t="s">
        <v>17</v>
      </c>
      <c r="C55" s="81"/>
      <c r="D55" s="82">
        <v>3488.61</v>
      </c>
      <c r="E55" s="81"/>
      <c r="F55" s="83"/>
      <c r="G55" s="81"/>
      <c r="H55" s="81"/>
      <c r="I55" s="16">
        <v>4479.9</v>
      </c>
      <c r="J55" s="60">
        <v>0.01</v>
      </c>
    </row>
    <row r="56" spans="1:10" s="22" customFormat="1" ht="15" hidden="1">
      <c r="A56" s="96"/>
      <c r="B56" s="102"/>
      <c r="C56" s="84"/>
      <c r="D56" s="82"/>
      <c r="E56" s="84"/>
      <c r="F56" s="83"/>
      <c r="G56" s="81"/>
      <c r="H56" s="81"/>
      <c r="I56" s="16"/>
      <c r="J56" s="60"/>
    </row>
    <row r="57" spans="1:10" s="22" customFormat="1" ht="15" hidden="1">
      <c r="A57" s="96"/>
      <c r="B57" s="102"/>
      <c r="C57" s="81"/>
      <c r="D57" s="82"/>
      <c r="E57" s="81"/>
      <c r="F57" s="83"/>
      <c r="G57" s="81"/>
      <c r="H57" s="81"/>
      <c r="I57" s="16"/>
      <c r="J57" s="60"/>
    </row>
    <row r="58" spans="1:10" s="26" customFormat="1" ht="30">
      <c r="A58" s="112" t="s">
        <v>43</v>
      </c>
      <c r="B58" s="113"/>
      <c r="C58" s="71"/>
      <c r="D58" s="71">
        <f>SUM(D59:D67)</f>
        <v>14195.59</v>
      </c>
      <c r="E58" s="71"/>
      <c r="F58" s="77"/>
      <c r="G58" s="71">
        <f>D58/I58</f>
        <v>3.17</v>
      </c>
      <c r="H58" s="71">
        <f>G58/12</f>
        <v>0.26</v>
      </c>
      <c r="I58" s="16">
        <v>4479.9</v>
      </c>
      <c r="J58" s="60">
        <v>0.66</v>
      </c>
    </row>
    <row r="59" spans="1:10" s="22" customFormat="1" ht="15">
      <c r="A59" s="96" t="s">
        <v>37</v>
      </c>
      <c r="B59" s="102" t="s">
        <v>63</v>
      </c>
      <c r="C59" s="81"/>
      <c r="D59" s="82">
        <v>2626.83</v>
      </c>
      <c r="E59" s="81"/>
      <c r="F59" s="83"/>
      <c r="G59" s="81"/>
      <c r="H59" s="81"/>
      <c r="I59" s="16">
        <v>4479.9</v>
      </c>
      <c r="J59" s="60">
        <v>0.04</v>
      </c>
    </row>
    <row r="60" spans="1:10" s="22" customFormat="1" ht="25.5">
      <c r="A60" s="96" t="s">
        <v>38</v>
      </c>
      <c r="B60" s="102" t="s">
        <v>47</v>
      </c>
      <c r="C60" s="81"/>
      <c r="D60" s="82">
        <v>1751.23</v>
      </c>
      <c r="E60" s="81"/>
      <c r="F60" s="83"/>
      <c r="G60" s="81"/>
      <c r="H60" s="81"/>
      <c r="I60" s="16">
        <v>4479.9</v>
      </c>
      <c r="J60" s="60">
        <v>0.02</v>
      </c>
    </row>
    <row r="61" spans="1:10" s="22" customFormat="1" ht="15">
      <c r="A61" s="96" t="s">
        <v>67</v>
      </c>
      <c r="B61" s="102" t="s">
        <v>66</v>
      </c>
      <c r="C61" s="81"/>
      <c r="D61" s="82">
        <v>1837.85</v>
      </c>
      <c r="E61" s="81"/>
      <c r="F61" s="83"/>
      <c r="G61" s="81"/>
      <c r="H61" s="81"/>
      <c r="I61" s="16">
        <v>4479.9</v>
      </c>
      <c r="J61" s="60">
        <v>0.03</v>
      </c>
    </row>
    <row r="62" spans="1:10" s="22" customFormat="1" ht="25.5">
      <c r="A62" s="96" t="s">
        <v>64</v>
      </c>
      <c r="B62" s="102" t="s">
        <v>65</v>
      </c>
      <c r="C62" s="81"/>
      <c r="D62" s="82">
        <v>1751.2</v>
      </c>
      <c r="E62" s="81"/>
      <c r="F62" s="83"/>
      <c r="G62" s="81"/>
      <c r="H62" s="81"/>
      <c r="I62" s="16">
        <v>4479.9</v>
      </c>
      <c r="J62" s="60">
        <v>0.02</v>
      </c>
    </row>
    <row r="63" spans="1:10" s="22" customFormat="1" ht="15" hidden="1">
      <c r="A63" s="96" t="s">
        <v>50</v>
      </c>
      <c r="B63" s="102" t="s">
        <v>66</v>
      </c>
      <c r="C63" s="81"/>
      <c r="D63" s="82">
        <f>G63*I63</f>
        <v>0</v>
      </c>
      <c r="E63" s="81"/>
      <c r="F63" s="83"/>
      <c r="G63" s="81"/>
      <c r="H63" s="81"/>
      <c r="I63" s="16">
        <v>4479.9</v>
      </c>
      <c r="J63" s="60">
        <v>0</v>
      </c>
    </row>
    <row r="64" spans="1:10" s="22" customFormat="1" ht="15" hidden="1">
      <c r="A64" s="96" t="s">
        <v>51</v>
      </c>
      <c r="B64" s="102" t="s">
        <v>17</v>
      </c>
      <c r="C64" s="81"/>
      <c r="D64" s="82">
        <f>G64*I64</f>
        <v>0</v>
      </c>
      <c r="E64" s="81"/>
      <c r="F64" s="83"/>
      <c r="G64" s="81"/>
      <c r="H64" s="81"/>
      <c r="I64" s="16">
        <v>4479.9</v>
      </c>
      <c r="J64" s="60">
        <v>0</v>
      </c>
    </row>
    <row r="65" spans="1:10" s="22" customFormat="1" ht="25.5" hidden="1">
      <c r="A65" s="96" t="s">
        <v>48</v>
      </c>
      <c r="B65" s="102" t="s">
        <v>17</v>
      </c>
      <c r="C65" s="81"/>
      <c r="D65" s="82">
        <f>G65*I65</f>
        <v>0</v>
      </c>
      <c r="E65" s="81"/>
      <c r="F65" s="83"/>
      <c r="G65" s="81"/>
      <c r="H65" s="81"/>
      <c r="I65" s="16">
        <v>4479.9</v>
      </c>
      <c r="J65" s="60">
        <v>0</v>
      </c>
    </row>
    <row r="66" spans="1:10" s="22" customFormat="1" ht="15">
      <c r="A66" s="96" t="s">
        <v>60</v>
      </c>
      <c r="B66" s="102" t="s">
        <v>9</v>
      </c>
      <c r="C66" s="84"/>
      <c r="D66" s="82">
        <v>6228.48</v>
      </c>
      <c r="E66" s="84"/>
      <c r="F66" s="83"/>
      <c r="G66" s="81"/>
      <c r="H66" s="81"/>
      <c r="I66" s="16">
        <v>4479.9</v>
      </c>
      <c r="J66" s="60">
        <v>0.1</v>
      </c>
    </row>
    <row r="67" spans="1:10" s="22" customFormat="1" ht="15" hidden="1">
      <c r="A67" s="96" t="s">
        <v>71</v>
      </c>
      <c r="B67" s="102" t="s">
        <v>17</v>
      </c>
      <c r="C67" s="81"/>
      <c r="D67" s="82">
        <f>G67*I67</f>
        <v>0</v>
      </c>
      <c r="E67" s="81"/>
      <c r="F67" s="83"/>
      <c r="G67" s="81">
        <f>H67*12</f>
        <v>0</v>
      </c>
      <c r="H67" s="81">
        <v>0</v>
      </c>
      <c r="I67" s="16">
        <v>4479.9</v>
      </c>
      <c r="J67" s="60">
        <v>0</v>
      </c>
    </row>
    <row r="68" spans="1:10" s="22" customFormat="1" ht="30" hidden="1">
      <c r="A68" s="112" t="s">
        <v>44</v>
      </c>
      <c r="B68" s="102"/>
      <c r="C68" s="81"/>
      <c r="D68" s="71">
        <f>D69</f>
        <v>0</v>
      </c>
      <c r="E68" s="81"/>
      <c r="F68" s="83"/>
      <c r="G68" s="71">
        <f>D68/I68</f>
        <v>0</v>
      </c>
      <c r="H68" s="71">
        <f>G68/12</f>
        <v>0</v>
      </c>
      <c r="I68" s="16">
        <v>4479.9</v>
      </c>
      <c r="J68" s="60">
        <v>0.06</v>
      </c>
    </row>
    <row r="69" spans="1:10" s="22" customFormat="1" ht="25.5" hidden="1">
      <c r="A69" s="96" t="s">
        <v>111</v>
      </c>
      <c r="B69" s="97" t="s">
        <v>12</v>
      </c>
      <c r="C69" s="81"/>
      <c r="D69" s="82">
        <v>0</v>
      </c>
      <c r="E69" s="81"/>
      <c r="F69" s="83"/>
      <c r="G69" s="81"/>
      <c r="H69" s="81"/>
      <c r="I69" s="16">
        <v>4479.9</v>
      </c>
      <c r="J69" s="60">
        <v>0.03</v>
      </c>
    </row>
    <row r="70" spans="1:10" s="22" customFormat="1" ht="15" hidden="1">
      <c r="A70" s="96"/>
      <c r="B70" s="102"/>
      <c r="C70" s="81"/>
      <c r="D70" s="82"/>
      <c r="E70" s="81"/>
      <c r="F70" s="83"/>
      <c r="G70" s="81"/>
      <c r="H70" s="81"/>
      <c r="I70" s="16"/>
      <c r="J70" s="60"/>
    </row>
    <row r="71" spans="1:10" s="22" customFormat="1" ht="15" hidden="1">
      <c r="A71" s="96" t="s">
        <v>61</v>
      </c>
      <c r="B71" s="102" t="s">
        <v>9</v>
      </c>
      <c r="C71" s="81"/>
      <c r="D71" s="82">
        <f>G71*I71</f>
        <v>0</v>
      </c>
      <c r="E71" s="81"/>
      <c r="F71" s="83"/>
      <c r="G71" s="81">
        <f>H71*12</f>
        <v>0</v>
      </c>
      <c r="H71" s="81">
        <v>0</v>
      </c>
      <c r="I71" s="16">
        <v>4479.9</v>
      </c>
      <c r="J71" s="60">
        <v>0</v>
      </c>
    </row>
    <row r="72" spans="1:10" s="22" customFormat="1" ht="15">
      <c r="A72" s="112" t="s">
        <v>45</v>
      </c>
      <c r="B72" s="102"/>
      <c r="C72" s="81"/>
      <c r="D72" s="71">
        <f>D74+D75+D77+D81</f>
        <v>42372.83</v>
      </c>
      <c r="E72" s="81"/>
      <c r="F72" s="83"/>
      <c r="G72" s="71">
        <f>D72/I72</f>
        <v>9.46</v>
      </c>
      <c r="H72" s="71">
        <f>G72/12</f>
        <v>0.79</v>
      </c>
      <c r="I72" s="16">
        <v>4479.9</v>
      </c>
      <c r="J72" s="60">
        <v>0.2</v>
      </c>
    </row>
    <row r="73" spans="1:10" s="22" customFormat="1" ht="15" hidden="1">
      <c r="A73" s="96" t="s">
        <v>39</v>
      </c>
      <c r="B73" s="102" t="s">
        <v>9</v>
      </c>
      <c r="C73" s="81"/>
      <c r="D73" s="82">
        <f aca="true" t="shared" si="0" ref="D73:D80">G73*I73</f>
        <v>0</v>
      </c>
      <c r="E73" s="81"/>
      <c r="F73" s="83"/>
      <c r="G73" s="81">
        <f aca="true" t="shared" si="1" ref="G73:G80">H73*12</f>
        <v>0</v>
      </c>
      <c r="H73" s="81">
        <v>0</v>
      </c>
      <c r="I73" s="16">
        <v>4479.9</v>
      </c>
      <c r="J73" s="60">
        <v>0</v>
      </c>
    </row>
    <row r="74" spans="1:10" s="22" customFormat="1" ht="15">
      <c r="A74" s="96" t="s">
        <v>75</v>
      </c>
      <c r="B74" s="102" t="s">
        <v>17</v>
      </c>
      <c r="C74" s="81"/>
      <c r="D74" s="82">
        <v>13017.12</v>
      </c>
      <c r="E74" s="81"/>
      <c r="F74" s="83"/>
      <c r="G74" s="81"/>
      <c r="H74" s="81"/>
      <c r="I74" s="16">
        <v>4479.9</v>
      </c>
      <c r="J74" s="60">
        <v>0.19</v>
      </c>
    </row>
    <row r="75" spans="1:10" s="22" customFormat="1" ht="15">
      <c r="A75" s="96" t="s">
        <v>40</v>
      </c>
      <c r="B75" s="102" t="s">
        <v>17</v>
      </c>
      <c r="C75" s="81"/>
      <c r="D75" s="82">
        <v>915.28</v>
      </c>
      <c r="E75" s="81"/>
      <c r="F75" s="83"/>
      <c r="G75" s="81"/>
      <c r="H75" s="81"/>
      <c r="I75" s="16">
        <v>4479.9</v>
      </c>
      <c r="J75" s="60">
        <v>0.01</v>
      </c>
    </row>
    <row r="76" spans="1:10" s="22" customFormat="1" ht="27.75" customHeight="1" hidden="1">
      <c r="A76" s="96" t="s">
        <v>49</v>
      </c>
      <c r="B76" s="102" t="s">
        <v>12</v>
      </c>
      <c r="C76" s="81"/>
      <c r="D76" s="82">
        <f t="shared" si="0"/>
        <v>0</v>
      </c>
      <c r="E76" s="81"/>
      <c r="F76" s="83"/>
      <c r="G76" s="81"/>
      <c r="H76" s="81"/>
      <c r="I76" s="16">
        <v>4479.9</v>
      </c>
      <c r="J76" s="60">
        <v>0</v>
      </c>
    </row>
    <row r="77" spans="1:10" s="22" customFormat="1" ht="15" hidden="1">
      <c r="A77" s="96" t="s">
        <v>113</v>
      </c>
      <c r="B77" s="97" t="s">
        <v>112</v>
      </c>
      <c r="C77" s="81"/>
      <c r="D77" s="82">
        <v>0</v>
      </c>
      <c r="E77" s="81"/>
      <c r="F77" s="83"/>
      <c r="G77" s="81"/>
      <c r="H77" s="81"/>
      <c r="I77" s="16">
        <v>4479.9</v>
      </c>
      <c r="J77" s="60">
        <v>0</v>
      </c>
    </row>
    <row r="78" spans="1:10" s="22" customFormat="1" ht="25.5" hidden="1">
      <c r="A78" s="96" t="s">
        <v>68</v>
      </c>
      <c r="B78" s="102" t="s">
        <v>12</v>
      </c>
      <c r="C78" s="81"/>
      <c r="D78" s="82">
        <f t="shared" si="0"/>
        <v>0</v>
      </c>
      <c r="E78" s="81"/>
      <c r="F78" s="83"/>
      <c r="G78" s="81">
        <f t="shared" si="1"/>
        <v>0</v>
      </c>
      <c r="H78" s="81">
        <v>0</v>
      </c>
      <c r="I78" s="16">
        <v>4479.9</v>
      </c>
      <c r="J78" s="60">
        <v>0</v>
      </c>
    </row>
    <row r="79" spans="1:10" s="22" customFormat="1" ht="25.5" hidden="1">
      <c r="A79" s="96" t="s">
        <v>72</v>
      </c>
      <c r="B79" s="102" t="s">
        <v>12</v>
      </c>
      <c r="C79" s="81"/>
      <c r="D79" s="82">
        <f t="shared" si="0"/>
        <v>0</v>
      </c>
      <c r="E79" s="81"/>
      <c r="F79" s="83"/>
      <c r="G79" s="81">
        <f t="shared" si="1"/>
        <v>0</v>
      </c>
      <c r="H79" s="81">
        <v>0</v>
      </c>
      <c r="I79" s="16">
        <v>4479.9</v>
      </c>
      <c r="J79" s="60">
        <v>0</v>
      </c>
    </row>
    <row r="80" spans="1:10" s="22" customFormat="1" ht="25.5" hidden="1">
      <c r="A80" s="96" t="s">
        <v>70</v>
      </c>
      <c r="B80" s="102" t="s">
        <v>12</v>
      </c>
      <c r="C80" s="81"/>
      <c r="D80" s="82">
        <f t="shared" si="0"/>
        <v>0</v>
      </c>
      <c r="E80" s="81"/>
      <c r="F80" s="83"/>
      <c r="G80" s="81">
        <f t="shared" si="1"/>
        <v>0</v>
      </c>
      <c r="H80" s="81">
        <v>0</v>
      </c>
      <c r="I80" s="16">
        <v>4479.9</v>
      </c>
      <c r="J80" s="60">
        <v>0</v>
      </c>
    </row>
    <row r="81" spans="1:10" s="22" customFormat="1" ht="15">
      <c r="A81" s="96" t="s">
        <v>139</v>
      </c>
      <c r="B81" s="97" t="s">
        <v>120</v>
      </c>
      <c r="C81" s="81"/>
      <c r="D81" s="90">
        <v>28440.43</v>
      </c>
      <c r="E81" s="81"/>
      <c r="F81" s="83"/>
      <c r="G81" s="84"/>
      <c r="H81" s="84"/>
      <c r="I81" s="16"/>
      <c r="J81" s="60"/>
    </row>
    <row r="82" spans="1:10" s="22" customFormat="1" ht="15">
      <c r="A82" s="112" t="s">
        <v>46</v>
      </c>
      <c r="B82" s="102"/>
      <c r="C82" s="81"/>
      <c r="D82" s="71">
        <v>0</v>
      </c>
      <c r="E82" s="81"/>
      <c r="F82" s="83"/>
      <c r="G82" s="71">
        <f>D82/I82</f>
        <v>0</v>
      </c>
      <c r="H82" s="71">
        <f>G82/12</f>
        <v>0</v>
      </c>
      <c r="I82" s="16">
        <v>4479.9</v>
      </c>
      <c r="J82" s="60">
        <v>0.13</v>
      </c>
    </row>
    <row r="83" spans="1:10" s="22" customFormat="1" ht="15" hidden="1">
      <c r="A83" s="96" t="s">
        <v>42</v>
      </c>
      <c r="B83" s="102" t="s">
        <v>17</v>
      </c>
      <c r="C83" s="81"/>
      <c r="D83" s="82">
        <v>0</v>
      </c>
      <c r="E83" s="81"/>
      <c r="F83" s="83"/>
      <c r="G83" s="81"/>
      <c r="H83" s="81"/>
      <c r="I83" s="16">
        <v>4479.9</v>
      </c>
      <c r="J83" s="60">
        <v>0.01</v>
      </c>
    </row>
    <row r="84" spans="1:10" s="16" customFormat="1" ht="15">
      <c r="A84" s="112" t="s">
        <v>57</v>
      </c>
      <c r="B84" s="113"/>
      <c r="C84" s="71"/>
      <c r="D84" s="71">
        <f>D85</f>
        <v>22442.4</v>
      </c>
      <c r="E84" s="71"/>
      <c r="F84" s="77"/>
      <c r="G84" s="71">
        <f>D84/I84</f>
        <v>5.01</v>
      </c>
      <c r="H84" s="71">
        <f>G84/12</f>
        <v>0.42</v>
      </c>
      <c r="I84" s="16">
        <v>4479.9</v>
      </c>
      <c r="J84" s="60">
        <v>0.35</v>
      </c>
    </row>
    <row r="85" spans="1:10" s="22" customFormat="1" ht="15">
      <c r="A85" s="96" t="s">
        <v>121</v>
      </c>
      <c r="B85" s="97" t="s">
        <v>21</v>
      </c>
      <c r="C85" s="81"/>
      <c r="D85" s="82">
        <v>22442.4</v>
      </c>
      <c r="E85" s="81"/>
      <c r="F85" s="83"/>
      <c r="G85" s="81"/>
      <c r="H85" s="81"/>
      <c r="I85" s="16">
        <v>4479.9</v>
      </c>
      <c r="J85" s="60">
        <v>0.02</v>
      </c>
    </row>
    <row r="86" spans="1:10" s="16" customFormat="1" ht="15">
      <c r="A86" s="112" t="s">
        <v>56</v>
      </c>
      <c r="B86" s="113"/>
      <c r="C86" s="71"/>
      <c r="D86" s="71">
        <f>D87</f>
        <v>17351.79</v>
      </c>
      <c r="E86" s="71"/>
      <c r="F86" s="77"/>
      <c r="G86" s="71">
        <f>D86/I86</f>
        <v>3.87</v>
      </c>
      <c r="H86" s="71">
        <f>G86/12</f>
        <v>0.32</v>
      </c>
      <c r="I86" s="16">
        <v>4479.9</v>
      </c>
      <c r="J86" s="60">
        <v>0.52</v>
      </c>
    </row>
    <row r="87" spans="1:10" s="22" customFormat="1" ht="15">
      <c r="A87" s="96" t="s">
        <v>69</v>
      </c>
      <c r="B87" s="102" t="s">
        <v>63</v>
      </c>
      <c r="C87" s="81"/>
      <c r="D87" s="82">
        <v>17351.79</v>
      </c>
      <c r="E87" s="81"/>
      <c r="F87" s="83"/>
      <c r="G87" s="81"/>
      <c r="H87" s="81"/>
      <c r="I87" s="16">
        <v>4479.9</v>
      </c>
      <c r="J87" s="60">
        <v>0.46</v>
      </c>
    </row>
    <row r="88" spans="1:13" s="16" customFormat="1" ht="38.25" thickBot="1">
      <c r="A88" s="115" t="s">
        <v>138</v>
      </c>
      <c r="B88" s="113" t="s">
        <v>12</v>
      </c>
      <c r="C88" s="79">
        <f>F88*12</f>
        <v>0</v>
      </c>
      <c r="D88" s="79">
        <v>32792.86</v>
      </c>
      <c r="E88" s="79">
        <f aca="true" t="shared" si="2" ref="E88:E94">H88*12</f>
        <v>7.32</v>
      </c>
      <c r="F88" s="80"/>
      <c r="G88" s="79">
        <f aca="true" t="shared" si="3" ref="G88:G94">H88*12</f>
        <v>7.32</v>
      </c>
      <c r="H88" s="79">
        <f>0.38+0.12+0.11</f>
        <v>0.61</v>
      </c>
      <c r="I88" s="16">
        <v>4479.9</v>
      </c>
      <c r="J88" s="60">
        <v>0.3</v>
      </c>
      <c r="L88" s="60"/>
      <c r="M88" s="98"/>
    </row>
    <row r="89" spans="1:10" s="16" customFormat="1" ht="19.5" hidden="1" thickBot="1">
      <c r="A89" s="37" t="s">
        <v>32</v>
      </c>
      <c r="B89" s="27"/>
      <c r="C89" s="28" t="e">
        <f>F89*12</f>
        <v>#REF!</v>
      </c>
      <c r="D89" s="79" t="e">
        <f aca="true" t="shared" si="4" ref="D89:D94">G89*I89</f>
        <v>#REF!</v>
      </c>
      <c r="E89" s="79" t="e">
        <f t="shared" si="2"/>
        <v>#REF!</v>
      </c>
      <c r="F89" s="80" t="e">
        <f>#REF!+#REF!+#REF!+#REF!+#REF!+#REF!+#REF!+#REF!+#REF!+#REF!</f>
        <v>#REF!</v>
      </c>
      <c r="G89" s="79" t="e">
        <f t="shared" si="3"/>
        <v>#REF!</v>
      </c>
      <c r="H89" s="79" t="e">
        <f>H90+H91+H92+H93+H94+H95+H96+H97+H98+H99+H100+#REF!</f>
        <v>#REF!</v>
      </c>
      <c r="I89" s="16">
        <v>4479.9</v>
      </c>
      <c r="J89" s="60"/>
    </row>
    <row r="90" spans="1:10" s="22" customFormat="1" ht="15.75" hidden="1" thickBot="1">
      <c r="A90" s="8" t="s">
        <v>76</v>
      </c>
      <c r="B90" s="29"/>
      <c r="C90" s="3"/>
      <c r="D90" s="82">
        <f t="shared" si="4"/>
        <v>0</v>
      </c>
      <c r="E90" s="81">
        <f t="shared" si="2"/>
        <v>0</v>
      </c>
      <c r="F90" s="83" t="e">
        <f>#REF!+#REF!+#REF!+#REF!+#REF!+#REF!+#REF!+#REF!+#REF!+#REF!</f>
        <v>#REF!</v>
      </c>
      <c r="G90" s="81">
        <f t="shared" si="3"/>
        <v>0</v>
      </c>
      <c r="H90" s="81"/>
      <c r="I90" s="16">
        <v>4479.9</v>
      </c>
      <c r="J90" s="61"/>
    </row>
    <row r="91" spans="1:10" s="22" customFormat="1" ht="15.75" hidden="1" thickBot="1">
      <c r="A91" s="8" t="s">
        <v>85</v>
      </c>
      <c r="B91" s="29"/>
      <c r="C91" s="3"/>
      <c r="D91" s="82">
        <f t="shared" si="4"/>
        <v>0</v>
      </c>
      <c r="E91" s="81">
        <f t="shared" si="2"/>
        <v>0</v>
      </c>
      <c r="F91" s="83" t="e">
        <f>#REF!+#REF!+#REF!+#REF!+#REF!+#REF!+#REF!+#REF!+#REF!+#REF!</f>
        <v>#REF!</v>
      </c>
      <c r="G91" s="81">
        <f t="shared" si="3"/>
        <v>0</v>
      </c>
      <c r="H91" s="81"/>
      <c r="I91" s="16">
        <v>4479.9</v>
      </c>
      <c r="J91" s="61"/>
    </row>
    <row r="92" spans="1:10" s="22" customFormat="1" ht="15.75" hidden="1" thickBot="1">
      <c r="A92" s="8" t="s">
        <v>77</v>
      </c>
      <c r="B92" s="29"/>
      <c r="C92" s="3"/>
      <c r="D92" s="82">
        <f t="shared" si="4"/>
        <v>0</v>
      </c>
      <c r="E92" s="81">
        <f t="shared" si="2"/>
        <v>0</v>
      </c>
      <c r="F92" s="83" t="e">
        <f>#REF!+#REF!+#REF!+#REF!+#REF!+#REF!+#REF!+#REF!+#REF!+#REF!</f>
        <v>#REF!</v>
      </c>
      <c r="G92" s="81">
        <f t="shared" si="3"/>
        <v>0</v>
      </c>
      <c r="H92" s="81"/>
      <c r="I92" s="16">
        <v>4479.9</v>
      </c>
      <c r="J92" s="61"/>
    </row>
    <row r="93" spans="1:10" s="22" customFormat="1" ht="15.75" hidden="1" thickBot="1">
      <c r="A93" s="8" t="s">
        <v>78</v>
      </c>
      <c r="B93" s="29"/>
      <c r="C93" s="3"/>
      <c r="D93" s="82">
        <f t="shared" si="4"/>
        <v>0</v>
      </c>
      <c r="E93" s="81">
        <f t="shared" si="2"/>
        <v>0</v>
      </c>
      <c r="F93" s="83" t="e">
        <f>#REF!+#REF!+#REF!+#REF!+#REF!+#REF!+#REF!+#REF!+#REF!+#REF!</f>
        <v>#REF!</v>
      </c>
      <c r="G93" s="81">
        <f t="shared" si="3"/>
        <v>0</v>
      </c>
      <c r="H93" s="81"/>
      <c r="I93" s="16">
        <v>4479.9</v>
      </c>
      <c r="J93" s="61"/>
    </row>
    <row r="94" spans="1:10" s="22" customFormat="1" ht="15.75" hidden="1" thickBot="1">
      <c r="A94" s="8" t="s">
        <v>79</v>
      </c>
      <c r="B94" s="29"/>
      <c r="C94" s="3"/>
      <c r="D94" s="82">
        <f t="shared" si="4"/>
        <v>0</v>
      </c>
      <c r="E94" s="81">
        <f t="shared" si="2"/>
        <v>0</v>
      </c>
      <c r="F94" s="83" t="e">
        <f>#REF!+#REF!+#REF!+#REF!+#REF!+#REF!+#REF!+#REF!+#REF!+#REF!</f>
        <v>#REF!</v>
      </c>
      <c r="G94" s="81">
        <f t="shared" si="3"/>
        <v>0</v>
      </c>
      <c r="H94" s="81"/>
      <c r="I94" s="16">
        <v>4479.9</v>
      </c>
      <c r="J94" s="61"/>
    </row>
    <row r="95" spans="1:10" s="22" customFormat="1" ht="15.75" hidden="1" thickBot="1">
      <c r="A95" s="8" t="s">
        <v>76</v>
      </c>
      <c r="B95" s="29"/>
      <c r="C95" s="3"/>
      <c r="D95" s="82"/>
      <c r="E95" s="81"/>
      <c r="F95" s="83"/>
      <c r="G95" s="81"/>
      <c r="H95" s="81"/>
      <c r="I95" s="16">
        <v>4479.9</v>
      </c>
      <c r="J95" s="61"/>
    </row>
    <row r="96" spans="1:10" s="22" customFormat="1" ht="15.75" hidden="1" thickBot="1">
      <c r="A96" s="8" t="s">
        <v>80</v>
      </c>
      <c r="B96" s="29"/>
      <c r="C96" s="3"/>
      <c r="D96" s="82"/>
      <c r="E96" s="81"/>
      <c r="F96" s="83"/>
      <c r="G96" s="81"/>
      <c r="H96" s="81"/>
      <c r="I96" s="16">
        <v>4479.9</v>
      </c>
      <c r="J96" s="61"/>
    </row>
    <row r="97" spans="1:10" s="22" customFormat="1" ht="15.75" hidden="1" thickBot="1">
      <c r="A97" s="8" t="s">
        <v>81</v>
      </c>
      <c r="B97" s="29"/>
      <c r="C97" s="3"/>
      <c r="D97" s="82"/>
      <c r="E97" s="81"/>
      <c r="F97" s="83"/>
      <c r="G97" s="81"/>
      <c r="H97" s="81"/>
      <c r="I97" s="16">
        <v>4479.9</v>
      </c>
      <c r="J97" s="61"/>
    </row>
    <row r="98" spans="1:10" s="22" customFormat="1" ht="15.75" hidden="1" thickBot="1">
      <c r="A98" s="8" t="s">
        <v>82</v>
      </c>
      <c r="B98" s="29"/>
      <c r="C98" s="3"/>
      <c r="D98" s="82"/>
      <c r="E98" s="81"/>
      <c r="F98" s="83"/>
      <c r="G98" s="81"/>
      <c r="H98" s="81"/>
      <c r="I98" s="16">
        <v>4479.9</v>
      </c>
      <c r="J98" s="61"/>
    </row>
    <row r="99" spans="1:10" s="22" customFormat="1" ht="15.75" hidden="1" thickBot="1">
      <c r="A99" s="8" t="s">
        <v>83</v>
      </c>
      <c r="B99" s="29"/>
      <c r="C99" s="3"/>
      <c r="D99" s="82"/>
      <c r="E99" s="81"/>
      <c r="F99" s="83"/>
      <c r="G99" s="81"/>
      <c r="H99" s="81"/>
      <c r="I99" s="16">
        <v>4479.9</v>
      </c>
      <c r="J99" s="61"/>
    </row>
    <row r="100" spans="1:10" s="22" customFormat="1" ht="15.75" hidden="1" thickBot="1">
      <c r="A100" s="8" t="s">
        <v>84</v>
      </c>
      <c r="B100" s="29"/>
      <c r="C100" s="3"/>
      <c r="D100" s="82"/>
      <c r="E100" s="81"/>
      <c r="F100" s="83"/>
      <c r="G100" s="81"/>
      <c r="H100" s="81"/>
      <c r="I100" s="16">
        <v>4479.9</v>
      </c>
      <c r="J100" s="61"/>
    </row>
    <row r="101" spans="1:9" s="43" customFormat="1" ht="20.25" thickBot="1">
      <c r="A101" s="50" t="s">
        <v>114</v>
      </c>
      <c r="B101" s="24" t="s">
        <v>11</v>
      </c>
      <c r="C101" s="68"/>
      <c r="D101" s="99">
        <f>G101*I101</f>
        <v>87409.98</v>
      </c>
      <c r="E101" s="100"/>
      <c r="F101" s="101"/>
      <c r="G101" s="79">
        <f>H101*12</f>
        <v>20.76</v>
      </c>
      <c r="H101" s="101">
        <v>1.73</v>
      </c>
      <c r="I101" s="16">
        <f>4479.9-269.4</f>
        <v>4210.5</v>
      </c>
    </row>
    <row r="102" spans="1:10" s="16" customFormat="1" ht="19.5">
      <c r="A102" s="55" t="s">
        <v>33</v>
      </c>
      <c r="B102" s="56"/>
      <c r="C102" s="57">
        <f>F102*12</f>
        <v>0</v>
      </c>
      <c r="D102" s="70">
        <f>D14+D22+D31+D32+D33+D34+D35+D38+D39+D40+D41+D42+D58+D72+D82+D84+D86+D88+D101</f>
        <v>750223.25</v>
      </c>
      <c r="E102" s="70">
        <f>E14+E22+E31+E32+E33+E34+E35+E38+E39+E40+E41+E42+E58+E72+E82+E84+E86+E88+E101</f>
        <v>111.96</v>
      </c>
      <c r="F102" s="70">
        <f>F14+F22+F31+F32+F33+F34+F35+F38+F39+F40+F41+F42+F58+F72+F82+F84+F86+F88+F101</f>
        <v>0</v>
      </c>
      <c r="G102" s="70">
        <f>G14+G22+G31+G32+G33+G34+G35+G38+G39+G40+G41+G42+G58+G72+G82+G84+G86+G88+G101</f>
        <v>168.72</v>
      </c>
      <c r="H102" s="70">
        <f>H14+H22+H31+H32+H33+H34+H35+H38+H39+H40+H41+H42+H58+H72+H82+H84+H86+H88+H101</f>
        <v>14.06</v>
      </c>
      <c r="I102" s="16">
        <v>4479.9</v>
      </c>
      <c r="J102" s="60"/>
    </row>
    <row r="103" spans="1:10" s="30" customFormat="1" ht="20.25" hidden="1" thickBot="1">
      <c r="A103" s="38" t="s">
        <v>28</v>
      </c>
      <c r="B103" s="39" t="s">
        <v>11</v>
      </c>
      <c r="C103" s="39" t="s">
        <v>29</v>
      </c>
      <c r="D103" s="86"/>
      <c r="E103" s="85" t="s">
        <v>29</v>
      </c>
      <c r="F103" s="87"/>
      <c r="G103" s="85" t="s">
        <v>29</v>
      </c>
      <c r="H103" s="85"/>
      <c r="J103" s="63"/>
    </row>
    <row r="104" spans="1:10" s="4" customFormat="1" ht="12.75">
      <c r="A104" s="31"/>
      <c r="D104" s="88"/>
      <c r="E104" s="88"/>
      <c r="F104" s="88"/>
      <c r="G104" s="88"/>
      <c r="H104" s="88"/>
      <c r="J104" s="64"/>
    </row>
    <row r="105" spans="1:10" s="4" customFormat="1" ht="12.75">
      <c r="A105" s="31"/>
      <c r="D105" s="88"/>
      <c r="E105" s="88"/>
      <c r="F105" s="88"/>
      <c r="G105" s="88"/>
      <c r="H105" s="88"/>
      <c r="J105" s="64"/>
    </row>
    <row r="106" spans="1:10" s="4" customFormat="1" ht="12.75" hidden="1">
      <c r="A106" s="31"/>
      <c r="D106" s="88"/>
      <c r="E106" s="88"/>
      <c r="F106" s="88"/>
      <c r="G106" s="88"/>
      <c r="H106" s="88"/>
      <c r="J106" s="64"/>
    </row>
    <row r="107" spans="1:10" s="4" customFormat="1" ht="12.75">
      <c r="A107" s="31"/>
      <c r="D107" s="88"/>
      <c r="E107" s="88"/>
      <c r="F107" s="88"/>
      <c r="G107" s="88"/>
      <c r="H107" s="88"/>
      <c r="J107" s="64"/>
    </row>
    <row r="108" spans="1:10" s="4" customFormat="1" ht="12.75">
      <c r="A108" s="31"/>
      <c r="D108" s="88"/>
      <c r="E108" s="88"/>
      <c r="F108" s="88"/>
      <c r="G108" s="88"/>
      <c r="H108" s="88"/>
      <c r="J108" s="64"/>
    </row>
    <row r="109" spans="1:10" s="4" customFormat="1" ht="13.5" thickBot="1">
      <c r="A109" s="31"/>
      <c r="D109" s="88"/>
      <c r="E109" s="88"/>
      <c r="F109" s="88"/>
      <c r="G109" s="88"/>
      <c r="H109" s="88"/>
      <c r="J109" s="64"/>
    </row>
    <row r="110" spans="1:10" s="54" customFormat="1" ht="30.75" thickBot="1">
      <c r="A110" s="67" t="s">
        <v>105</v>
      </c>
      <c r="B110" s="51"/>
      <c r="C110" s="52">
        <f>F110*12</f>
        <v>0</v>
      </c>
      <c r="D110" s="89">
        <f>D116+D117</f>
        <v>725481.69</v>
      </c>
      <c r="E110" s="89">
        <f>E116+E117</f>
        <v>0</v>
      </c>
      <c r="F110" s="89">
        <f>F116+F117</f>
        <v>0</v>
      </c>
      <c r="G110" s="89">
        <f>G116+G117</f>
        <v>161.94</v>
      </c>
      <c r="H110" s="89">
        <f>H116+H117</f>
        <v>13.49</v>
      </c>
      <c r="I110" s="53">
        <v>4479.9</v>
      </c>
      <c r="J110" s="65"/>
    </row>
    <row r="111" spans="1:10" s="4" customFormat="1" ht="15" hidden="1">
      <c r="A111" s="45" t="s">
        <v>76</v>
      </c>
      <c r="B111" s="46"/>
      <c r="C111" s="9"/>
      <c r="D111" s="90">
        <f>G111*I111</f>
        <v>0</v>
      </c>
      <c r="E111" s="84">
        <f>H111*12</f>
        <v>0</v>
      </c>
      <c r="F111" s="91" t="e">
        <f>#REF!+#REF!+#REF!+#REF!+#REF!+#REF!+#REF!+#REF!+#REF!+#REF!</f>
        <v>#REF!</v>
      </c>
      <c r="G111" s="84">
        <f>H111*12</f>
        <v>0</v>
      </c>
      <c r="H111" s="91"/>
      <c r="I111" s="16">
        <v>4479.9</v>
      </c>
      <c r="J111" s="64"/>
    </row>
    <row r="112" spans="1:10" s="4" customFormat="1" ht="15" hidden="1">
      <c r="A112" s="8" t="s">
        <v>85</v>
      </c>
      <c r="B112" s="29"/>
      <c r="C112" s="3"/>
      <c r="D112" s="82">
        <f>G112*I112</f>
        <v>0</v>
      </c>
      <c r="E112" s="81">
        <f>H112*12</f>
        <v>0</v>
      </c>
      <c r="F112" s="83" t="e">
        <f>#REF!+#REF!+#REF!+#REF!+#REF!+#REF!+#REF!+#REF!+#REF!+#REF!</f>
        <v>#REF!</v>
      </c>
      <c r="G112" s="81">
        <f>H112*12</f>
        <v>0</v>
      </c>
      <c r="H112" s="83"/>
      <c r="I112" s="16">
        <v>4479.9</v>
      </c>
      <c r="J112" s="64"/>
    </row>
    <row r="113" spans="1:10" s="4" customFormat="1" ht="15" hidden="1">
      <c r="A113" s="8" t="s">
        <v>77</v>
      </c>
      <c r="B113" s="29"/>
      <c r="C113" s="3"/>
      <c r="D113" s="82">
        <f>G113*I113</f>
        <v>0</v>
      </c>
      <c r="E113" s="81">
        <f>H113*12</f>
        <v>0</v>
      </c>
      <c r="F113" s="83" t="e">
        <f>#REF!+#REF!+#REF!+#REF!+#REF!+#REF!+#REF!+#REF!+#REF!+#REF!</f>
        <v>#REF!</v>
      </c>
      <c r="G113" s="81">
        <f>H113*12</f>
        <v>0</v>
      </c>
      <c r="H113" s="83"/>
      <c r="I113" s="16">
        <v>4479.9</v>
      </c>
      <c r="J113" s="64"/>
    </row>
    <row r="114" spans="1:10" s="4" customFormat="1" ht="15" hidden="1">
      <c r="A114" s="8" t="s">
        <v>78</v>
      </c>
      <c r="B114" s="29"/>
      <c r="C114" s="3"/>
      <c r="D114" s="82">
        <f>G114*I114</f>
        <v>0</v>
      </c>
      <c r="E114" s="81">
        <f>H114*12</f>
        <v>0</v>
      </c>
      <c r="F114" s="83" t="e">
        <f>#REF!+#REF!+#REF!+#REF!+#REF!+#REF!+#REF!+#REF!+#REF!+#REF!</f>
        <v>#REF!</v>
      </c>
      <c r="G114" s="81">
        <f>H114*12</f>
        <v>0</v>
      </c>
      <c r="H114" s="83"/>
      <c r="I114" s="16">
        <v>4479.9</v>
      </c>
      <c r="J114" s="64"/>
    </row>
    <row r="115" spans="1:10" s="4" customFormat="1" ht="15" hidden="1">
      <c r="A115" s="8" t="s">
        <v>79</v>
      </c>
      <c r="B115" s="29"/>
      <c r="C115" s="3"/>
      <c r="D115" s="82">
        <f>G115*I115</f>
        <v>0</v>
      </c>
      <c r="E115" s="81">
        <f>H115*12</f>
        <v>0</v>
      </c>
      <c r="F115" s="83" t="e">
        <f>#REF!+#REF!+#REF!+#REF!+#REF!+#REF!+#REF!+#REF!+#REF!+#REF!</f>
        <v>#REF!</v>
      </c>
      <c r="G115" s="81">
        <f>H115*12</f>
        <v>0</v>
      </c>
      <c r="H115" s="83"/>
      <c r="I115" s="16">
        <v>4479.9</v>
      </c>
      <c r="J115" s="64"/>
    </row>
    <row r="116" spans="1:10" s="88" customFormat="1" ht="15">
      <c r="A116" s="96" t="s">
        <v>142</v>
      </c>
      <c r="B116" s="102"/>
      <c r="C116" s="81"/>
      <c r="D116" s="82">
        <v>724759.27</v>
      </c>
      <c r="E116" s="81"/>
      <c r="F116" s="83"/>
      <c r="G116" s="81">
        <f>D116/I116</f>
        <v>161.78</v>
      </c>
      <c r="H116" s="81">
        <f>G116/12</f>
        <v>13.48</v>
      </c>
      <c r="I116" s="116">
        <v>4479.9</v>
      </c>
      <c r="J116" s="117"/>
    </row>
    <row r="117" spans="1:10" s="88" customFormat="1" ht="15">
      <c r="A117" s="96" t="s">
        <v>131</v>
      </c>
      <c r="B117" s="102"/>
      <c r="C117" s="81"/>
      <c r="D117" s="82">
        <v>722.42</v>
      </c>
      <c r="E117" s="81"/>
      <c r="F117" s="83"/>
      <c r="G117" s="81">
        <f>D117/I117</f>
        <v>0.16</v>
      </c>
      <c r="H117" s="81">
        <f>G117/12</f>
        <v>0.01</v>
      </c>
      <c r="I117" s="116">
        <v>4479.9</v>
      </c>
      <c r="J117" s="117"/>
    </row>
    <row r="118" spans="1:10" s="4" customFormat="1" ht="12.75">
      <c r="A118" s="31"/>
      <c r="J118" s="64"/>
    </row>
    <row r="119" spans="1:10" s="4" customFormat="1" ht="13.5" thickBot="1">
      <c r="A119" s="31"/>
      <c r="J119" s="64"/>
    </row>
    <row r="120" spans="1:12" s="4" customFormat="1" ht="20.25" thickBot="1">
      <c r="A120" s="47" t="s">
        <v>102</v>
      </c>
      <c r="B120" s="48"/>
      <c r="C120" s="48"/>
      <c r="D120" s="49">
        <f>D102+D110</f>
        <v>1475704.94</v>
      </c>
      <c r="E120" s="49">
        <f>E102+E110</f>
        <v>111.96</v>
      </c>
      <c r="F120" s="49">
        <f>F102+F110</f>
        <v>0</v>
      </c>
      <c r="G120" s="49">
        <f>G102+G110</f>
        <v>330.66</v>
      </c>
      <c r="H120" s="49">
        <f>H102+H110</f>
        <v>27.55</v>
      </c>
      <c r="J120" s="64"/>
      <c r="L120" s="4" t="e">
        <f>H120*#REF!*12</f>
        <v>#REF!</v>
      </c>
    </row>
    <row r="121" spans="1:10" s="4" customFormat="1" ht="18.75">
      <c r="A121" s="32"/>
      <c r="B121" s="33"/>
      <c r="C121" s="5"/>
      <c r="D121" s="5"/>
      <c r="E121" s="5"/>
      <c r="F121" s="5"/>
      <c r="G121" s="5"/>
      <c r="H121" s="5"/>
      <c r="J121" s="64"/>
    </row>
    <row r="122" spans="1:10" s="4" customFormat="1" ht="18.75">
      <c r="A122" s="32"/>
      <c r="B122" s="33"/>
      <c r="C122" s="5"/>
      <c r="D122" s="5"/>
      <c r="E122" s="5"/>
      <c r="F122" s="5"/>
      <c r="G122" s="5"/>
      <c r="H122" s="5"/>
      <c r="J122" s="64"/>
    </row>
    <row r="123" spans="1:10" s="4" customFormat="1" ht="12.75">
      <c r="A123" s="31"/>
      <c r="J123" s="64"/>
    </row>
    <row r="124" spans="1:10" s="4" customFormat="1" ht="12.75">
      <c r="A124" s="31"/>
      <c r="J124" s="64"/>
    </row>
    <row r="125" spans="1:10" s="34" customFormat="1" ht="18.75">
      <c r="A125" s="32"/>
      <c r="B125" s="33"/>
      <c r="C125" s="5"/>
      <c r="D125" s="5"/>
      <c r="E125" s="5"/>
      <c r="F125" s="5"/>
      <c r="G125" s="5"/>
      <c r="H125" s="5"/>
      <c r="J125" s="66"/>
    </row>
    <row r="126" spans="1:10" s="30" customFormat="1" ht="19.5">
      <c r="A126" s="35"/>
      <c r="B126" s="36"/>
      <c r="C126" s="6"/>
      <c r="D126" s="6"/>
      <c r="E126" s="6"/>
      <c r="F126" s="6"/>
      <c r="G126" s="6"/>
      <c r="H126" s="6"/>
      <c r="J126" s="63"/>
    </row>
    <row r="127" spans="1:10" s="4" customFormat="1" ht="14.25">
      <c r="A127" s="130" t="s">
        <v>30</v>
      </c>
      <c r="B127" s="130"/>
      <c r="C127" s="130"/>
      <c r="D127" s="130"/>
      <c r="E127" s="130"/>
      <c r="F127" s="130"/>
      <c r="J127" s="64"/>
    </row>
    <row r="128" s="4" customFormat="1" ht="12.75">
      <c r="J128" s="64"/>
    </row>
    <row r="129" spans="1:10" s="4" customFormat="1" ht="12.75">
      <c r="A129" s="31" t="s">
        <v>31</v>
      </c>
      <c r="J129" s="64"/>
    </row>
    <row r="130" s="4" customFormat="1" ht="12.75">
      <c r="J130" s="64"/>
    </row>
    <row r="131" s="4" customFormat="1" ht="12.75">
      <c r="J131" s="64"/>
    </row>
    <row r="132" s="4" customFormat="1" ht="12.75">
      <c r="J132" s="64"/>
    </row>
    <row r="133" s="4" customFormat="1" ht="12.75">
      <c r="J133" s="64"/>
    </row>
    <row r="134" s="4" customFormat="1" ht="12.75">
      <c r="J134" s="64"/>
    </row>
    <row r="135" s="4" customFormat="1" ht="12.75">
      <c r="J135" s="64"/>
    </row>
    <row r="136" s="4" customFormat="1" ht="12.75">
      <c r="J136" s="64"/>
    </row>
    <row r="137" s="4" customFormat="1" ht="12.75">
      <c r="J137" s="64"/>
    </row>
    <row r="138" s="4" customFormat="1" ht="12.75">
      <c r="J138" s="64"/>
    </row>
    <row r="139" s="4" customFormat="1" ht="12.75">
      <c r="J139" s="64"/>
    </row>
    <row r="140" s="4" customFormat="1" ht="12.75">
      <c r="J140" s="64"/>
    </row>
    <row r="141" s="4" customFormat="1" ht="12.75">
      <c r="J141" s="64"/>
    </row>
    <row r="142" s="4" customFormat="1" ht="12.75">
      <c r="J142" s="64"/>
    </row>
    <row r="143" s="4" customFormat="1" ht="12.75">
      <c r="J143" s="64"/>
    </row>
    <row r="144" s="4" customFormat="1" ht="12.75">
      <c r="J144" s="64"/>
    </row>
    <row r="145" s="4" customFormat="1" ht="12.75">
      <c r="J145" s="64"/>
    </row>
    <row r="146" s="4" customFormat="1" ht="12.75">
      <c r="J146" s="64"/>
    </row>
    <row r="147" s="4" customFormat="1" ht="12.75">
      <c r="J147" s="64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27:F12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75" zoomScaleNormal="75" zoomScalePageLayoutView="0" workbookViewId="0" topLeftCell="A55">
      <selection activeCell="D101" sqref="D101:H101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8.25390625" style="7" customWidth="1"/>
    <col min="5" max="5" width="13.875" style="7" hidden="1" customWidth="1"/>
    <col min="6" max="6" width="20.875" style="7" hidden="1" customWidth="1"/>
    <col min="7" max="7" width="15.00390625" style="7" customWidth="1"/>
    <col min="8" max="8" width="20.875" style="7" customWidth="1"/>
    <col min="9" max="9" width="12.625" style="7" customWidth="1"/>
    <col min="10" max="10" width="15.375" style="58" hidden="1" customWidth="1"/>
    <col min="11" max="14" width="15.375" style="7" customWidth="1"/>
    <col min="15" max="16384" width="9.125" style="7" customWidth="1"/>
  </cols>
  <sheetData>
    <row r="1" spans="1:8" ht="16.5" customHeight="1">
      <c r="A1" s="131" t="s">
        <v>0</v>
      </c>
      <c r="B1" s="132"/>
      <c r="C1" s="132"/>
      <c r="D1" s="132"/>
      <c r="E1" s="132"/>
      <c r="F1" s="132"/>
      <c r="G1" s="132"/>
      <c r="H1" s="132"/>
    </row>
    <row r="2" spans="2:8" ht="12.75" customHeight="1">
      <c r="B2" s="133" t="s">
        <v>1</v>
      </c>
      <c r="C2" s="133"/>
      <c r="D2" s="133"/>
      <c r="E2" s="133"/>
      <c r="F2" s="133"/>
      <c r="G2" s="132"/>
      <c r="H2" s="132"/>
    </row>
    <row r="3" spans="1:8" ht="19.5" customHeight="1">
      <c r="A3" s="92" t="s">
        <v>132</v>
      </c>
      <c r="B3" s="133" t="s">
        <v>2</v>
      </c>
      <c r="C3" s="133"/>
      <c r="D3" s="133"/>
      <c r="E3" s="133"/>
      <c r="F3" s="133"/>
      <c r="G3" s="132"/>
      <c r="H3" s="132"/>
    </row>
    <row r="4" spans="2:8" ht="14.25" customHeight="1">
      <c r="B4" s="133" t="s">
        <v>34</v>
      </c>
      <c r="C4" s="133"/>
      <c r="D4" s="133"/>
      <c r="E4" s="133"/>
      <c r="F4" s="133"/>
      <c r="G4" s="132"/>
      <c r="H4" s="132"/>
    </row>
    <row r="5" spans="1:8" s="69" customFormat="1" ht="39.75" customHeight="1">
      <c r="A5" s="118"/>
      <c r="B5" s="119"/>
      <c r="C5" s="119"/>
      <c r="D5" s="119"/>
      <c r="E5" s="119"/>
      <c r="F5" s="119"/>
      <c r="G5" s="119"/>
      <c r="H5" s="119"/>
    </row>
    <row r="6" spans="1:8" s="69" customFormat="1" ht="33" customHeight="1">
      <c r="A6" s="120" t="s">
        <v>133</v>
      </c>
      <c r="B6" s="121"/>
      <c r="C6" s="121"/>
      <c r="D6" s="121"/>
      <c r="E6" s="121"/>
      <c r="F6" s="121"/>
      <c r="G6" s="121"/>
      <c r="H6" s="121"/>
    </row>
    <row r="7" spans="1:10" s="10" customFormat="1" ht="22.5" customHeight="1">
      <c r="A7" s="134" t="s">
        <v>3</v>
      </c>
      <c r="B7" s="134"/>
      <c r="C7" s="134"/>
      <c r="D7" s="134"/>
      <c r="E7" s="135"/>
      <c r="F7" s="135"/>
      <c r="G7" s="135"/>
      <c r="H7" s="135"/>
      <c r="J7" s="59"/>
    </row>
    <row r="8" spans="1:8" s="11" customFormat="1" ht="18.75" customHeight="1">
      <c r="A8" s="134" t="s">
        <v>141</v>
      </c>
      <c r="B8" s="134"/>
      <c r="C8" s="134"/>
      <c r="D8" s="134"/>
      <c r="E8" s="135"/>
      <c r="F8" s="135"/>
      <c r="G8" s="135"/>
      <c r="H8" s="135"/>
    </row>
    <row r="9" spans="1:8" s="12" customFormat="1" ht="17.25" customHeight="1">
      <c r="A9" s="122" t="s">
        <v>74</v>
      </c>
      <c r="B9" s="122"/>
      <c r="C9" s="122"/>
      <c r="D9" s="122"/>
      <c r="E9" s="123"/>
      <c r="F9" s="123"/>
      <c r="G9" s="123"/>
      <c r="H9" s="123"/>
    </row>
    <row r="10" spans="1:8" s="11" customFormat="1" ht="30" customHeight="1" thickBot="1">
      <c r="A10" s="124" t="s">
        <v>86</v>
      </c>
      <c r="B10" s="124"/>
      <c r="C10" s="124"/>
      <c r="D10" s="124"/>
      <c r="E10" s="125"/>
      <c r="F10" s="125"/>
      <c r="G10" s="125"/>
      <c r="H10" s="125"/>
    </row>
    <row r="11" spans="1:10" s="16" customFormat="1" ht="139.5" customHeight="1" thickBot="1">
      <c r="A11" s="13" t="s">
        <v>4</v>
      </c>
      <c r="B11" s="14" t="s">
        <v>5</v>
      </c>
      <c r="C11" s="15" t="s">
        <v>6</v>
      </c>
      <c r="D11" s="15" t="s">
        <v>35</v>
      </c>
      <c r="E11" s="15" t="s">
        <v>6</v>
      </c>
      <c r="F11" s="1" t="s">
        <v>7</v>
      </c>
      <c r="G11" s="15" t="s">
        <v>6</v>
      </c>
      <c r="H11" s="1" t="s">
        <v>7</v>
      </c>
      <c r="J11" s="60"/>
    </row>
    <row r="12" spans="1:10" s="22" customFormat="1" ht="12.75">
      <c r="A12" s="17">
        <v>1</v>
      </c>
      <c r="B12" s="18">
        <v>2</v>
      </c>
      <c r="C12" s="18">
        <v>3</v>
      </c>
      <c r="D12" s="19"/>
      <c r="E12" s="18">
        <v>3</v>
      </c>
      <c r="F12" s="2">
        <v>4</v>
      </c>
      <c r="G12" s="20">
        <v>3</v>
      </c>
      <c r="H12" s="21">
        <v>4</v>
      </c>
      <c r="J12" s="61"/>
    </row>
    <row r="13" spans="1:10" s="22" customFormat="1" ht="49.5" customHeight="1">
      <c r="A13" s="126" t="s">
        <v>8</v>
      </c>
      <c r="B13" s="127"/>
      <c r="C13" s="127"/>
      <c r="D13" s="127"/>
      <c r="E13" s="127"/>
      <c r="F13" s="127"/>
      <c r="G13" s="128"/>
      <c r="H13" s="129"/>
      <c r="J13" s="61"/>
    </row>
    <row r="14" spans="1:10" s="16" customFormat="1" ht="15">
      <c r="A14" s="23" t="s">
        <v>116</v>
      </c>
      <c r="B14" s="24"/>
      <c r="C14" s="25">
        <f>F14*12</f>
        <v>0</v>
      </c>
      <c r="D14" s="72">
        <f>G14*I14</f>
        <v>158588.46</v>
      </c>
      <c r="E14" s="71">
        <f>H14*12</f>
        <v>35.4</v>
      </c>
      <c r="F14" s="73"/>
      <c r="G14" s="71">
        <f>H14*12</f>
        <v>35.4</v>
      </c>
      <c r="H14" s="71">
        <f>H19+H21</f>
        <v>2.95</v>
      </c>
      <c r="I14" s="16">
        <v>4479.9</v>
      </c>
      <c r="J14" s="60">
        <v>2.24</v>
      </c>
    </row>
    <row r="15" spans="1:10" s="43" customFormat="1" ht="29.25" customHeight="1">
      <c r="A15" s="40" t="s">
        <v>87</v>
      </c>
      <c r="B15" s="41" t="s">
        <v>88</v>
      </c>
      <c r="C15" s="42"/>
      <c r="D15" s="75"/>
      <c r="E15" s="74"/>
      <c r="F15" s="76"/>
      <c r="G15" s="74"/>
      <c r="H15" s="74"/>
      <c r="J15" s="62"/>
    </row>
    <row r="16" spans="1:10" s="43" customFormat="1" ht="15">
      <c r="A16" s="40" t="s">
        <v>89</v>
      </c>
      <c r="B16" s="41" t="s">
        <v>88</v>
      </c>
      <c r="C16" s="42"/>
      <c r="D16" s="75"/>
      <c r="E16" s="74"/>
      <c r="F16" s="76"/>
      <c r="G16" s="74"/>
      <c r="H16" s="74"/>
      <c r="J16" s="62"/>
    </row>
    <row r="17" spans="1:10" s="43" customFormat="1" ht="15">
      <c r="A17" s="95" t="s">
        <v>90</v>
      </c>
      <c r="B17" s="94" t="s">
        <v>91</v>
      </c>
      <c r="C17" s="74"/>
      <c r="D17" s="75"/>
      <c r="E17" s="74"/>
      <c r="F17" s="76"/>
      <c r="G17" s="74"/>
      <c r="H17" s="74"/>
      <c r="J17" s="62"/>
    </row>
    <row r="18" spans="1:10" s="43" customFormat="1" ht="15">
      <c r="A18" s="95" t="s">
        <v>92</v>
      </c>
      <c r="B18" s="94" t="s">
        <v>88</v>
      </c>
      <c r="C18" s="74"/>
      <c r="D18" s="75"/>
      <c r="E18" s="74"/>
      <c r="F18" s="76"/>
      <c r="G18" s="74"/>
      <c r="H18" s="74"/>
      <c r="J18" s="62"/>
    </row>
    <row r="19" spans="1:10" s="43" customFormat="1" ht="15">
      <c r="A19" s="93" t="s">
        <v>33</v>
      </c>
      <c r="B19" s="94"/>
      <c r="C19" s="74"/>
      <c r="D19" s="75"/>
      <c r="E19" s="74"/>
      <c r="F19" s="76"/>
      <c r="G19" s="74"/>
      <c r="H19" s="71">
        <v>2.83</v>
      </c>
      <c r="J19" s="62"/>
    </row>
    <row r="20" spans="1:10" s="43" customFormat="1" ht="15">
      <c r="A20" s="95" t="s">
        <v>117</v>
      </c>
      <c r="B20" s="94" t="s">
        <v>88</v>
      </c>
      <c r="C20" s="74"/>
      <c r="D20" s="75"/>
      <c r="E20" s="74"/>
      <c r="F20" s="76"/>
      <c r="G20" s="74"/>
      <c r="H20" s="74">
        <v>0.12</v>
      </c>
      <c r="J20" s="62"/>
    </row>
    <row r="21" spans="1:10" s="43" customFormat="1" ht="15">
      <c r="A21" s="93" t="s">
        <v>33</v>
      </c>
      <c r="B21" s="94"/>
      <c r="C21" s="74"/>
      <c r="D21" s="75"/>
      <c r="E21" s="74"/>
      <c r="F21" s="76"/>
      <c r="G21" s="74"/>
      <c r="H21" s="71">
        <f>H20</f>
        <v>0.12</v>
      </c>
      <c r="J21" s="62"/>
    </row>
    <row r="22" spans="1:10" s="16" customFormat="1" ht="30">
      <c r="A22" s="104" t="s">
        <v>10</v>
      </c>
      <c r="B22" s="105"/>
      <c r="C22" s="71">
        <f>F22*12</f>
        <v>0</v>
      </c>
      <c r="D22" s="72">
        <f>G22*I22</f>
        <v>118806.95</v>
      </c>
      <c r="E22" s="71">
        <f>H22*12</f>
        <v>26.52</v>
      </c>
      <c r="F22" s="73"/>
      <c r="G22" s="71">
        <f>H22*12</f>
        <v>26.52</v>
      </c>
      <c r="H22" s="71">
        <v>2.21</v>
      </c>
      <c r="I22" s="16">
        <v>4479.9</v>
      </c>
      <c r="J22" s="60">
        <v>0.89</v>
      </c>
    </row>
    <row r="23" spans="1:10" s="43" customFormat="1" ht="15">
      <c r="A23" s="106" t="s">
        <v>93</v>
      </c>
      <c r="B23" s="102" t="s">
        <v>11</v>
      </c>
      <c r="C23" s="71"/>
      <c r="D23" s="72"/>
      <c r="E23" s="71"/>
      <c r="F23" s="73"/>
      <c r="G23" s="71"/>
      <c r="H23" s="71"/>
      <c r="J23" s="62"/>
    </row>
    <row r="24" spans="1:10" s="43" customFormat="1" ht="15">
      <c r="A24" s="106" t="s">
        <v>94</v>
      </c>
      <c r="B24" s="102" t="s">
        <v>11</v>
      </c>
      <c r="C24" s="71"/>
      <c r="D24" s="72"/>
      <c r="E24" s="71"/>
      <c r="F24" s="73"/>
      <c r="G24" s="71"/>
      <c r="H24" s="71"/>
      <c r="J24" s="62"/>
    </row>
    <row r="25" spans="1:10" s="43" customFormat="1" ht="15">
      <c r="A25" s="107" t="s">
        <v>108</v>
      </c>
      <c r="B25" s="97" t="s">
        <v>109</v>
      </c>
      <c r="C25" s="71"/>
      <c r="D25" s="72"/>
      <c r="E25" s="71"/>
      <c r="F25" s="73"/>
      <c r="G25" s="71"/>
      <c r="H25" s="71"/>
      <c r="J25" s="62"/>
    </row>
    <row r="26" spans="1:10" s="43" customFormat="1" ht="15">
      <c r="A26" s="106" t="s">
        <v>95</v>
      </c>
      <c r="B26" s="102" t="s">
        <v>11</v>
      </c>
      <c r="C26" s="71"/>
      <c r="D26" s="72"/>
      <c r="E26" s="71"/>
      <c r="F26" s="73"/>
      <c r="G26" s="71"/>
      <c r="H26" s="71"/>
      <c r="J26" s="62"/>
    </row>
    <row r="27" spans="1:10" s="43" customFormat="1" ht="25.5">
      <c r="A27" s="106" t="s">
        <v>96</v>
      </c>
      <c r="B27" s="102" t="s">
        <v>12</v>
      </c>
      <c r="C27" s="71"/>
      <c r="D27" s="72"/>
      <c r="E27" s="71"/>
      <c r="F27" s="73"/>
      <c r="G27" s="71"/>
      <c r="H27" s="71"/>
      <c r="J27" s="62"/>
    </row>
    <row r="28" spans="1:10" s="43" customFormat="1" ht="15">
      <c r="A28" s="106" t="s">
        <v>97</v>
      </c>
      <c r="B28" s="102" t="s">
        <v>11</v>
      </c>
      <c r="C28" s="71"/>
      <c r="D28" s="72"/>
      <c r="E28" s="71"/>
      <c r="F28" s="73"/>
      <c r="G28" s="71"/>
      <c r="H28" s="71"/>
      <c r="J28" s="62"/>
    </row>
    <row r="29" spans="1:10" s="43" customFormat="1" ht="15">
      <c r="A29" s="108" t="s">
        <v>98</v>
      </c>
      <c r="B29" s="109" t="s">
        <v>11</v>
      </c>
      <c r="C29" s="71"/>
      <c r="D29" s="72"/>
      <c r="E29" s="71"/>
      <c r="F29" s="73"/>
      <c r="G29" s="71"/>
      <c r="H29" s="71"/>
      <c r="J29" s="62"/>
    </row>
    <row r="30" spans="1:10" s="43" customFormat="1" ht="26.25" thickBot="1">
      <c r="A30" s="110" t="s">
        <v>99</v>
      </c>
      <c r="B30" s="111" t="s">
        <v>100</v>
      </c>
      <c r="C30" s="71"/>
      <c r="D30" s="72"/>
      <c r="E30" s="71"/>
      <c r="F30" s="73"/>
      <c r="G30" s="71"/>
      <c r="H30" s="71"/>
      <c r="J30" s="62"/>
    </row>
    <row r="31" spans="1:10" s="26" customFormat="1" ht="17.25" customHeight="1">
      <c r="A31" s="112" t="s">
        <v>13</v>
      </c>
      <c r="B31" s="113" t="s">
        <v>14</v>
      </c>
      <c r="C31" s="71">
        <f>F31*12</f>
        <v>0</v>
      </c>
      <c r="D31" s="72">
        <f>G31*I31</f>
        <v>40319.1</v>
      </c>
      <c r="E31" s="71">
        <f>H31*12</f>
        <v>9</v>
      </c>
      <c r="F31" s="77"/>
      <c r="G31" s="71">
        <f>H31*12</f>
        <v>9</v>
      </c>
      <c r="H31" s="71">
        <v>0.75</v>
      </c>
      <c r="I31" s="16">
        <v>4479.9</v>
      </c>
      <c r="J31" s="60">
        <v>0.6</v>
      </c>
    </row>
    <row r="32" spans="1:10" s="16" customFormat="1" ht="20.25" customHeight="1">
      <c r="A32" s="112" t="s">
        <v>15</v>
      </c>
      <c r="B32" s="113" t="s">
        <v>16</v>
      </c>
      <c r="C32" s="71">
        <f>F32*12</f>
        <v>0</v>
      </c>
      <c r="D32" s="72">
        <f>G32*I32</f>
        <v>131709.06</v>
      </c>
      <c r="E32" s="71">
        <f>H32*12</f>
        <v>29.4</v>
      </c>
      <c r="F32" s="77"/>
      <c r="G32" s="71">
        <f>H32*12</f>
        <v>29.4</v>
      </c>
      <c r="H32" s="71">
        <v>2.45</v>
      </c>
      <c r="I32" s="16">
        <v>4479.9</v>
      </c>
      <c r="J32" s="60">
        <v>1.94</v>
      </c>
    </row>
    <row r="33" spans="1:10" s="22" customFormat="1" ht="30">
      <c r="A33" s="112" t="s">
        <v>52</v>
      </c>
      <c r="B33" s="113" t="s">
        <v>9</v>
      </c>
      <c r="C33" s="78"/>
      <c r="D33" s="72">
        <v>2042.21</v>
      </c>
      <c r="E33" s="78"/>
      <c r="F33" s="77"/>
      <c r="G33" s="71">
        <f>D33/I33</f>
        <v>0.46</v>
      </c>
      <c r="H33" s="71">
        <f>G33/12</f>
        <v>0.04</v>
      </c>
      <c r="I33" s="16">
        <v>4479.9</v>
      </c>
      <c r="J33" s="60">
        <v>0.03</v>
      </c>
    </row>
    <row r="34" spans="1:10" s="22" customFormat="1" ht="30">
      <c r="A34" s="112" t="s">
        <v>73</v>
      </c>
      <c r="B34" s="113" t="s">
        <v>9</v>
      </c>
      <c r="C34" s="78"/>
      <c r="D34" s="72">
        <v>2042.21</v>
      </c>
      <c r="E34" s="78"/>
      <c r="F34" s="77"/>
      <c r="G34" s="71">
        <f>D34/I34</f>
        <v>0.46</v>
      </c>
      <c r="H34" s="71">
        <f>G34/12</f>
        <v>0.04</v>
      </c>
      <c r="I34" s="16">
        <v>4479.9</v>
      </c>
      <c r="J34" s="60">
        <v>0.03</v>
      </c>
    </row>
    <row r="35" spans="1:10" s="22" customFormat="1" ht="21" customHeight="1">
      <c r="A35" s="112" t="s">
        <v>53</v>
      </c>
      <c r="B35" s="113" t="s">
        <v>9</v>
      </c>
      <c r="C35" s="78"/>
      <c r="D35" s="72">
        <v>12896.1</v>
      </c>
      <c r="E35" s="78"/>
      <c r="F35" s="77"/>
      <c r="G35" s="71">
        <f>D35/I35</f>
        <v>2.88</v>
      </c>
      <c r="H35" s="71">
        <f>G35/12</f>
        <v>0.24</v>
      </c>
      <c r="I35" s="16">
        <v>4479.9</v>
      </c>
      <c r="J35" s="60">
        <v>0.19</v>
      </c>
    </row>
    <row r="36" spans="1:10" s="22" customFormat="1" ht="30" hidden="1">
      <c r="A36" s="112" t="s">
        <v>54</v>
      </c>
      <c r="B36" s="113" t="s">
        <v>12</v>
      </c>
      <c r="C36" s="78"/>
      <c r="D36" s="72">
        <f>G36*I36</f>
        <v>0</v>
      </c>
      <c r="E36" s="78"/>
      <c r="F36" s="77"/>
      <c r="G36" s="71">
        <f>D36/I36</f>
        <v>2.44</v>
      </c>
      <c r="H36" s="71">
        <f>G36/12</f>
        <v>0.2</v>
      </c>
      <c r="I36" s="16">
        <v>4479.9</v>
      </c>
      <c r="J36" s="60">
        <v>0</v>
      </c>
    </row>
    <row r="37" spans="1:10" s="22" customFormat="1" ht="30" hidden="1">
      <c r="A37" s="112" t="s">
        <v>55</v>
      </c>
      <c r="B37" s="113" t="s">
        <v>12</v>
      </c>
      <c r="C37" s="78"/>
      <c r="D37" s="72">
        <v>0</v>
      </c>
      <c r="E37" s="78"/>
      <c r="F37" s="77"/>
      <c r="G37" s="71">
        <f>D37/I37</f>
        <v>0</v>
      </c>
      <c r="H37" s="71">
        <f>G37/12</f>
        <v>0</v>
      </c>
      <c r="I37" s="16">
        <v>4479.9</v>
      </c>
      <c r="J37" s="60">
        <v>0</v>
      </c>
    </row>
    <row r="38" spans="1:10" s="22" customFormat="1" ht="30">
      <c r="A38" s="112" t="s">
        <v>22</v>
      </c>
      <c r="B38" s="113"/>
      <c r="C38" s="78">
        <f>F38*12</f>
        <v>0</v>
      </c>
      <c r="D38" s="72">
        <f>G38*I38</f>
        <v>11289.35</v>
      </c>
      <c r="E38" s="78">
        <f>H38*12</f>
        <v>2.52</v>
      </c>
      <c r="F38" s="77"/>
      <c r="G38" s="71">
        <f>H38*12</f>
        <v>2.52</v>
      </c>
      <c r="H38" s="71">
        <v>0.21</v>
      </c>
      <c r="I38" s="16">
        <v>4479.9</v>
      </c>
      <c r="J38" s="60">
        <v>0.14</v>
      </c>
    </row>
    <row r="39" spans="1:10" s="16" customFormat="1" ht="15">
      <c r="A39" s="112" t="s">
        <v>24</v>
      </c>
      <c r="B39" s="113" t="s">
        <v>25</v>
      </c>
      <c r="C39" s="78">
        <f>F39*12</f>
        <v>0</v>
      </c>
      <c r="D39" s="72">
        <f>G39*I39</f>
        <v>3225.53</v>
      </c>
      <c r="E39" s="78">
        <f>H39*12</f>
        <v>0.72</v>
      </c>
      <c r="F39" s="77"/>
      <c r="G39" s="71">
        <f>H39*12</f>
        <v>0.72</v>
      </c>
      <c r="H39" s="71">
        <v>0.06</v>
      </c>
      <c r="I39" s="16">
        <v>4479.9</v>
      </c>
      <c r="J39" s="60">
        <v>0.03</v>
      </c>
    </row>
    <row r="40" spans="1:10" s="16" customFormat="1" ht="15">
      <c r="A40" s="112" t="s">
        <v>26</v>
      </c>
      <c r="B40" s="114" t="s">
        <v>27</v>
      </c>
      <c r="C40" s="79">
        <f>F40*12</f>
        <v>0</v>
      </c>
      <c r="D40" s="72">
        <f>G40*I40</f>
        <v>2150.35</v>
      </c>
      <c r="E40" s="79">
        <f>H40*12</f>
        <v>0.48</v>
      </c>
      <c r="F40" s="80"/>
      <c r="G40" s="71">
        <f>12*H40</f>
        <v>0.48</v>
      </c>
      <c r="H40" s="71">
        <v>0.04</v>
      </c>
      <c r="I40" s="16">
        <v>4479.9</v>
      </c>
      <c r="J40" s="60">
        <v>0.02</v>
      </c>
    </row>
    <row r="41" spans="1:10" s="26" customFormat="1" ht="30">
      <c r="A41" s="112" t="s">
        <v>23</v>
      </c>
      <c r="B41" s="113" t="s">
        <v>103</v>
      </c>
      <c r="C41" s="78">
        <f>F41*12</f>
        <v>0</v>
      </c>
      <c r="D41" s="72">
        <f>G41*I41</f>
        <v>2687.94</v>
      </c>
      <c r="E41" s="78">
        <f>H41*12</f>
        <v>0.6</v>
      </c>
      <c r="F41" s="77"/>
      <c r="G41" s="71">
        <f>12*H41</f>
        <v>0.6</v>
      </c>
      <c r="H41" s="71">
        <v>0.05</v>
      </c>
      <c r="I41" s="16">
        <v>4479.9</v>
      </c>
      <c r="J41" s="60">
        <v>0.03</v>
      </c>
    </row>
    <row r="42" spans="1:10" s="26" customFormat="1" ht="15">
      <c r="A42" s="112" t="s">
        <v>36</v>
      </c>
      <c r="B42" s="113"/>
      <c r="C42" s="71"/>
      <c r="D42" s="71">
        <f>SUM(D44:D57)</f>
        <v>47900.54</v>
      </c>
      <c r="E42" s="71"/>
      <c r="F42" s="77"/>
      <c r="G42" s="71">
        <f>D42/I42</f>
        <v>10.69</v>
      </c>
      <c r="H42" s="71">
        <f>G42/12</f>
        <v>0.89</v>
      </c>
      <c r="I42" s="16">
        <v>4479.9</v>
      </c>
      <c r="J42" s="60">
        <v>0.5</v>
      </c>
    </row>
    <row r="43" spans="1:10" s="22" customFormat="1" ht="15" hidden="1">
      <c r="A43" s="96"/>
      <c r="B43" s="102"/>
      <c r="C43" s="81"/>
      <c r="D43" s="82"/>
      <c r="E43" s="81"/>
      <c r="F43" s="83"/>
      <c r="G43" s="81"/>
      <c r="H43" s="81"/>
      <c r="I43" s="16"/>
      <c r="J43" s="60"/>
    </row>
    <row r="44" spans="1:10" s="22" customFormat="1" ht="26.25" customHeight="1">
      <c r="A44" s="96" t="s">
        <v>136</v>
      </c>
      <c r="B44" s="102" t="s">
        <v>17</v>
      </c>
      <c r="C44" s="81"/>
      <c r="D44" s="82">
        <v>622.74</v>
      </c>
      <c r="E44" s="81"/>
      <c r="F44" s="83"/>
      <c r="G44" s="81"/>
      <c r="H44" s="81"/>
      <c r="I44" s="16">
        <v>4479.9</v>
      </c>
      <c r="J44" s="60">
        <v>0.01</v>
      </c>
    </row>
    <row r="45" spans="1:10" s="22" customFormat="1" ht="15">
      <c r="A45" s="96" t="s">
        <v>135</v>
      </c>
      <c r="B45" s="102" t="s">
        <v>21</v>
      </c>
      <c r="C45" s="81">
        <f>F45*12</f>
        <v>0</v>
      </c>
      <c r="D45" s="82">
        <v>459.48</v>
      </c>
      <c r="E45" s="81">
        <f>H45*12</f>
        <v>0</v>
      </c>
      <c r="F45" s="83"/>
      <c r="G45" s="81"/>
      <c r="H45" s="81"/>
      <c r="I45" s="16">
        <v>4479.9</v>
      </c>
      <c r="J45" s="60">
        <v>0.01</v>
      </c>
    </row>
    <row r="46" spans="1:10" s="22" customFormat="1" ht="15">
      <c r="A46" s="96" t="s">
        <v>122</v>
      </c>
      <c r="B46" s="97" t="s">
        <v>17</v>
      </c>
      <c r="C46" s="81"/>
      <c r="D46" s="82">
        <v>818.74</v>
      </c>
      <c r="E46" s="81"/>
      <c r="F46" s="83"/>
      <c r="G46" s="81"/>
      <c r="H46" s="81"/>
      <c r="I46" s="16">
        <v>4479.9</v>
      </c>
      <c r="J46" s="60"/>
    </row>
    <row r="47" spans="1:10" s="22" customFormat="1" ht="15" hidden="1">
      <c r="A47" s="96" t="s">
        <v>110</v>
      </c>
      <c r="B47" s="102" t="s">
        <v>17</v>
      </c>
      <c r="C47" s="81">
        <f>F47*12</f>
        <v>0</v>
      </c>
      <c r="D47" s="82">
        <v>0</v>
      </c>
      <c r="E47" s="81">
        <f>H47*12</f>
        <v>0</v>
      </c>
      <c r="F47" s="83"/>
      <c r="G47" s="81"/>
      <c r="H47" s="81"/>
      <c r="I47" s="16">
        <v>4479.9</v>
      </c>
      <c r="J47" s="60">
        <v>0.15</v>
      </c>
    </row>
    <row r="48" spans="1:10" s="22" customFormat="1" ht="25.5">
      <c r="A48" s="96" t="s">
        <v>128</v>
      </c>
      <c r="B48" s="97" t="s">
        <v>12</v>
      </c>
      <c r="C48" s="81"/>
      <c r="D48" s="82">
        <v>29898.66</v>
      </c>
      <c r="E48" s="81"/>
      <c r="F48" s="83"/>
      <c r="G48" s="81"/>
      <c r="H48" s="81"/>
      <c r="I48" s="16">
        <v>4479.9</v>
      </c>
      <c r="J48" s="60"/>
    </row>
    <row r="49" spans="1:10" s="22" customFormat="1" ht="15">
      <c r="A49" s="96" t="s">
        <v>62</v>
      </c>
      <c r="B49" s="102" t="s">
        <v>17</v>
      </c>
      <c r="C49" s="81">
        <f>F49*12</f>
        <v>0</v>
      </c>
      <c r="D49" s="82">
        <v>875.61</v>
      </c>
      <c r="E49" s="81">
        <f>H49*12</f>
        <v>0</v>
      </c>
      <c r="F49" s="83"/>
      <c r="G49" s="81"/>
      <c r="H49" s="81"/>
      <c r="I49" s="16">
        <v>4479.9</v>
      </c>
      <c r="J49" s="60">
        <v>0.01</v>
      </c>
    </row>
    <row r="50" spans="1:10" s="22" customFormat="1" ht="15">
      <c r="A50" s="96" t="s">
        <v>18</v>
      </c>
      <c r="B50" s="102" t="s">
        <v>17</v>
      </c>
      <c r="C50" s="81">
        <f>F50*12</f>
        <v>0</v>
      </c>
      <c r="D50" s="82">
        <v>3903.72</v>
      </c>
      <c r="E50" s="81">
        <f>H50*12</f>
        <v>0</v>
      </c>
      <c r="F50" s="83"/>
      <c r="G50" s="81"/>
      <c r="H50" s="81"/>
      <c r="I50" s="16">
        <v>4479.9</v>
      </c>
      <c r="J50" s="60">
        <v>0.05</v>
      </c>
    </row>
    <row r="51" spans="1:10" s="22" customFormat="1" ht="15">
      <c r="A51" s="96" t="s">
        <v>19</v>
      </c>
      <c r="B51" s="102" t="s">
        <v>17</v>
      </c>
      <c r="C51" s="81">
        <f>F51*12</f>
        <v>0</v>
      </c>
      <c r="D51" s="82">
        <v>918.95</v>
      </c>
      <c r="E51" s="81">
        <f>H51*12</f>
        <v>0</v>
      </c>
      <c r="F51" s="83"/>
      <c r="G51" s="81"/>
      <c r="H51" s="81"/>
      <c r="I51" s="16">
        <v>4479.9</v>
      </c>
      <c r="J51" s="60">
        <v>0.01</v>
      </c>
    </row>
    <row r="52" spans="1:10" s="22" customFormat="1" ht="15">
      <c r="A52" s="96" t="s">
        <v>58</v>
      </c>
      <c r="B52" s="102" t="s">
        <v>17</v>
      </c>
      <c r="C52" s="81"/>
      <c r="D52" s="82">
        <v>437.79</v>
      </c>
      <c r="E52" s="81"/>
      <c r="F52" s="83"/>
      <c r="G52" s="81"/>
      <c r="H52" s="81"/>
      <c r="I52" s="16">
        <v>4479.9</v>
      </c>
      <c r="J52" s="60">
        <v>0.01</v>
      </c>
    </row>
    <row r="53" spans="1:10" s="22" customFormat="1" ht="15">
      <c r="A53" s="96" t="s">
        <v>59</v>
      </c>
      <c r="B53" s="102" t="s">
        <v>21</v>
      </c>
      <c r="C53" s="81"/>
      <c r="D53" s="82">
        <v>1751.23</v>
      </c>
      <c r="E53" s="81"/>
      <c r="F53" s="83"/>
      <c r="G53" s="81"/>
      <c r="H53" s="81"/>
      <c r="I53" s="16">
        <v>4479.9</v>
      </c>
      <c r="J53" s="60">
        <v>0.02</v>
      </c>
    </row>
    <row r="54" spans="1:10" s="22" customFormat="1" ht="25.5">
      <c r="A54" s="96" t="s">
        <v>20</v>
      </c>
      <c r="B54" s="102" t="s">
        <v>17</v>
      </c>
      <c r="C54" s="81">
        <f>F54*12</f>
        <v>0</v>
      </c>
      <c r="D54" s="82">
        <v>4725.01</v>
      </c>
      <c r="E54" s="81">
        <f>H54*12</f>
        <v>0</v>
      </c>
      <c r="F54" s="83"/>
      <c r="G54" s="81"/>
      <c r="H54" s="81"/>
      <c r="I54" s="16">
        <v>4479.9</v>
      </c>
      <c r="J54" s="60">
        <v>0.07</v>
      </c>
    </row>
    <row r="55" spans="1:10" s="22" customFormat="1" ht="25.5">
      <c r="A55" s="96" t="s">
        <v>137</v>
      </c>
      <c r="B55" s="102" t="s">
        <v>17</v>
      </c>
      <c r="C55" s="81"/>
      <c r="D55" s="82">
        <v>3488.61</v>
      </c>
      <c r="E55" s="81"/>
      <c r="F55" s="83"/>
      <c r="G55" s="81"/>
      <c r="H55" s="81"/>
      <c r="I55" s="16">
        <v>4479.9</v>
      </c>
      <c r="J55" s="60">
        <v>0.01</v>
      </c>
    </row>
    <row r="56" spans="1:10" s="22" customFormat="1" ht="15" hidden="1">
      <c r="A56" s="96"/>
      <c r="B56" s="102"/>
      <c r="C56" s="84"/>
      <c r="D56" s="82"/>
      <c r="E56" s="84"/>
      <c r="F56" s="83"/>
      <c r="G56" s="81"/>
      <c r="H56" s="81"/>
      <c r="I56" s="16"/>
      <c r="J56" s="60"/>
    </row>
    <row r="57" spans="1:10" s="22" customFormat="1" ht="15" hidden="1">
      <c r="A57" s="96"/>
      <c r="B57" s="102"/>
      <c r="C57" s="81"/>
      <c r="D57" s="82"/>
      <c r="E57" s="81"/>
      <c r="F57" s="83"/>
      <c r="G57" s="81"/>
      <c r="H57" s="81"/>
      <c r="I57" s="16"/>
      <c r="J57" s="60"/>
    </row>
    <row r="58" spans="1:10" s="26" customFormat="1" ht="30">
      <c r="A58" s="112" t="s">
        <v>43</v>
      </c>
      <c r="B58" s="113"/>
      <c r="C58" s="71"/>
      <c r="D58" s="71">
        <f>SUM(D59:D67)</f>
        <v>14195.59</v>
      </c>
      <c r="E58" s="71"/>
      <c r="F58" s="77"/>
      <c r="G58" s="71">
        <f>D58/I58</f>
        <v>3.17</v>
      </c>
      <c r="H58" s="71">
        <f>G58/12</f>
        <v>0.26</v>
      </c>
      <c r="I58" s="16">
        <v>4479.9</v>
      </c>
      <c r="J58" s="60">
        <v>0.66</v>
      </c>
    </row>
    <row r="59" spans="1:10" s="22" customFormat="1" ht="15">
      <c r="A59" s="96" t="s">
        <v>37</v>
      </c>
      <c r="B59" s="102" t="s">
        <v>63</v>
      </c>
      <c r="C59" s="81"/>
      <c r="D59" s="82">
        <v>2626.83</v>
      </c>
      <c r="E59" s="81"/>
      <c r="F59" s="83"/>
      <c r="G59" s="81"/>
      <c r="H59" s="81"/>
      <c r="I59" s="16">
        <v>4479.9</v>
      </c>
      <c r="J59" s="60">
        <v>0.04</v>
      </c>
    </row>
    <row r="60" spans="1:10" s="22" customFormat="1" ht="25.5">
      <c r="A60" s="96" t="s">
        <v>38</v>
      </c>
      <c r="B60" s="102" t="s">
        <v>47</v>
      </c>
      <c r="C60" s="81"/>
      <c r="D60" s="82">
        <v>1751.23</v>
      </c>
      <c r="E60" s="81"/>
      <c r="F60" s="83"/>
      <c r="G60" s="81"/>
      <c r="H60" s="81"/>
      <c r="I60" s="16">
        <v>4479.9</v>
      </c>
      <c r="J60" s="60">
        <v>0.02</v>
      </c>
    </row>
    <row r="61" spans="1:10" s="22" customFormat="1" ht="15">
      <c r="A61" s="96" t="s">
        <v>67</v>
      </c>
      <c r="B61" s="102" t="s">
        <v>66</v>
      </c>
      <c r="C61" s="81"/>
      <c r="D61" s="82">
        <v>1837.85</v>
      </c>
      <c r="E61" s="81"/>
      <c r="F61" s="83"/>
      <c r="G61" s="81"/>
      <c r="H61" s="81"/>
      <c r="I61" s="16">
        <v>4479.9</v>
      </c>
      <c r="J61" s="60">
        <v>0.03</v>
      </c>
    </row>
    <row r="62" spans="1:10" s="22" customFormat="1" ht="25.5">
      <c r="A62" s="96" t="s">
        <v>64</v>
      </c>
      <c r="B62" s="102" t="s">
        <v>65</v>
      </c>
      <c r="C62" s="81"/>
      <c r="D62" s="82">
        <v>1751.2</v>
      </c>
      <c r="E62" s="81"/>
      <c r="F62" s="83"/>
      <c r="G62" s="81"/>
      <c r="H62" s="81"/>
      <c r="I62" s="16">
        <v>4479.9</v>
      </c>
      <c r="J62" s="60">
        <v>0.02</v>
      </c>
    </row>
    <row r="63" spans="1:10" s="22" customFormat="1" ht="15" hidden="1">
      <c r="A63" s="96" t="s">
        <v>50</v>
      </c>
      <c r="B63" s="102" t="s">
        <v>66</v>
      </c>
      <c r="C63" s="81"/>
      <c r="D63" s="82">
        <f>G63*I63</f>
        <v>0</v>
      </c>
      <c r="E63" s="81"/>
      <c r="F63" s="83"/>
      <c r="G63" s="81"/>
      <c r="H63" s="81"/>
      <c r="I63" s="16">
        <v>4479.9</v>
      </c>
      <c r="J63" s="60">
        <v>0</v>
      </c>
    </row>
    <row r="64" spans="1:10" s="22" customFormat="1" ht="15" hidden="1">
      <c r="A64" s="96" t="s">
        <v>51</v>
      </c>
      <c r="B64" s="102" t="s">
        <v>17</v>
      </c>
      <c r="C64" s="81"/>
      <c r="D64" s="82">
        <f>G64*I64</f>
        <v>0</v>
      </c>
      <c r="E64" s="81"/>
      <c r="F64" s="83"/>
      <c r="G64" s="81"/>
      <c r="H64" s="81"/>
      <c r="I64" s="16">
        <v>4479.9</v>
      </c>
      <c r="J64" s="60">
        <v>0</v>
      </c>
    </row>
    <row r="65" spans="1:10" s="22" customFormat="1" ht="25.5" hidden="1">
      <c r="A65" s="96" t="s">
        <v>48</v>
      </c>
      <c r="B65" s="102" t="s">
        <v>17</v>
      </c>
      <c r="C65" s="81"/>
      <c r="D65" s="82">
        <f>G65*I65</f>
        <v>0</v>
      </c>
      <c r="E65" s="81"/>
      <c r="F65" s="83"/>
      <c r="G65" s="81"/>
      <c r="H65" s="81"/>
      <c r="I65" s="16">
        <v>4479.9</v>
      </c>
      <c r="J65" s="60">
        <v>0</v>
      </c>
    </row>
    <row r="66" spans="1:10" s="22" customFormat="1" ht="15">
      <c r="A66" s="96" t="s">
        <v>60</v>
      </c>
      <c r="B66" s="102" t="s">
        <v>9</v>
      </c>
      <c r="C66" s="84"/>
      <c r="D66" s="82">
        <v>6228.48</v>
      </c>
      <c r="E66" s="84"/>
      <c r="F66" s="83"/>
      <c r="G66" s="81"/>
      <c r="H66" s="81"/>
      <c r="I66" s="16">
        <v>4479.9</v>
      </c>
      <c r="J66" s="60">
        <v>0.1</v>
      </c>
    </row>
    <row r="67" spans="1:10" s="22" customFormat="1" ht="15" hidden="1">
      <c r="A67" s="96" t="s">
        <v>71</v>
      </c>
      <c r="B67" s="102" t="s">
        <v>17</v>
      </c>
      <c r="C67" s="81"/>
      <c r="D67" s="82">
        <f>G67*I67</f>
        <v>0</v>
      </c>
      <c r="E67" s="81"/>
      <c r="F67" s="83"/>
      <c r="G67" s="81">
        <f>H67*12</f>
        <v>0</v>
      </c>
      <c r="H67" s="81">
        <v>0</v>
      </c>
      <c r="I67" s="16">
        <v>4479.9</v>
      </c>
      <c r="J67" s="60">
        <v>0</v>
      </c>
    </row>
    <row r="68" spans="1:10" s="22" customFormat="1" ht="30" hidden="1">
      <c r="A68" s="112" t="s">
        <v>44</v>
      </c>
      <c r="B68" s="102"/>
      <c r="C68" s="81"/>
      <c r="D68" s="71">
        <f>D69</f>
        <v>0</v>
      </c>
      <c r="E68" s="81"/>
      <c r="F68" s="83"/>
      <c r="G68" s="71">
        <f>D68/I68</f>
        <v>0</v>
      </c>
      <c r="H68" s="71">
        <f>G68/12</f>
        <v>0</v>
      </c>
      <c r="I68" s="16">
        <v>4479.9</v>
      </c>
      <c r="J68" s="60">
        <v>0.06</v>
      </c>
    </row>
    <row r="69" spans="1:10" s="22" customFormat="1" ht="25.5" hidden="1">
      <c r="A69" s="96" t="s">
        <v>111</v>
      </c>
      <c r="B69" s="97" t="s">
        <v>12</v>
      </c>
      <c r="C69" s="81"/>
      <c r="D69" s="82">
        <v>0</v>
      </c>
      <c r="E69" s="81"/>
      <c r="F69" s="83"/>
      <c r="G69" s="81"/>
      <c r="H69" s="81"/>
      <c r="I69" s="16">
        <v>4479.9</v>
      </c>
      <c r="J69" s="60">
        <v>0.03</v>
      </c>
    </row>
    <row r="70" spans="1:10" s="22" customFormat="1" ht="15" hidden="1">
      <c r="A70" s="96"/>
      <c r="B70" s="102"/>
      <c r="C70" s="81"/>
      <c r="D70" s="82"/>
      <c r="E70" s="81"/>
      <c r="F70" s="83"/>
      <c r="G70" s="81"/>
      <c r="H70" s="81"/>
      <c r="I70" s="16"/>
      <c r="J70" s="60"/>
    </row>
    <row r="71" spans="1:10" s="22" customFormat="1" ht="15" hidden="1">
      <c r="A71" s="96" t="s">
        <v>61</v>
      </c>
      <c r="B71" s="102" t="s">
        <v>9</v>
      </c>
      <c r="C71" s="81"/>
      <c r="D71" s="82">
        <f>G71*I71</f>
        <v>0</v>
      </c>
      <c r="E71" s="81"/>
      <c r="F71" s="83"/>
      <c r="G71" s="81">
        <f>H71*12</f>
        <v>0</v>
      </c>
      <c r="H71" s="81">
        <v>0</v>
      </c>
      <c r="I71" s="16">
        <v>4479.9</v>
      </c>
      <c r="J71" s="60">
        <v>0</v>
      </c>
    </row>
    <row r="72" spans="1:10" s="22" customFormat="1" ht="15">
      <c r="A72" s="112" t="s">
        <v>45</v>
      </c>
      <c r="B72" s="102"/>
      <c r="C72" s="81"/>
      <c r="D72" s="71">
        <f>D74+D75+D77+D81</f>
        <v>42372.83</v>
      </c>
      <c r="E72" s="81"/>
      <c r="F72" s="83"/>
      <c r="G72" s="71">
        <f>D72/I72</f>
        <v>9.46</v>
      </c>
      <c r="H72" s="71">
        <f>G72/12</f>
        <v>0.79</v>
      </c>
      <c r="I72" s="16">
        <v>4479.9</v>
      </c>
      <c r="J72" s="60">
        <v>0.2</v>
      </c>
    </row>
    <row r="73" spans="1:10" s="22" customFormat="1" ht="15" hidden="1">
      <c r="A73" s="96" t="s">
        <v>39</v>
      </c>
      <c r="B73" s="102" t="s">
        <v>9</v>
      </c>
      <c r="C73" s="81"/>
      <c r="D73" s="82">
        <f aca="true" t="shared" si="0" ref="D73:D80">G73*I73</f>
        <v>0</v>
      </c>
      <c r="E73" s="81"/>
      <c r="F73" s="83"/>
      <c r="G73" s="81">
        <f aca="true" t="shared" si="1" ref="G73:G80">H73*12</f>
        <v>0</v>
      </c>
      <c r="H73" s="81">
        <v>0</v>
      </c>
      <c r="I73" s="16">
        <v>4479.9</v>
      </c>
      <c r="J73" s="60">
        <v>0</v>
      </c>
    </row>
    <row r="74" spans="1:10" s="22" customFormat="1" ht="15">
      <c r="A74" s="96" t="s">
        <v>75</v>
      </c>
      <c r="B74" s="102" t="s">
        <v>17</v>
      </c>
      <c r="C74" s="81"/>
      <c r="D74" s="82">
        <v>13017.12</v>
      </c>
      <c r="E74" s="81"/>
      <c r="F74" s="83"/>
      <c r="G74" s="81"/>
      <c r="H74" s="81"/>
      <c r="I74" s="16">
        <v>4479.9</v>
      </c>
      <c r="J74" s="60">
        <v>0.19</v>
      </c>
    </row>
    <row r="75" spans="1:10" s="22" customFormat="1" ht="15">
      <c r="A75" s="96" t="s">
        <v>40</v>
      </c>
      <c r="B75" s="102" t="s">
        <v>17</v>
      </c>
      <c r="C75" s="81"/>
      <c r="D75" s="82">
        <v>915.28</v>
      </c>
      <c r="E75" s="81"/>
      <c r="F75" s="83"/>
      <c r="G75" s="81"/>
      <c r="H75" s="81"/>
      <c r="I75" s="16">
        <v>4479.9</v>
      </c>
      <c r="J75" s="60">
        <v>0.01</v>
      </c>
    </row>
    <row r="76" spans="1:10" s="22" customFormat="1" ht="27.75" customHeight="1" hidden="1">
      <c r="A76" s="96" t="s">
        <v>49</v>
      </c>
      <c r="B76" s="102" t="s">
        <v>12</v>
      </c>
      <c r="C76" s="81"/>
      <c r="D76" s="82">
        <f t="shared" si="0"/>
        <v>0</v>
      </c>
      <c r="E76" s="81"/>
      <c r="F76" s="83"/>
      <c r="G76" s="81"/>
      <c r="H76" s="81"/>
      <c r="I76" s="16">
        <v>4479.9</v>
      </c>
      <c r="J76" s="60">
        <v>0</v>
      </c>
    </row>
    <row r="77" spans="1:10" s="22" customFormat="1" ht="15" hidden="1">
      <c r="A77" s="96" t="s">
        <v>113</v>
      </c>
      <c r="B77" s="97" t="s">
        <v>112</v>
      </c>
      <c r="C77" s="81"/>
      <c r="D77" s="82">
        <v>0</v>
      </c>
      <c r="E77" s="81"/>
      <c r="F77" s="83"/>
      <c r="G77" s="81"/>
      <c r="H77" s="81"/>
      <c r="I77" s="16">
        <v>4479.9</v>
      </c>
      <c r="J77" s="60">
        <v>0</v>
      </c>
    </row>
    <row r="78" spans="1:10" s="22" customFormat="1" ht="25.5" hidden="1">
      <c r="A78" s="96" t="s">
        <v>68</v>
      </c>
      <c r="B78" s="102" t="s">
        <v>12</v>
      </c>
      <c r="C78" s="81"/>
      <c r="D78" s="82">
        <f t="shared" si="0"/>
        <v>0</v>
      </c>
      <c r="E78" s="81"/>
      <c r="F78" s="83"/>
      <c r="G78" s="81">
        <f t="shared" si="1"/>
        <v>0</v>
      </c>
      <c r="H78" s="81">
        <v>0</v>
      </c>
      <c r="I78" s="16">
        <v>4479.9</v>
      </c>
      <c r="J78" s="60">
        <v>0</v>
      </c>
    </row>
    <row r="79" spans="1:10" s="22" customFormat="1" ht="25.5" hidden="1">
      <c r="A79" s="96" t="s">
        <v>72</v>
      </c>
      <c r="B79" s="102" t="s">
        <v>12</v>
      </c>
      <c r="C79" s="81"/>
      <c r="D79" s="82">
        <f t="shared" si="0"/>
        <v>0</v>
      </c>
      <c r="E79" s="81"/>
      <c r="F79" s="83"/>
      <c r="G79" s="81">
        <f t="shared" si="1"/>
        <v>0</v>
      </c>
      <c r="H79" s="81">
        <v>0</v>
      </c>
      <c r="I79" s="16">
        <v>4479.9</v>
      </c>
      <c r="J79" s="60">
        <v>0</v>
      </c>
    </row>
    <row r="80" spans="1:10" s="22" customFormat="1" ht="25.5" hidden="1">
      <c r="A80" s="96" t="s">
        <v>70</v>
      </c>
      <c r="B80" s="102" t="s">
        <v>12</v>
      </c>
      <c r="C80" s="81"/>
      <c r="D80" s="82">
        <f t="shared" si="0"/>
        <v>0</v>
      </c>
      <c r="E80" s="81"/>
      <c r="F80" s="83"/>
      <c r="G80" s="81">
        <f t="shared" si="1"/>
        <v>0</v>
      </c>
      <c r="H80" s="81">
        <v>0</v>
      </c>
      <c r="I80" s="16">
        <v>4479.9</v>
      </c>
      <c r="J80" s="60">
        <v>0</v>
      </c>
    </row>
    <row r="81" spans="1:10" s="22" customFormat="1" ht="15">
      <c r="A81" s="96" t="s">
        <v>139</v>
      </c>
      <c r="B81" s="97" t="s">
        <v>120</v>
      </c>
      <c r="C81" s="81"/>
      <c r="D81" s="90">
        <v>28440.43</v>
      </c>
      <c r="E81" s="81"/>
      <c r="F81" s="83"/>
      <c r="G81" s="84"/>
      <c r="H81" s="84"/>
      <c r="I81" s="16"/>
      <c r="J81" s="60"/>
    </row>
    <row r="82" spans="1:10" s="22" customFormat="1" ht="15">
      <c r="A82" s="112" t="s">
        <v>46</v>
      </c>
      <c r="B82" s="102"/>
      <c r="C82" s="81"/>
      <c r="D82" s="71">
        <v>0</v>
      </c>
      <c r="E82" s="81"/>
      <c r="F82" s="83"/>
      <c r="G82" s="71">
        <f>D82/I82</f>
        <v>0</v>
      </c>
      <c r="H82" s="71">
        <f>G82/12</f>
        <v>0</v>
      </c>
      <c r="I82" s="16">
        <v>4479.9</v>
      </c>
      <c r="J82" s="60">
        <v>0.13</v>
      </c>
    </row>
    <row r="83" spans="1:10" s="22" customFormat="1" ht="15" hidden="1">
      <c r="A83" s="96" t="s">
        <v>42</v>
      </c>
      <c r="B83" s="102" t="s">
        <v>17</v>
      </c>
      <c r="C83" s="81"/>
      <c r="D83" s="82">
        <v>0</v>
      </c>
      <c r="E83" s="81"/>
      <c r="F83" s="83"/>
      <c r="G83" s="81"/>
      <c r="H83" s="81"/>
      <c r="I83" s="16">
        <v>4479.9</v>
      </c>
      <c r="J83" s="60">
        <v>0.01</v>
      </c>
    </row>
    <row r="84" spans="1:10" s="16" customFormat="1" ht="15">
      <c r="A84" s="112" t="s">
        <v>57</v>
      </c>
      <c r="B84" s="113"/>
      <c r="C84" s="71"/>
      <c r="D84" s="71">
        <f>D85</f>
        <v>22442.4</v>
      </c>
      <c r="E84" s="71"/>
      <c r="F84" s="77"/>
      <c r="G84" s="71">
        <f>D84/I84</f>
        <v>5.01</v>
      </c>
      <c r="H84" s="71">
        <f>G84/12</f>
        <v>0.42</v>
      </c>
      <c r="I84" s="16">
        <v>4479.9</v>
      </c>
      <c r="J84" s="60">
        <v>0.35</v>
      </c>
    </row>
    <row r="85" spans="1:10" s="22" customFormat="1" ht="15">
      <c r="A85" s="96" t="s">
        <v>121</v>
      </c>
      <c r="B85" s="97" t="s">
        <v>21</v>
      </c>
      <c r="C85" s="81"/>
      <c r="D85" s="82">
        <v>22442.4</v>
      </c>
      <c r="E85" s="81"/>
      <c r="F85" s="83"/>
      <c r="G85" s="81"/>
      <c r="H85" s="81"/>
      <c r="I85" s="16">
        <v>4479.9</v>
      </c>
      <c r="J85" s="60">
        <v>0.02</v>
      </c>
    </row>
    <row r="86" spans="1:10" s="16" customFormat="1" ht="15">
      <c r="A86" s="112" t="s">
        <v>56</v>
      </c>
      <c r="B86" s="113"/>
      <c r="C86" s="71"/>
      <c r="D86" s="71">
        <f>D87</f>
        <v>17351.79</v>
      </c>
      <c r="E86" s="71"/>
      <c r="F86" s="77"/>
      <c r="G86" s="71">
        <f>D86/I86</f>
        <v>3.87</v>
      </c>
      <c r="H86" s="71">
        <f>G86/12</f>
        <v>0.32</v>
      </c>
      <c r="I86" s="16">
        <v>4479.9</v>
      </c>
      <c r="J86" s="60">
        <v>0.52</v>
      </c>
    </row>
    <row r="87" spans="1:10" s="22" customFormat="1" ht="15">
      <c r="A87" s="96" t="s">
        <v>69</v>
      </c>
      <c r="B87" s="102" t="s">
        <v>63</v>
      </c>
      <c r="C87" s="81"/>
      <c r="D87" s="82">
        <v>17351.79</v>
      </c>
      <c r="E87" s="81"/>
      <c r="F87" s="83"/>
      <c r="G87" s="81"/>
      <c r="H87" s="81"/>
      <c r="I87" s="16">
        <v>4479.9</v>
      </c>
      <c r="J87" s="60">
        <v>0.46</v>
      </c>
    </row>
    <row r="88" spans="1:13" s="16" customFormat="1" ht="37.5">
      <c r="A88" s="115" t="s">
        <v>138</v>
      </c>
      <c r="B88" s="113" t="s">
        <v>12</v>
      </c>
      <c r="C88" s="79">
        <f>F88*12</f>
        <v>0</v>
      </c>
      <c r="D88" s="79">
        <v>32792.86</v>
      </c>
      <c r="E88" s="79">
        <f aca="true" t="shared" si="2" ref="E88:E94">H88*12</f>
        <v>7.32</v>
      </c>
      <c r="F88" s="80"/>
      <c r="G88" s="79">
        <f aca="true" t="shared" si="3" ref="G88:G94">H88*12</f>
        <v>7.32</v>
      </c>
      <c r="H88" s="79">
        <f>0.38+0.12+0.11</f>
        <v>0.61</v>
      </c>
      <c r="I88" s="16">
        <v>4479.9</v>
      </c>
      <c r="J88" s="60">
        <v>0.3</v>
      </c>
      <c r="L88" s="60"/>
      <c r="M88" s="98"/>
    </row>
    <row r="89" spans="1:10" s="16" customFormat="1" ht="19.5" hidden="1" thickBot="1">
      <c r="A89" s="37" t="s">
        <v>32</v>
      </c>
      <c r="B89" s="27"/>
      <c r="C89" s="28" t="e">
        <f>F89*12</f>
        <v>#REF!</v>
      </c>
      <c r="D89" s="79" t="e">
        <f aca="true" t="shared" si="4" ref="D89:D94">G89*I89</f>
        <v>#REF!</v>
      </c>
      <c r="E89" s="79" t="e">
        <f t="shared" si="2"/>
        <v>#REF!</v>
      </c>
      <c r="F89" s="80" t="e">
        <f>#REF!+#REF!+#REF!+#REF!+#REF!+#REF!+#REF!+#REF!+#REF!+#REF!</f>
        <v>#REF!</v>
      </c>
      <c r="G89" s="79" t="e">
        <f t="shared" si="3"/>
        <v>#REF!</v>
      </c>
      <c r="H89" s="79" t="e">
        <f>H90+H91+H92+H93+H94+H95+H96+H97+H98+H99+H100+#REF!</f>
        <v>#REF!</v>
      </c>
      <c r="I89" s="16">
        <v>4479.9</v>
      </c>
      <c r="J89" s="60"/>
    </row>
    <row r="90" spans="1:10" s="22" customFormat="1" ht="15.75" hidden="1" thickBot="1">
      <c r="A90" s="8" t="s">
        <v>76</v>
      </c>
      <c r="B90" s="29"/>
      <c r="C90" s="3"/>
      <c r="D90" s="82">
        <f t="shared" si="4"/>
        <v>0</v>
      </c>
      <c r="E90" s="81">
        <f t="shared" si="2"/>
        <v>0</v>
      </c>
      <c r="F90" s="83" t="e">
        <f>#REF!+#REF!+#REF!+#REF!+#REF!+#REF!+#REF!+#REF!+#REF!+#REF!</f>
        <v>#REF!</v>
      </c>
      <c r="G90" s="81">
        <f t="shared" si="3"/>
        <v>0</v>
      </c>
      <c r="H90" s="81"/>
      <c r="I90" s="16">
        <v>4479.9</v>
      </c>
      <c r="J90" s="61"/>
    </row>
    <row r="91" spans="1:10" s="22" customFormat="1" ht="15.75" hidden="1" thickBot="1">
      <c r="A91" s="8" t="s">
        <v>85</v>
      </c>
      <c r="B91" s="29"/>
      <c r="C91" s="3"/>
      <c r="D91" s="82">
        <f t="shared" si="4"/>
        <v>0</v>
      </c>
      <c r="E91" s="81">
        <f t="shared" si="2"/>
        <v>0</v>
      </c>
      <c r="F91" s="83" t="e">
        <f>#REF!+#REF!+#REF!+#REF!+#REF!+#REF!+#REF!+#REF!+#REF!+#REF!</f>
        <v>#REF!</v>
      </c>
      <c r="G91" s="81">
        <f t="shared" si="3"/>
        <v>0</v>
      </c>
      <c r="H91" s="81"/>
      <c r="I91" s="16">
        <v>4479.9</v>
      </c>
      <c r="J91" s="61"/>
    </row>
    <row r="92" spans="1:10" s="22" customFormat="1" ht="15.75" hidden="1" thickBot="1">
      <c r="A92" s="8" t="s">
        <v>77</v>
      </c>
      <c r="B92" s="29"/>
      <c r="C92" s="3"/>
      <c r="D92" s="82">
        <f t="shared" si="4"/>
        <v>0</v>
      </c>
      <c r="E92" s="81">
        <f t="shared" si="2"/>
        <v>0</v>
      </c>
      <c r="F92" s="83" t="e">
        <f>#REF!+#REF!+#REF!+#REF!+#REF!+#REF!+#REF!+#REF!+#REF!+#REF!</f>
        <v>#REF!</v>
      </c>
      <c r="G92" s="81">
        <f t="shared" si="3"/>
        <v>0</v>
      </c>
      <c r="H92" s="81"/>
      <c r="I92" s="16">
        <v>4479.9</v>
      </c>
      <c r="J92" s="61"/>
    </row>
    <row r="93" spans="1:10" s="22" customFormat="1" ht="15.75" hidden="1" thickBot="1">
      <c r="A93" s="8" t="s">
        <v>78</v>
      </c>
      <c r="B93" s="29"/>
      <c r="C93" s="3"/>
      <c r="D93" s="82">
        <f t="shared" si="4"/>
        <v>0</v>
      </c>
      <c r="E93" s="81">
        <f t="shared" si="2"/>
        <v>0</v>
      </c>
      <c r="F93" s="83" t="e">
        <f>#REF!+#REF!+#REF!+#REF!+#REF!+#REF!+#REF!+#REF!+#REF!+#REF!</f>
        <v>#REF!</v>
      </c>
      <c r="G93" s="81">
        <f t="shared" si="3"/>
        <v>0</v>
      </c>
      <c r="H93" s="81"/>
      <c r="I93" s="16">
        <v>4479.9</v>
      </c>
      <c r="J93" s="61"/>
    </row>
    <row r="94" spans="1:10" s="22" customFormat="1" ht="15.75" hidden="1" thickBot="1">
      <c r="A94" s="8" t="s">
        <v>79</v>
      </c>
      <c r="B94" s="29"/>
      <c r="C94" s="3"/>
      <c r="D94" s="82">
        <f t="shared" si="4"/>
        <v>0</v>
      </c>
      <c r="E94" s="81">
        <f t="shared" si="2"/>
        <v>0</v>
      </c>
      <c r="F94" s="83" t="e">
        <f>#REF!+#REF!+#REF!+#REF!+#REF!+#REF!+#REF!+#REF!+#REF!+#REF!</f>
        <v>#REF!</v>
      </c>
      <c r="G94" s="81">
        <f t="shared" si="3"/>
        <v>0</v>
      </c>
      <c r="H94" s="81"/>
      <c r="I94" s="16">
        <v>4479.9</v>
      </c>
      <c r="J94" s="61"/>
    </row>
    <row r="95" spans="1:10" s="22" customFormat="1" ht="15.75" hidden="1" thickBot="1">
      <c r="A95" s="8" t="s">
        <v>76</v>
      </c>
      <c r="B95" s="29"/>
      <c r="C95" s="3"/>
      <c r="D95" s="82"/>
      <c r="E95" s="81"/>
      <c r="F95" s="83"/>
      <c r="G95" s="81"/>
      <c r="H95" s="81"/>
      <c r="I95" s="16">
        <v>4479.9</v>
      </c>
      <c r="J95" s="61"/>
    </row>
    <row r="96" spans="1:10" s="22" customFormat="1" ht="15.75" hidden="1" thickBot="1">
      <c r="A96" s="8" t="s">
        <v>80</v>
      </c>
      <c r="B96" s="29"/>
      <c r="C96" s="3"/>
      <c r="D96" s="82"/>
      <c r="E96" s="81"/>
      <c r="F96" s="83"/>
      <c r="G96" s="81"/>
      <c r="H96" s="81"/>
      <c r="I96" s="16">
        <v>4479.9</v>
      </c>
      <c r="J96" s="61"/>
    </row>
    <row r="97" spans="1:10" s="22" customFormat="1" ht="15.75" hidden="1" thickBot="1">
      <c r="A97" s="8" t="s">
        <v>81</v>
      </c>
      <c r="B97" s="29"/>
      <c r="C97" s="3"/>
      <c r="D97" s="82"/>
      <c r="E97" s="81"/>
      <c r="F97" s="83"/>
      <c r="G97" s="81"/>
      <c r="H97" s="81"/>
      <c r="I97" s="16">
        <v>4479.9</v>
      </c>
      <c r="J97" s="61"/>
    </row>
    <row r="98" spans="1:10" s="22" customFormat="1" ht="15.75" hidden="1" thickBot="1">
      <c r="A98" s="8" t="s">
        <v>82</v>
      </c>
      <c r="B98" s="29"/>
      <c r="C98" s="3"/>
      <c r="D98" s="82"/>
      <c r="E98" s="81"/>
      <c r="F98" s="83"/>
      <c r="G98" s="81"/>
      <c r="H98" s="81"/>
      <c r="I98" s="16">
        <v>4479.9</v>
      </c>
      <c r="J98" s="61"/>
    </row>
    <row r="99" spans="1:10" s="22" customFormat="1" ht="15.75" hidden="1" thickBot="1">
      <c r="A99" s="8" t="s">
        <v>83</v>
      </c>
      <c r="B99" s="29"/>
      <c r="C99" s="3"/>
      <c r="D99" s="82"/>
      <c r="E99" s="81"/>
      <c r="F99" s="83"/>
      <c r="G99" s="81"/>
      <c r="H99" s="81"/>
      <c r="I99" s="16">
        <v>4479.9</v>
      </c>
      <c r="J99" s="61"/>
    </row>
    <row r="100" spans="1:10" s="22" customFormat="1" ht="15.75" hidden="1" thickBot="1">
      <c r="A100" s="8" t="s">
        <v>84</v>
      </c>
      <c r="B100" s="29"/>
      <c r="C100" s="3"/>
      <c r="D100" s="82"/>
      <c r="E100" s="81"/>
      <c r="F100" s="83"/>
      <c r="G100" s="81"/>
      <c r="H100" s="81"/>
      <c r="I100" s="16">
        <v>4479.9</v>
      </c>
      <c r="J100" s="61"/>
    </row>
    <row r="101" spans="1:10" s="16" customFormat="1" ht="19.5">
      <c r="A101" s="55" t="s">
        <v>33</v>
      </c>
      <c r="B101" s="56"/>
      <c r="C101" s="57">
        <f>F101*12</f>
        <v>0</v>
      </c>
      <c r="D101" s="70">
        <f>D14+D22+D31+D32+D33+D34+D35+D38+D39+D40+D41+D42+D58+D72+D82+D84+D86+D88</f>
        <v>662813.27</v>
      </c>
      <c r="E101" s="70">
        <f>E14+E22+E31+E32+E33+E34+E35+E38+E39+E40+E41+E42+E58+E72+E82+E84+E86+E88</f>
        <v>111.96</v>
      </c>
      <c r="F101" s="70">
        <f>F14+F22+F31+F32+F33+F34+F35+F38+F39+F40+F41+F42+F58+F72+F82+F84+F86+F88</f>
        <v>0</v>
      </c>
      <c r="G101" s="70">
        <f>G14+G22+G31+G32+G33+G34+G35+G38+G39+G40+G41+G42+G58+G72+G82+G84+G86+G88</f>
        <v>147.96</v>
      </c>
      <c r="H101" s="70">
        <f>H14+H22+H31+H32+H33+H34+H35+H38+H39+H40+H41+H42+H58+H72+H82+H84+H86+H88</f>
        <v>12.33</v>
      </c>
      <c r="I101" s="16">
        <v>4479.9</v>
      </c>
      <c r="J101" s="60"/>
    </row>
    <row r="102" spans="1:10" s="30" customFormat="1" ht="20.25" hidden="1" thickBot="1">
      <c r="A102" s="38" t="s">
        <v>28</v>
      </c>
      <c r="B102" s="39" t="s">
        <v>11</v>
      </c>
      <c r="C102" s="39" t="s">
        <v>29</v>
      </c>
      <c r="D102" s="86"/>
      <c r="E102" s="85" t="s">
        <v>29</v>
      </c>
      <c r="F102" s="87"/>
      <c r="G102" s="85" t="s">
        <v>29</v>
      </c>
      <c r="H102" s="85"/>
      <c r="J102" s="63"/>
    </row>
    <row r="103" spans="1:10" s="4" customFormat="1" ht="12.75">
      <c r="A103" s="31"/>
      <c r="D103" s="88"/>
      <c r="E103" s="88"/>
      <c r="F103" s="88"/>
      <c r="G103" s="88"/>
      <c r="H103" s="88"/>
      <c r="J103" s="64"/>
    </row>
    <row r="104" spans="1:10" s="4" customFormat="1" ht="12.75">
      <c r="A104" s="31"/>
      <c r="D104" s="88"/>
      <c r="E104" s="88"/>
      <c r="F104" s="88"/>
      <c r="G104" s="88"/>
      <c r="H104" s="88"/>
      <c r="J104" s="64"/>
    </row>
    <row r="105" spans="1:10" s="4" customFormat="1" ht="12.75" hidden="1">
      <c r="A105" s="31"/>
      <c r="D105" s="88"/>
      <c r="E105" s="88"/>
      <c r="F105" s="88"/>
      <c r="G105" s="88"/>
      <c r="H105" s="88"/>
      <c r="J105" s="64"/>
    </row>
    <row r="106" spans="1:10" s="4" customFormat="1" ht="12.75">
      <c r="A106" s="31"/>
      <c r="D106" s="88"/>
      <c r="E106" s="88"/>
      <c r="F106" s="88"/>
      <c r="G106" s="88"/>
      <c r="H106" s="88"/>
      <c r="J106" s="64"/>
    </row>
    <row r="107" spans="1:10" s="4" customFormat="1" ht="12.75">
      <c r="A107" s="31"/>
      <c r="D107" s="88"/>
      <c r="E107" s="88"/>
      <c r="F107" s="88"/>
      <c r="G107" s="88"/>
      <c r="H107" s="88"/>
      <c r="J107" s="64"/>
    </row>
    <row r="108" spans="1:10" s="4" customFormat="1" ht="13.5" thickBot="1">
      <c r="A108" s="31"/>
      <c r="D108" s="88"/>
      <c r="E108" s="88"/>
      <c r="F108" s="88"/>
      <c r="G108" s="88"/>
      <c r="H108" s="88"/>
      <c r="J108" s="64"/>
    </row>
    <row r="109" spans="1:10" s="54" customFormat="1" ht="30.75" thickBot="1">
      <c r="A109" s="67" t="s">
        <v>105</v>
      </c>
      <c r="B109" s="51"/>
      <c r="C109" s="52">
        <f>F109*12</f>
        <v>0</v>
      </c>
      <c r="D109" s="89">
        <f>D115+D116</f>
        <v>725481.69</v>
      </c>
      <c r="E109" s="89">
        <f>E115+E116</f>
        <v>0</v>
      </c>
      <c r="F109" s="89">
        <f>F115+F116</f>
        <v>0</v>
      </c>
      <c r="G109" s="89">
        <f>G115+G116</f>
        <v>161.94</v>
      </c>
      <c r="H109" s="89">
        <f>H115+H116</f>
        <v>13.49</v>
      </c>
      <c r="I109" s="53">
        <v>4479.9</v>
      </c>
      <c r="J109" s="65"/>
    </row>
    <row r="110" spans="1:10" s="4" customFormat="1" ht="15" hidden="1">
      <c r="A110" s="45" t="s">
        <v>76</v>
      </c>
      <c r="B110" s="46"/>
      <c r="C110" s="9"/>
      <c r="D110" s="90">
        <f>G110*I110</f>
        <v>0</v>
      </c>
      <c r="E110" s="84">
        <f>H110*12</f>
        <v>0</v>
      </c>
      <c r="F110" s="91" t="e">
        <f>#REF!+#REF!+#REF!+#REF!+#REF!+#REF!+#REF!+#REF!+#REF!+#REF!</f>
        <v>#REF!</v>
      </c>
      <c r="G110" s="84">
        <f>H110*12</f>
        <v>0</v>
      </c>
      <c r="H110" s="91"/>
      <c r="I110" s="16">
        <v>4479.9</v>
      </c>
      <c r="J110" s="64"/>
    </row>
    <row r="111" spans="1:10" s="4" customFormat="1" ht="15" hidden="1">
      <c r="A111" s="8" t="s">
        <v>85</v>
      </c>
      <c r="B111" s="29"/>
      <c r="C111" s="3"/>
      <c r="D111" s="82">
        <f>G111*I111</f>
        <v>0</v>
      </c>
      <c r="E111" s="81">
        <f>H111*12</f>
        <v>0</v>
      </c>
      <c r="F111" s="83" t="e">
        <f>#REF!+#REF!+#REF!+#REF!+#REF!+#REF!+#REF!+#REF!+#REF!+#REF!</f>
        <v>#REF!</v>
      </c>
      <c r="G111" s="81">
        <f>H111*12</f>
        <v>0</v>
      </c>
      <c r="H111" s="83"/>
      <c r="I111" s="16">
        <v>4479.9</v>
      </c>
      <c r="J111" s="64"/>
    </row>
    <row r="112" spans="1:10" s="4" customFormat="1" ht="15" hidden="1">
      <c r="A112" s="8" t="s">
        <v>77</v>
      </c>
      <c r="B112" s="29"/>
      <c r="C112" s="3"/>
      <c r="D112" s="82">
        <f>G112*I112</f>
        <v>0</v>
      </c>
      <c r="E112" s="81">
        <f>H112*12</f>
        <v>0</v>
      </c>
      <c r="F112" s="83" t="e">
        <f>#REF!+#REF!+#REF!+#REF!+#REF!+#REF!+#REF!+#REF!+#REF!+#REF!</f>
        <v>#REF!</v>
      </c>
      <c r="G112" s="81">
        <f>H112*12</f>
        <v>0</v>
      </c>
      <c r="H112" s="83"/>
      <c r="I112" s="16">
        <v>4479.9</v>
      </c>
      <c r="J112" s="64"/>
    </row>
    <row r="113" spans="1:10" s="4" customFormat="1" ht="15" hidden="1">
      <c r="A113" s="8" t="s">
        <v>78</v>
      </c>
      <c r="B113" s="29"/>
      <c r="C113" s="3"/>
      <c r="D113" s="82">
        <f>G113*I113</f>
        <v>0</v>
      </c>
      <c r="E113" s="81">
        <f>H113*12</f>
        <v>0</v>
      </c>
      <c r="F113" s="83" t="e">
        <f>#REF!+#REF!+#REF!+#REF!+#REF!+#REF!+#REF!+#REF!+#REF!+#REF!</f>
        <v>#REF!</v>
      </c>
      <c r="G113" s="81">
        <f>H113*12</f>
        <v>0</v>
      </c>
      <c r="H113" s="83"/>
      <c r="I113" s="16">
        <v>4479.9</v>
      </c>
      <c r="J113" s="64"/>
    </row>
    <row r="114" spans="1:10" s="4" customFormat="1" ht="15" hidden="1">
      <c r="A114" s="8" t="s">
        <v>79</v>
      </c>
      <c r="B114" s="29"/>
      <c r="C114" s="3"/>
      <c r="D114" s="82">
        <f>G114*I114</f>
        <v>0</v>
      </c>
      <c r="E114" s="81">
        <f>H114*12</f>
        <v>0</v>
      </c>
      <c r="F114" s="83" t="e">
        <f>#REF!+#REF!+#REF!+#REF!+#REF!+#REF!+#REF!+#REF!+#REF!+#REF!</f>
        <v>#REF!</v>
      </c>
      <c r="G114" s="81">
        <f>H114*12</f>
        <v>0</v>
      </c>
      <c r="H114" s="83"/>
      <c r="I114" s="16">
        <v>4479.9</v>
      </c>
      <c r="J114" s="64"/>
    </row>
    <row r="115" spans="1:10" s="88" customFormat="1" ht="15">
      <c r="A115" s="96" t="s">
        <v>142</v>
      </c>
      <c r="B115" s="102"/>
      <c r="C115" s="81"/>
      <c r="D115" s="82">
        <v>724759.27</v>
      </c>
      <c r="E115" s="81"/>
      <c r="F115" s="83"/>
      <c r="G115" s="81">
        <f>D115/I115</f>
        <v>161.78</v>
      </c>
      <c r="H115" s="81">
        <f>G115/12</f>
        <v>13.48</v>
      </c>
      <c r="I115" s="116">
        <v>4479.9</v>
      </c>
      <c r="J115" s="117"/>
    </row>
    <row r="116" spans="1:10" s="88" customFormat="1" ht="15">
      <c r="A116" s="96" t="s">
        <v>131</v>
      </c>
      <c r="B116" s="102"/>
      <c r="C116" s="81"/>
      <c r="D116" s="82">
        <v>722.42</v>
      </c>
      <c r="E116" s="81"/>
      <c r="F116" s="83"/>
      <c r="G116" s="81">
        <f>D116/I116</f>
        <v>0.16</v>
      </c>
      <c r="H116" s="81">
        <f>G116/12</f>
        <v>0.01</v>
      </c>
      <c r="I116" s="116">
        <v>4479.9</v>
      </c>
      <c r="J116" s="117"/>
    </row>
    <row r="117" spans="1:10" s="4" customFormat="1" ht="12.75">
      <c r="A117" s="31"/>
      <c r="J117" s="64"/>
    </row>
    <row r="118" spans="1:10" s="4" customFormat="1" ht="13.5" thickBot="1">
      <c r="A118" s="31"/>
      <c r="J118" s="64"/>
    </row>
    <row r="119" spans="1:12" s="4" customFormat="1" ht="20.25" thickBot="1">
      <c r="A119" s="47" t="s">
        <v>102</v>
      </c>
      <c r="B119" s="48"/>
      <c r="C119" s="48"/>
      <c r="D119" s="49">
        <f>D101+D109</f>
        <v>1388294.96</v>
      </c>
      <c r="E119" s="49">
        <f>E101+E109</f>
        <v>111.96</v>
      </c>
      <c r="F119" s="49">
        <f>F101+F109</f>
        <v>0</v>
      </c>
      <c r="G119" s="49">
        <f>G101+G109</f>
        <v>309.9</v>
      </c>
      <c r="H119" s="49">
        <f>H101+H109</f>
        <v>25.82</v>
      </c>
      <c r="J119" s="64"/>
      <c r="L119" s="4" t="e">
        <f>H119*#REF!*12</f>
        <v>#REF!</v>
      </c>
    </row>
    <row r="120" spans="1:10" s="4" customFormat="1" ht="18.75">
      <c r="A120" s="32"/>
      <c r="B120" s="33"/>
      <c r="C120" s="5"/>
      <c r="D120" s="5"/>
      <c r="E120" s="5"/>
      <c r="F120" s="5"/>
      <c r="G120" s="5"/>
      <c r="H120" s="5"/>
      <c r="J120" s="64"/>
    </row>
    <row r="121" spans="1:10" s="4" customFormat="1" ht="18.75">
      <c r="A121" s="32"/>
      <c r="B121" s="33"/>
      <c r="C121" s="5"/>
      <c r="D121" s="5"/>
      <c r="E121" s="5"/>
      <c r="F121" s="5"/>
      <c r="G121" s="5"/>
      <c r="H121" s="5"/>
      <c r="J121" s="64"/>
    </row>
    <row r="122" spans="1:10" s="4" customFormat="1" ht="12.75">
      <c r="A122" s="31"/>
      <c r="J122" s="64"/>
    </row>
    <row r="123" spans="1:10" s="4" customFormat="1" ht="12.75">
      <c r="A123" s="31"/>
      <c r="J123" s="64"/>
    </row>
    <row r="124" spans="1:10" s="34" customFormat="1" ht="18.75">
      <c r="A124" s="32"/>
      <c r="B124" s="33"/>
      <c r="C124" s="5"/>
      <c r="D124" s="5"/>
      <c r="E124" s="5"/>
      <c r="F124" s="5"/>
      <c r="G124" s="5"/>
      <c r="H124" s="5"/>
      <c r="J124" s="66"/>
    </row>
    <row r="125" spans="1:10" s="30" customFormat="1" ht="19.5">
      <c r="A125" s="35"/>
      <c r="B125" s="36"/>
      <c r="C125" s="6"/>
      <c r="D125" s="6"/>
      <c r="E125" s="6"/>
      <c r="F125" s="6"/>
      <c r="G125" s="6"/>
      <c r="H125" s="6"/>
      <c r="J125" s="63"/>
    </row>
    <row r="126" spans="1:10" s="4" customFormat="1" ht="14.25">
      <c r="A126" s="130" t="s">
        <v>30</v>
      </c>
      <c r="B126" s="130"/>
      <c r="C126" s="130"/>
      <c r="D126" s="130"/>
      <c r="E126" s="130"/>
      <c r="F126" s="130"/>
      <c r="J126" s="64"/>
    </row>
    <row r="127" s="4" customFormat="1" ht="12.75">
      <c r="J127" s="64"/>
    </row>
    <row r="128" spans="1:10" s="4" customFormat="1" ht="12.75">
      <c r="A128" s="31" t="s">
        <v>31</v>
      </c>
      <c r="J128" s="64"/>
    </row>
    <row r="129" s="4" customFormat="1" ht="12.75">
      <c r="J129" s="64"/>
    </row>
    <row r="130" s="4" customFormat="1" ht="12.75">
      <c r="J130" s="64"/>
    </row>
    <row r="131" s="4" customFormat="1" ht="12.75">
      <c r="J131" s="64"/>
    </row>
    <row r="132" s="4" customFormat="1" ht="12.75">
      <c r="J132" s="64"/>
    </row>
    <row r="133" s="4" customFormat="1" ht="12.75">
      <c r="J133" s="64"/>
    </row>
    <row r="134" s="4" customFormat="1" ht="12.75">
      <c r="J134" s="64"/>
    </row>
    <row r="135" s="4" customFormat="1" ht="12.75">
      <c r="J135" s="64"/>
    </row>
    <row r="136" s="4" customFormat="1" ht="12.75">
      <c r="J136" s="64"/>
    </row>
    <row r="137" s="4" customFormat="1" ht="12.75">
      <c r="J137" s="64"/>
    </row>
    <row r="138" s="4" customFormat="1" ht="12.75">
      <c r="J138" s="64"/>
    </row>
    <row r="139" s="4" customFormat="1" ht="12.75">
      <c r="J139" s="64"/>
    </row>
    <row r="140" s="4" customFormat="1" ht="12.75">
      <c r="J140" s="64"/>
    </row>
    <row r="141" s="4" customFormat="1" ht="12.75">
      <c r="J141" s="64"/>
    </row>
    <row r="142" s="4" customFormat="1" ht="12.75">
      <c r="J142" s="64"/>
    </row>
    <row r="143" s="4" customFormat="1" ht="12.75">
      <c r="J143" s="64"/>
    </row>
    <row r="144" s="4" customFormat="1" ht="12.75">
      <c r="J144" s="64"/>
    </row>
    <row r="145" s="4" customFormat="1" ht="12.75">
      <c r="J145" s="64"/>
    </row>
    <row r="146" s="4" customFormat="1" ht="12.75">
      <c r="J146" s="64"/>
    </row>
  </sheetData>
  <sheetProtection/>
  <mergeCells count="12">
    <mergeCell ref="A7:H7"/>
    <mergeCell ref="A8:H8"/>
    <mergeCell ref="A9:H9"/>
    <mergeCell ref="A10:H10"/>
    <mergeCell ref="A13:H13"/>
    <mergeCell ref="A126:F126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2015-05-29T07:08:50Z</cp:lastPrinted>
  <dcterms:created xsi:type="dcterms:W3CDTF">2010-04-02T14:46:04Z</dcterms:created>
  <dcterms:modified xsi:type="dcterms:W3CDTF">2015-06-01T05:28:19Z</dcterms:modified>
  <cp:category/>
  <cp:version/>
  <cp:contentType/>
  <cp:contentStatus/>
</cp:coreProperties>
</file>