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activeTab="3"/>
  </bookViews>
  <sheets>
    <sheet name="проект 1" sheetId="2" r:id="rId1"/>
    <sheet name="по заявления" sheetId="4" r:id="rId2"/>
    <sheet name="по голосованию" sheetId="5" r:id="rId3"/>
    <sheet name="для встроенных" sheetId="6" r:id="rId4"/>
  </sheets>
  <calcPr calcId="145621" fullPrecision="0"/>
</workbook>
</file>

<file path=xl/calcChain.xml><?xml version="1.0" encoding="utf-8"?>
<calcChain xmlns="http://schemas.openxmlformats.org/spreadsheetml/2006/main">
  <c r="E86" i="6" l="1"/>
  <c r="F86" i="6"/>
  <c r="G86" i="6"/>
  <c r="H86" i="6"/>
  <c r="D86" i="6"/>
  <c r="G94" i="6"/>
  <c r="D94" i="6"/>
  <c r="G93" i="6"/>
  <c r="D93" i="6"/>
  <c r="G92" i="6"/>
  <c r="D92" i="6"/>
  <c r="F91" i="6"/>
  <c r="E91" i="6"/>
  <c r="C91" i="6"/>
  <c r="F97" i="6"/>
  <c r="H85" i="6"/>
  <c r="G85" i="6"/>
  <c r="E85" i="6"/>
  <c r="D85" i="6"/>
  <c r="C85" i="6"/>
  <c r="G84" i="6"/>
  <c r="D84" i="6" s="1"/>
  <c r="D81" i="6"/>
  <c r="G81" i="6" s="1"/>
  <c r="H81" i="6" s="1"/>
  <c r="C80" i="6"/>
  <c r="D78" i="6"/>
  <c r="G78" i="6" s="1"/>
  <c r="H78" i="6" s="1"/>
  <c r="G76" i="6"/>
  <c r="H76" i="6" s="1"/>
  <c r="D76" i="6"/>
  <c r="G71" i="6"/>
  <c r="D71" i="6" s="1"/>
  <c r="D70" i="6"/>
  <c r="G70" i="6" s="1"/>
  <c r="H70" i="6" s="1"/>
  <c r="G69" i="6"/>
  <c r="D69" i="6" s="1"/>
  <c r="D66" i="6" s="1"/>
  <c r="G66" i="6" s="1"/>
  <c r="H66" i="6" s="1"/>
  <c r="D58" i="6"/>
  <c r="G58" i="6" s="1"/>
  <c r="H58" i="6" s="1"/>
  <c r="E54" i="6"/>
  <c r="C54" i="6"/>
  <c r="E51" i="6"/>
  <c r="C51" i="6"/>
  <c r="E50" i="6"/>
  <c r="C50" i="6"/>
  <c r="E49" i="6"/>
  <c r="C49" i="6"/>
  <c r="E48" i="6"/>
  <c r="E46" i="6"/>
  <c r="C46" i="6"/>
  <c r="E45" i="6"/>
  <c r="D43" i="6"/>
  <c r="G43" i="6" s="1"/>
  <c r="H43" i="6" s="1"/>
  <c r="G42" i="6"/>
  <c r="E42" i="6"/>
  <c r="D42" i="6"/>
  <c r="C42" i="6"/>
  <c r="G41" i="6"/>
  <c r="E41" i="6"/>
  <c r="D41" i="6"/>
  <c r="C41" i="6"/>
  <c r="G40" i="6"/>
  <c r="E40" i="6"/>
  <c r="D40" i="6"/>
  <c r="C40" i="6"/>
  <c r="G39" i="6"/>
  <c r="D39" i="6" s="1"/>
  <c r="E39" i="6"/>
  <c r="C39" i="6"/>
  <c r="H38" i="6"/>
  <c r="G38" i="6"/>
  <c r="H35" i="6"/>
  <c r="G35" i="6"/>
  <c r="H34" i="6"/>
  <c r="G34" i="6"/>
  <c r="H33" i="6"/>
  <c r="G33" i="6"/>
  <c r="G32" i="6"/>
  <c r="D32" i="6" s="1"/>
  <c r="E32" i="6"/>
  <c r="C32" i="6"/>
  <c r="G31" i="6"/>
  <c r="D31" i="6" s="1"/>
  <c r="E31" i="6"/>
  <c r="C31" i="6"/>
  <c r="G24" i="6"/>
  <c r="D24" i="6" s="1"/>
  <c r="E24" i="6"/>
  <c r="C24" i="6"/>
  <c r="H23" i="6"/>
  <c r="H16" i="6" s="1"/>
  <c r="C16" i="6"/>
  <c r="E16" i="6" l="1"/>
  <c r="E97" i="6" s="1"/>
  <c r="G16" i="6"/>
  <c r="D16" i="6" s="1"/>
  <c r="H97" i="6"/>
  <c r="G97" i="6"/>
  <c r="D97" i="6"/>
  <c r="H23" i="5"/>
  <c r="H85" i="5"/>
  <c r="G95" i="5" l="1"/>
  <c r="D95" i="5" s="1"/>
  <c r="G94" i="5"/>
  <c r="D94" i="5" s="1"/>
  <c r="G93" i="5"/>
  <c r="D93" i="5" s="1"/>
  <c r="F92" i="5"/>
  <c r="E92" i="5"/>
  <c r="C92" i="5"/>
  <c r="F87" i="5"/>
  <c r="G86" i="5"/>
  <c r="D86" i="5" s="1"/>
  <c r="G85" i="5"/>
  <c r="E85" i="5"/>
  <c r="D85" i="5"/>
  <c r="C85" i="5"/>
  <c r="G84" i="5"/>
  <c r="D84" i="5" s="1"/>
  <c r="G81" i="5"/>
  <c r="H81" i="5" s="1"/>
  <c r="D81" i="5"/>
  <c r="C80" i="5"/>
  <c r="D78" i="5"/>
  <c r="G78" i="5" s="1"/>
  <c r="H78" i="5" s="1"/>
  <c r="D76" i="5"/>
  <c r="G76" i="5" s="1"/>
  <c r="H76" i="5" s="1"/>
  <c r="G71" i="5"/>
  <c r="D71" i="5" s="1"/>
  <c r="G70" i="5"/>
  <c r="H70" i="5" s="1"/>
  <c r="D70" i="5"/>
  <c r="G69" i="5"/>
  <c r="D69" i="5" s="1"/>
  <c r="D66" i="5" s="1"/>
  <c r="G66" i="5" s="1"/>
  <c r="H66" i="5" s="1"/>
  <c r="D58" i="5"/>
  <c r="G58" i="5" s="1"/>
  <c r="H58" i="5" s="1"/>
  <c r="E54" i="5"/>
  <c r="C54" i="5"/>
  <c r="E51" i="5"/>
  <c r="C51" i="5"/>
  <c r="E50" i="5"/>
  <c r="C50" i="5"/>
  <c r="E49" i="5"/>
  <c r="C49" i="5"/>
  <c r="E48" i="5"/>
  <c r="E46" i="5"/>
  <c r="C46" i="5"/>
  <c r="E45" i="5"/>
  <c r="D43" i="5"/>
  <c r="G43" i="5" s="1"/>
  <c r="H43" i="5" s="1"/>
  <c r="G42" i="5"/>
  <c r="E42" i="5"/>
  <c r="D42" i="5"/>
  <c r="C42" i="5"/>
  <c r="G41" i="5"/>
  <c r="D41" i="5" s="1"/>
  <c r="E41" i="5"/>
  <c r="C41" i="5"/>
  <c r="G40" i="5"/>
  <c r="D40" i="5" s="1"/>
  <c r="E40" i="5"/>
  <c r="C40" i="5"/>
  <c r="G39" i="5"/>
  <c r="D39" i="5" s="1"/>
  <c r="E39" i="5"/>
  <c r="C39" i="5"/>
  <c r="G38" i="5"/>
  <c r="H38" i="5" s="1"/>
  <c r="G35" i="5"/>
  <c r="H35" i="5" s="1"/>
  <c r="G34" i="5"/>
  <c r="H34" i="5" s="1"/>
  <c r="G33" i="5"/>
  <c r="H33" i="5" s="1"/>
  <c r="G32" i="5"/>
  <c r="D32" i="5" s="1"/>
  <c r="E32" i="5"/>
  <c r="C32" i="5"/>
  <c r="G31" i="5"/>
  <c r="D31" i="5" s="1"/>
  <c r="E31" i="5"/>
  <c r="C31" i="5"/>
  <c r="G24" i="5"/>
  <c r="D24" i="5" s="1"/>
  <c r="E24" i="5"/>
  <c r="C24" i="5"/>
  <c r="H16" i="5"/>
  <c r="E16" i="5" s="1"/>
  <c r="C16" i="5"/>
  <c r="F98" i="5" l="1"/>
  <c r="H87" i="5"/>
  <c r="H98" i="5" s="1"/>
  <c r="E87" i="5"/>
  <c r="E98" i="5" s="1"/>
  <c r="G16" i="5"/>
  <c r="D16" i="5" s="1"/>
  <c r="D87" i="5" s="1"/>
  <c r="D98" i="5" s="1"/>
  <c r="G97" i="4"/>
  <c r="D97" i="4" s="1"/>
  <c r="G96" i="4"/>
  <c r="D96" i="4" s="1"/>
  <c r="G95" i="4"/>
  <c r="D95" i="4" s="1"/>
  <c r="F94" i="4"/>
  <c r="E94" i="4"/>
  <c r="C94" i="4"/>
  <c r="F89" i="4"/>
  <c r="F100" i="4" s="1"/>
  <c r="G88" i="4"/>
  <c r="G87" i="4"/>
  <c r="E87" i="4"/>
  <c r="D87" i="4"/>
  <c r="C87" i="4"/>
  <c r="G86" i="4"/>
  <c r="D86" i="4" s="1"/>
  <c r="D83" i="4"/>
  <c r="G83" i="4" s="1"/>
  <c r="H83" i="4" s="1"/>
  <c r="C82" i="4"/>
  <c r="D80" i="4"/>
  <c r="G80" i="4" s="1"/>
  <c r="H80" i="4" s="1"/>
  <c r="D78" i="4"/>
  <c r="G78" i="4" s="1"/>
  <c r="H78" i="4" s="1"/>
  <c r="G73" i="4"/>
  <c r="D73" i="4" s="1"/>
  <c r="D72" i="4"/>
  <c r="G72" i="4" s="1"/>
  <c r="H72" i="4" s="1"/>
  <c r="G71" i="4"/>
  <c r="D71" i="4"/>
  <c r="D68" i="4" s="1"/>
  <c r="G68" i="4" s="1"/>
  <c r="H68" i="4" s="1"/>
  <c r="D60" i="4"/>
  <c r="G60" i="4" s="1"/>
  <c r="H60" i="4" s="1"/>
  <c r="E56" i="4"/>
  <c r="C56" i="4"/>
  <c r="E53" i="4"/>
  <c r="C53" i="4"/>
  <c r="E52" i="4"/>
  <c r="C52" i="4"/>
  <c r="E51" i="4"/>
  <c r="C51" i="4"/>
  <c r="E50" i="4"/>
  <c r="E48" i="4"/>
  <c r="C48" i="4"/>
  <c r="E47" i="4"/>
  <c r="G45" i="4"/>
  <c r="H45" i="4" s="1"/>
  <c r="D45" i="4"/>
  <c r="G44" i="4"/>
  <c r="E44" i="4"/>
  <c r="D44" i="4"/>
  <c r="C44" i="4"/>
  <c r="G43" i="4"/>
  <c r="E43" i="4"/>
  <c r="D43" i="4"/>
  <c r="C43" i="4"/>
  <c r="G42" i="4"/>
  <c r="E42" i="4"/>
  <c r="D42" i="4"/>
  <c r="C42" i="4"/>
  <c r="G41" i="4"/>
  <c r="E41" i="4"/>
  <c r="D41" i="4"/>
  <c r="C41" i="4"/>
  <c r="H40" i="4"/>
  <c r="G40" i="4"/>
  <c r="H37" i="4"/>
  <c r="G37" i="4"/>
  <c r="H36" i="4"/>
  <c r="G36" i="4"/>
  <c r="H35" i="4"/>
  <c r="G35" i="4"/>
  <c r="G34" i="4"/>
  <c r="D34" i="4" s="1"/>
  <c r="E34" i="4"/>
  <c r="C34" i="4"/>
  <c r="G33" i="4"/>
  <c r="D33" i="4" s="1"/>
  <c r="E33" i="4"/>
  <c r="C33" i="4"/>
  <c r="G26" i="4"/>
  <c r="D26" i="4" s="1"/>
  <c r="E26" i="4"/>
  <c r="C26" i="4"/>
  <c r="H25" i="4"/>
  <c r="H16" i="4" s="1"/>
  <c r="C16" i="4"/>
  <c r="G87" i="5" l="1"/>
  <c r="G98" i="5" s="1"/>
  <c r="H89" i="4"/>
  <c r="G16" i="4"/>
  <c r="D16" i="4" s="1"/>
  <c r="E16" i="4"/>
  <c r="E89" i="4" s="1"/>
  <c r="E100" i="4" s="1"/>
  <c r="G89" i="4"/>
  <c r="G100" i="4" s="1"/>
  <c r="D88" i="4"/>
  <c r="D89" i="4" s="1"/>
  <c r="D100" i="4" s="1"/>
  <c r="E94" i="2"/>
  <c r="F94" i="2"/>
  <c r="D94" i="2"/>
  <c r="F89" i="2"/>
  <c r="D60" i="2"/>
  <c r="G117" i="2"/>
  <c r="H117" i="2" s="1"/>
  <c r="G118" i="2"/>
  <c r="H118" i="2" s="1"/>
  <c r="G119" i="2"/>
  <c r="H119" i="2" s="1"/>
  <c r="D72" i="2"/>
  <c r="D78" i="2"/>
  <c r="H25" i="2"/>
  <c r="H16" i="2" s="1"/>
  <c r="H100" i="4" l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99" i="2" l="1"/>
  <c r="H99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D45" i="2" l="1"/>
  <c r="F122" i="2" l="1"/>
  <c r="G98" i="2"/>
  <c r="G94" i="2" s="1"/>
  <c r="G97" i="2"/>
  <c r="D97" i="2" s="1"/>
  <c r="G96" i="2"/>
  <c r="D96" i="2" s="1"/>
  <c r="G95" i="2"/>
  <c r="D95" i="2" s="1"/>
  <c r="C94" i="2"/>
  <c r="G88" i="2"/>
  <c r="G87" i="2"/>
  <c r="D87" i="2" s="1"/>
  <c r="E87" i="2"/>
  <c r="C87" i="2"/>
  <c r="G86" i="2"/>
  <c r="D86" i="2" s="1"/>
  <c r="D83" i="2"/>
  <c r="G83" i="2" s="1"/>
  <c r="H83" i="2" s="1"/>
  <c r="C82" i="2"/>
  <c r="D80" i="2"/>
  <c r="G80" i="2" s="1"/>
  <c r="H80" i="2" s="1"/>
  <c r="G73" i="2"/>
  <c r="D73" i="2" s="1"/>
  <c r="G72" i="2"/>
  <c r="H72" i="2" s="1"/>
  <c r="G71" i="2"/>
  <c r="D71" i="2" s="1"/>
  <c r="D68" i="2" s="1"/>
  <c r="G68" i="2" s="1"/>
  <c r="H68" i="2" s="1"/>
  <c r="G60" i="2"/>
  <c r="H60" i="2" s="1"/>
  <c r="E56" i="2"/>
  <c r="C56" i="2"/>
  <c r="E53" i="2"/>
  <c r="C53" i="2"/>
  <c r="E52" i="2"/>
  <c r="C52" i="2"/>
  <c r="E51" i="2"/>
  <c r="C51" i="2"/>
  <c r="E50" i="2"/>
  <c r="E48" i="2"/>
  <c r="C48" i="2"/>
  <c r="E47" i="2"/>
  <c r="G44" i="2"/>
  <c r="D44" i="2" s="1"/>
  <c r="E44" i="2"/>
  <c r="C44" i="2"/>
  <c r="G43" i="2"/>
  <c r="D43" i="2" s="1"/>
  <c r="E43" i="2"/>
  <c r="C43" i="2"/>
  <c r="G42" i="2"/>
  <c r="D42" i="2" s="1"/>
  <c r="E42" i="2"/>
  <c r="C42" i="2"/>
  <c r="G41" i="2"/>
  <c r="D41" i="2" s="1"/>
  <c r="E41" i="2"/>
  <c r="C41" i="2"/>
  <c r="G40" i="2"/>
  <c r="H40" i="2" s="1"/>
  <c r="G37" i="2"/>
  <c r="H37" i="2" s="1"/>
  <c r="G36" i="2"/>
  <c r="H36" i="2" s="1"/>
  <c r="G35" i="2"/>
  <c r="H35" i="2" s="1"/>
  <c r="G34" i="2"/>
  <c r="D34" i="2" s="1"/>
  <c r="E34" i="2"/>
  <c r="C34" i="2"/>
  <c r="G33" i="2"/>
  <c r="D33" i="2" s="1"/>
  <c r="E33" i="2"/>
  <c r="C33" i="2"/>
  <c r="G26" i="2"/>
  <c r="D26" i="2" s="1"/>
  <c r="E26" i="2"/>
  <c r="C26" i="2"/>
  <c r="G16" i="2"/>
  <c r="D16" i="2" s="1"/>
  <c r="E16" i="2"/>
  <c r="C16" i="2"/>
  <c r="E89" i="2" l="1"/>
  <c r="E122" i="2" s="1"/>
  <c r="H98" i="2"/>
  <c r="H94" i="2" s="1"/>
  <c r="G78" i="2"/>
  <c r="H78" i="2" s="1"/>
  <c r="G45" i="2"/>
  <c r="D88" i="2"/>
  <c r="D89" i="2" s="1"/>
  <c r="G89" i="2" l="1"/>
  <c r="G122" i="2" s="1"/>
  <c r="D122" i="2"/>
  <c r="H45" i="2"/>
  <c r="H89" i="2" s="1"/>
  <c r="H122" i="2" l="1"/>
  <c r="H39" i="2"/>
  <c r="H36" i="6"/>
  <c r="H37" i="5"/>
  <c r="H38" i="4"/>
  <c r="H37" i="6"/>
  <c r="H39" i="4"/>
  <c r="D37" i="5"/>
  <c r="G37" i="5"/>
  <c r="D36" i="6"/>
  <c r="G36" i="6"/>
  <c r="H38" i="2"/>
  <c r="G38" i="2"/>
  <c r="D38" i="2"/>
  <c r="D39" i="2"/>
  <c r="G39" i="2"/>
  <c r="D38" i="4"/>
  <c r="G38" i="4"/>
  <c r="D37" i="6"/>
  <c r="G37" i="6"/>
  <c r="H36" i="5"/>
  <c r="G36" i="5"/>
  <c r="D36" i="5"/>
  <c r="D39" i="4"/>
  <c r="G39" i="4"/>
</calcChain>
</file>

<file path=xl/sharedStrings.xml><?xml version="1.0" encoding="utf-8"?>
<sst xmlns="http://schemas.openxmlformats.org/spreadsheetml/2006/main" count="620" uniqueCount="125">
  <si>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</si>
  <si>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</si>
  <si>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</si>
  <si>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</si>
  <si>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</si>
  <si>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д.30(Sобщ.=2334,1 м2;Sзем.уч.=2419,93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</si>
  <si>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</si>
  <si>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</si>
  <si>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</si>
  <si>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</si>
  <si>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</si>
  <si>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</si>
  <si>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</si>
  <si>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</si>
  <si>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</si>
  <si>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</si>
  <si>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</si>
  <si>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</si>
  <si>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</si>
  <si>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</si>
  <si>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</si>
  <si>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</si>
  <si>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</si>
  <si>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</si>
  <si>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</si>
  <si>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</si>
  <si>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</si>
  <si>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</si>
  <si>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</si>
  <si>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</si>
  <si>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</si>
  <si>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</si>
  <si>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</si>
  <si>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</si>
  <si>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</si>
  <si>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</si>
  <si>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</si>
  <si>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</si>
  <si>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</si>
  <si>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</si>
  <si>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</si>
  <si>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</si>
  <si>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</si>
  <si>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</si>
  <si>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</si>
  <si>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</si>
  <si>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</si>
  <si>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</si>
  <si>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</si>
  <si>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</si>
  <si>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</si>
  <si>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</si>
  <si>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</si>
  <si>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</si>
  <si>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</si>
  <si>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</si>
  <si>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</si>
  <si>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</si>
  <si>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</si>
  <si>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</si>
  <si>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</si>
  <si>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</si>
  <si>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</si>
  <si>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</si>
  <si>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</si>
  <si>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замена насоса ГВС /резерв/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</si>
  <si>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</si>
  <si>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</si>
  <si>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</si>
  <si>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</si>
  <si>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</si>
  <si>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</si>
  <si>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</si>
  <si>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</si>
  <si>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</si>
  <si>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</si>
  <si>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</si>
  <si>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</si>
  <si>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</si>
  <si>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</si>
  <si>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</si>
  <si>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</si>
  <si>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</si>
  <si>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Сбор, вывоз и утилизация ТБО руб/м2</t>
  </si>
  <si>
    <t>Итого :</t>
  </si>
  <si>
    <t>Предлагаемый перечень работ по текущему ремонту                                       ( на выбор собственников)</t>
  </si>
  <si>
    <t>ремонт кровли</t>
  </si>
  <si>
    <t>ремонт козырьков подъездов</t>
  </si>
  <si>
    <t>ремонт стеновых панельных швов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</si>
  <si>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</si>
  <si>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</si>
  <si>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</si>
  <si>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заполнение электронных паспортов</t>
  </si>
  <si>
    <t>учет работ по капремонту</t>
  </si>
  <si>
    <t>пылеудаление и дезинфекция вентиляционных каналов без пробивки</t>
  </si>
  <si>
    <t>1 раз в 3 года</t>
  </si>
  <si>
    <t>ремонт панельных швов 500 м.п.</t>
  </si>
  <si>
    <t>изоляция трубопроводов отопления материалом "К-FLEX"</t>
  </si>
  <si>
    <t>Проект 1</t>
  </si>
  <si>
    <t>гидравлическое испытание элеваторных узлов и запорной арматуры</t>
  </si>
  <si>
    <t>Итого:</t>
  </si>
  <si>
    <t>Управление многоквартирным домом, всего в т.ч.</t>
  </si>
  <si>
    <t>изготовление и установка зонтов над вентшахтами -15шт.</t>
  </si>
  <si>
    <t>устройство ступени входа в подвал</t>
  </si>
  <si>
    <t>ремонт отмостки 165 м2</t>
  </si>
  <si>
    <t>косметический ремонт подъездов</t>
  </si>
  <si>
    <t>смена задвижек СТС диам 80 мм - 3 шт.</t>
  </si>
  <si>
    <t xml:space="preserve">установка шаровой задвижки СТС с переврезкой теплового счетчика и задвижки ВВП СТС </t>
  </si>
  <si>
    <t>установка фильтра диам 80 мм - 1 шт. на ХВС</t>
  </si>
  <si>
    <t>изоляция трубопроводов ХВС материалом "К-FLEX" с очисткой и окраской труб</t>
  </si>
  <si>
    <t>изоляция трубопроводов ГВС материалом "К-FLEX"</t>
  </si>
  <si>
    <t>установка шарового крана на ГВС диам.15 мм - 1 шт.</t>
  </si>
  <si>
    <t>2015  -2016 гг.</t>
  </si>
  <si>
    <t>выполнение работ экологом</t>
  </si>
  <si>
    <t>(стоимость услуг  увеличена на 10,5 % в соответствии с уровнем инфляции 2014 г.)</t>
  </si>
  <si>
    <t>Поверка общедомовых приборов учета  теплоэнергии</t>
  </si>
  <si>
    <t xml:space="preserve">отключение системы отопления с переводом системы ГВС на летнюю схему </t>
  </si>
  <si>
    <t>подключение системы отопления с регулировкой и переводом системы ГВС на зимнюю схему</t>
  </si>
  <si>
    <t>замена трансформатора тока</t>
  </si>
  <si>
    <t>1 раз в 4 года</t>
  </si>
  <si>
    <t>электротехнические измерения и испытания электрооборудования</t>
  </si>
  <si>
    <t>установка регулятора температуры на ГВС</t>
  </si>
  <si>
    <t>(с учетом поверки прибора учета теплоснабжения)</t>
  </si>
  <si>
    <t>Работы заявочного характера, в т.ч работы по предписанию надзорных органов</t>
  </si>
  <si>
    <t>по адресу: ул.Ленинского Комсомола, д.30(S жилые + нежилые = 2334,1 м2;Sзем.уч.=2419,93 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</si>
</sst>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Arial Black"/>
      <family val="2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2" fontId="8" fillId="4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 wrapText="1"/>
    </xf>
    <xf numFmtId="2" fontId="9" fillId="4" borderId="25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9" fillId="3" borderId="2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4" borderId="15" xfId="0" applyNumberFormat="1" applyFont="1" applyFill="1" applyBorder="1" applyAlignment="1">
      <alignment horizontal="center" vertical="center" wrapText="1"/>
    </xf>
    <xf numFmtId="2" fontId="12" fillId="4" borderId="2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2" fontId="9" fillId="0" borderId="0" xfId="0" applyNumberFormat="1" applyFont="1" applyFill="1"/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3" borderId="0" xfId="0" applyFill="1"/>
    <xf numFmtId="0" fontId="12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2" fillId="4" borderId="16" xfId="0" applyNumberFormat="1" applyFont="1" applyFill="1" applyBorder="1" applyAlignment="1">
      <alignment horizontal="center" vertical="center" wrapText="1"/>
    </xf>
    <xf numFmtId="2" fontId="12" fillId="4" borderId="18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12" fillId="3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4" borderId="30" xfId="0" applyNumberFormat="1" applyFont="1" applyFill="1" applyBorder="1" applyAlignment="1">
      <alignment horizontal="center" vertical="center" wrapText="1"/>
    </xf>
    <xf numFmtId="2" fontId="9" fillId="4" borderId="27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center" vertical="center" wrapText="1"/>
    </xf>
    <xf numFmtId="2" fontId="12" fillId="4" borderId="17" xfId="0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/>
    </xf>
    <xf numFmtId="2" fontId="13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2" fontId="0" fillId="4" borderId="0" xfId="0" applyNumberFormat="1" applyFill="1" applyAlignment="1">
      <alignment horizontal="center" vertical="center"/>
    </xf>
    <xf numFmtId="0" fontId="0" fillId="4" borderId="15" xfId="0" applyFill="1" applyBorder="1" applyAlignment="1">
      <alignment horizontal="left" vertical="center"/>
    </xf>
    <xf numFmtId="2" fontId="1" fillId="4" borderId="17" xfId="0" applyNumberFormat="1" applyFont="1" applyFill="1" applyBorder="1" applyAlignment="1">
      <alignment horizontal="center" vertical="center" wrapText="1"/>
    </xf>
    <xf numFmtId="2" fontId="8" fillId="4" borderId="32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opLeftCell="A63" zoomScale="75" workbookViewId="0">
      <selection activeCell="M23" sqref="M23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7109375" style="1" customWidth="1"/>
    <col min="5" max="5" width="13.85546875" style="1" hidden="1" customWidth="1"/>
    <col min="6" max="6" width="20.85546875" style="99" hidden="1" customWidth="1"/>
    <col min="7" max="7" width="13.85546875" style="1" customWidth="1"/>
    <col min="8" max="8" width="20.85546875" style="99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45" t="s">
        <v>0</v>
      </c>
      <c r="B1" s="146"/>
      <c r="C1" s="146"/>
      <c r="D1" s="146"/>
      <c r="E1" s="146"/>
      <c r="F1" s="146"/>
      <c r="G1" s="146"/>
      <c r="H1" s="146"/>
    </row>
    <row r="2" spans="1:10" ht="12.75" customHeight="1" x14ac:dyDescent="0.3">
      <c r="B2" s="147" t="s">
        <v>1</v>
      </c>
      <c r="C2" s="147"/>
      <c r="D2" s="147"/>
      <c r="E2" s="147"/>
      <c r="F2" s="147"/>
      <c r="G2" s="146"/>
      <c r="H2" s="146"/>
    </row>
    <row r="3" spans="1:10" ht="19.5" customHeight="1" x14ac:dyDescent="0.3">
      <c r="A3" s="3" t="s">
        <v>112</v>
      </c>
      <c r="B3" s="147" t="s">
        <v>2</v>
      </c>
      <c r="C3" s="147"/>
      <c r="D3" s="147"/>
      <c r="E3" s="147"/>
      <c r="F3" s="147"/>
      <c r="G3" s="146"/>
      <c r="H3" s="146"/>
    </row>
    <row r="4" spans="1:10" ht="14.25" customHeight="1" x14ac:dyDescent="0.3">
      <c r="B4" s="147" t="s">
        <v>3</v>
      </c>
      <c r="C4" s="147"/>
      <c r="D4" s="147"/>
      <c r="E4" s="147"/>
      <c r="F4" s="147"/>
      <c r="G4" s="146"/>
      <c r="H4" s="146"/>
    </row>
    <row r="5" spans="1:10" ht="39.75" customHeight="1" x14ac:dyDescent="0.25">
      <c r="A5" s="148" t="s">
        <v>98</v>
      </c>
      <c r="B5" s="149"/>
      <c r="C5" s="149"/>
      <c r="D5" s="149"/>
      <c r="E5" s="149"/>
      <c r="F5" s="149"/>
      <c r="G5" s="149"/>
      <c r="H5" s="149"/>
      <c r="J5" s="1"/>
    </row>
    <row r="6" spans="1:10" ht="33" customHeight="1" x14ac:dyDescent="0.4">
      <c r="A6" s="150" t="s">
        <v>122</v>
      </c>
      <c r="B6" s="151"/>
      <c r="C6" s="151"/>
      <c r="D6" s="151"/>
      <c r="E6" s="151"/>
      <c r="F6" s="151"/>
      <c r="G6" s="151"/>
      <c r="H6" s="151"/>
      <c r="J6" s="1"/>
    </row>
    <row r="7" spans="1:10" ht="35.25" hidden="1" customHeight="1" x14ac:dyDescent="0.2">
      <c r="B7" s="4"/>
      <c r="C7" s="4"/>
      <c r="D7" s="4"/>
      <c r="E7" s="4"/>
      <c r="F7" s="5"/>
      <c r="G7" s="4"/>
      <c r="H7" s="4"/>
      <c r="I7" s="4"/>
    </row>
    <row r="8" spans="1:10" ht="27" customHeight="1" x14ac:dyDescent="0.2">
      <c r="A8" s="162" t="s">
        <v>114</v>
      </c>
      <c r="B8" s="162"/>
      <c r="C8" s="162"/>
      <c r="D8" s="162"/>
      <c r="E8" s="162"/>
      <c r="F8" s="162"/>
      <c r="G8" s="162"/>
      <c r="H8" s="162"/>
      <c r="I8" s="4"/>
    </row>
    <row r="9" spans="1:10" s="6" customFormat="1" ht="22.5" customHeight="1" x14ac:dyDescent="0.4">
      <c r="A9" s="152" t="s">
        <v>4</v>
      </c>
      <c r="B9" s="152"/>
      <c r="C9" s="152"/>
      <c r="D9" s="152"/>
      <c r="E9" s="153"/>
      <c r="F9" s="153"/>
      <c r="G9" s="153"/>
      <c r="H9" s="153"/>
      <c r="J9" s="7"/>
    </row>
    <row r="10" spans="1:10" s="8" customFormat="1" ht="18.75" customHeight="1" x14ac:dyDescent="0.4">
      <c r="A10" s="152" t="s">
        <v>5</v>
      </c>
      <c r="B10" s="152"/>
      <c r="C10" s="152"/>
      <c r="D10" s="152"/>
      <c r="E10" s="153"/>
      <c r="F10" s="153"/>
      <c r="G10" s="153"/>
      <c r="H10" s="153"/>
    </row>
    <row r="11" spans="1:10" s="9" customFormat="1" ht="17.25" customHeight="1" x14ac:dyDescent="0.2">
      <c r="A11" s="154" t="s">
        <v>6</v>
      </c>
      <c r="B11" s="154"/>
      <c r="C11" s="154"/>
      <c r="D11" s="154"/>
      <c r="E11" s="155"/>
      <c r="F11" s="155"/>
      <c r="G11" s="155"/>
      <c r="H11" s="155"/>
    </row>
    <row r="12" spans="1:10" s="8" customFormat="1" ht="30" customHeight="1" thickBot="1" x14ac:dyDescent="0.25">
      <c r="A12" s="156" t="s">
        <v>7</v>
      </c>
      <c r="B12" s="156"/>
      <c r="C12" s="156"/>
      <c r="D12" s="156"/>
      <c r="E12" s="157"/>
      <c r="F12" s="157"/>
      <c r="G12" s="157"/>
      <c r="H12" s="157"/>
    </row>
    <row r="13" spans="1:10" s="14" customFormat="1" ht="139.5" customHeight="1" thickBot="1" x14ac:dyDescent="0.25">
      <c r="A13" s="10" t="s">
        <v>8</v>
      </c>
      <c r="B13" s="11" t="s">
        <v>9</v>
      </c>
      <c r="C13" s="12" t="s">
        <v>10</v>
      </c>
      <c r="D13" s="12" t="s">
        <v>11</v>
      </c>
      <c r="E13" s="12" t="s">
        <v>10</v>
      </c>
      <c r="F13" s="13" t="s">
        <v>12</v>
      </c>
      <c r="G13" s="12" t="s">
        <v>10</v>
      </c>
      <c r="H13" s="13" t="s">
        <v>12</v>
      </c>
      <c r="J13" s="15"/>
    </row>
    <row r="14" spans="1:10" s="22" customFormat="1" x14ac:dyDescent="0.2">
      <c r="A14" s="16">
        <v>1</v>
      </c>
      <c r="B14" s="17">
        <v>2</v>
      </c>
      <c r="C14" s="17">
        <v>3</v>
      </c>
      <c r="D14" s="18"/>
      <c r="E14" s="17">
        <v>3</v>
      </c>
      <c r="F14" s="19">
        <v>4</v>
      </c>
      <c r="G14" s="20">
        <v>3</v>
      </c>
      <c r="H14" s="21">
        <v>4</v>
      </c>
      <c r="J14" s="23"/>
    </row>
    <row r="15" spans="1:10" s="22" customFormat="1" ht="49.5" customHeight="1" x14ac:dyDescent="0.2">
      <c r="A15" s="158" t="s">
        <v>13</v>
      </c>
      <c r="B15" s="159"/>
      <c r="C15" s="159"/>
      <c r="D15" s="159"/>
      <c r="E15" s="159"/>
      <c r="F15" s="159"/>
      <c r="G15" s="160"/>
      <c r="H15" s="161"/>
      <c r="J15" s="23"/>
    </row>
    <row r="16" spans="1:10" s="14" customFormat="1" ht="26.25" customHeight="1" x14ac:dyDescent="0.2">
      <c r="A16" s="24" t="s">
        <v>101</v>
      </c>
      <c r="B16" s="25" t="s">
        <v>14</v>
      </c>
      <c r="C16" s="26">
        <f>F16*12</f>
        <v>0</v>
      </c>
      <c r="D16" s="27">
        <f>G16*I16</f>
        <v>89069.26</v>
      </c>
      <c r="E16" s="28">
        <f>H16*12</f>
        <v>38.159999999999997</v>
      </c>
      <c r="F16" s="29"/>
      <c r="G16" s="28">
        <f>H16*12</f>
        <v>38.159999999999997</v>
      </c>
      <c r="H16" s="29">
        <f>H21+H25</f>
        <v>3.18</v>
      </c>
      <c r="I16" s="14">
        <v>2334.1</v>
      </c>
      <c r="J16" s="15">
        <v>2.2400000000000002</v>
      </c>
    </row>
    <row r="17" spans="1:10" s="14" customFormat="1" ht="27" customHeight="1" x14ac:dyDescent="0.2">
      <c r="A17" s="30" t="s">
        <v>15</v>
      </c>
      <c r="B17" s="31" t="s">
        <v>16</v>
      </c>
      <c r="C17" s="26"/>
      <c r="D17" s="27"/>
      <c r="E17" s="28"/>
      <c r="F17" s="29"/>
      <c r="G17" s="28"/>
      <c r="H17" s="29"/>
      <c r="J17" s="15"/>
    </row>
    <row r="18" spans="1:10" s="14" customFormat="1" ht="20.25" customHeight="1" x14ac:dyDescent="0.2">
      <c r="A18" s="30" t="s">
        <v>17</v>
      </c>
      <c r="B18" s="31" t="s">
        <v>16</v>
      </c>
      <c r="C18" s="26"/>
      <c r="D18" s="27"/>
      <c r="E18" s="28"/>
      <c r="F18" s="29"/>
      <c r="G18" s="28"/>
      <c r="H18" s="29"/>
      <c r="J18" s="15"/>
    </row>
    <row r="19" spans="1:10" s="14" customFormat="1" ht="21.75" customHeight="1" x14ac:dyDescent="0.2">
      <c r="A19" s="30" t="s">
        <v>18</v>
      </c>
      <c r="B19" s="31" t="s">
        <v>19</v>
      </c>
      <c r="C19" s="26"/>
      <c r="D19" s="27"/>
      <c r="E19" s="28"/>
      <c r="F19" s="29"/>
      <c r="G19" s="28"/>
      <c r="H19" s="29"/>
      <c r="J19" s="15"/>
    </row>
    <row r="20" spans="1:10" s="14" customFormat="1" ht="23.25" customHeight="1" x14ac:dyDescent="0.2">
      <c r="A20" s="30" t="s">
        <v>20</v>
      </c>
      <c r="B20" s="31" t="s">
        <v>21</v>
      </c>
      <c r="C20" s="26"/>
      <c r="D20" s="27"/>
      <c r="E20" s="28"/>
      <c r="F20" s="29"/>
      <c r="G20" s="28"/>
      <c r="H20" s="29"/>
      <c r="J20" s="15"/>
    </row>
    <row r="21" spans="1:10" s="14" customFormat="1" ht="23.25" customHeight="1" x14ac:dyDescent="0.2">
      <c r="A21" s="117" t="s">
        <v>100</v>
      </c>
      <c r="B21" s="118"/>
      <c r="C21" s="103"/>
      <c r="D21" s="119"/>
      <c r="E21" s="103"/>
      <c r="F21" s="104"/>
      <c r="G21" s="103"/>
      <c r="H21" s="29">
        <v>2.83</v>
      </c>
      <c r="J21" s="15"/>
    </row>
    <row r="22" spans="1:10" s="14" customFormat="1" ht="23.25" customHeight="1" x14ac:dyDescent="0.2">
      <c r="A22" s="120" t="s">
        <v>92</v>
      </c>
      <c r="B22" s="118" t="s">
        <v>16</v>
      </c>
      <c r="C22" s="103"/>
      <c r="D22" s="119"/>
      <c r="E22" s="103"/>
      <c r="F22" s="104"/>
      <c r="G22" s="103"/>
      <c r="H22" s="104">
        <v>0.12</v>
      </c>
      <c r="J22" s="15"/>
    </row>
    <row r="23" spans="1:10" s="14" customFormat="1" ht="23.25" customHeight="1" x14ac:dyDescent="0.2">
      <c r="A23" s="120" t="s">
        <v>93</v>
      </c>
      <c r="B23" s="118" t="s">
        <v>16</v>
      </c>
      <c r="C23" s="103"/>
      <c r="D23" s="119"/>
      <c r="E23" s="103"/>
      <c r="F23" s="104"/>
      <c r="G23" s="103"/>
      <c r="H23" s="104">
        <v>0.11</v>
      </c>
      <c r="J23" s="15"/>
    </row>
    <row r="24" spans="1:10" s="14" customFormat="1" ht="23.25" customHeight="1" x14ac:dyDescent="0.2">
      <c r="A24" s="120" t="s">
        <v>113</v>
      </c>
      <c r="B24" s="118" t="s">
        <v>16</v>
      </c>
      <c r="C24" s="103"/>
      <c r="D24" s="119"/>
      <c r="E24" s="103"/>
      <c r="F24" s="104"/>
      <c r="G24" s="103"/>
      <c r="H24" s="104">
        <v>0.12</v>
      </c>
      <c r="J24" s="15"/>
    </row>
    <row r="25" spans="1:10" s="14" customFormat="1" ht="23.25" customHeight="1" x14ac:dyDescent="0.2">
      <c r="A25" s="117" t="s">
        <v>100</v>
      </c>
      <c r="B25" s="118"/>
      <c r="C25" s="103"/>
      <c r="D25" s="119"/>
      <c r="E25" s="103"/>
      <c r="F25" s="104"/>
      <c r="G25" s="103"/>
      <c r="H25" s="29">
        <f>H22+H23+H24</f>
        <v>0.35</v>
      </c>
      <c r="J25" s="15"/>
    </row>
    <row r="26" spans="1:10" s="14" customFormat="1" ht="30" x14ac:dyDescent="0.2">
      <c r="A26" s="24" t="s">
        <v>22</v>
      </c>
      <c r="B26" s="32"/>
      <c r="C26" s="26">
        <f>F26*12</f>
        <v>0</v>
      </c>
      <c r="D26" s="27">
        <f>G26*I26</f>
        <v>105874.78</v>
      </c>
      <c r="E26" s="28">
        <f>H26*12</f>
        <v>45.36</v>
      </c>
      <c r="F26" s="29"/>
      <c r="G26" s="28">
        <f>H26*12</f>
        <v>45.36</v>
      </c>
      <c r="H26" s="29">
        <v>3.78</v>
      </c>
      <c r="I26" s="14">
        <v>2334.1</v>
      </c>
      <c r="J26" s="15">
        <v>2.57</v>
      </c>
    </row>
    <row r="27" spans="1:10" s="14" customFormat="1" ht="15" x14ac:dyDescent="0.2">
      <c r="A27" s="33" t="s">
        <v>23</v>
      </c>
      <c r="B27" s="34" t="s">
        <v>24</v>
      </c>
      <c r="C27" s="26"/>
      <c r="D27" s="27"/>
      <c r="E27" s="28"/>
      <c r="F27" s="29"/>
      <c r="G27" s="28"/>
      <c r="H27" s="29"/>
      <c r="J27" s="15"/>
    </row>
    <row r="28" spans="1:10" s="14" customFormat="1" ht="15" x14ac:dyDescent="0.2">
      <c r="A28" s="33" t="s">
        <v>25</v>
      </c>
      <c r="B28" s="34" t="s">
        <v>24</v>
      </c>
      <c r="C28" s="26"/>
      <c r="D28" s="27"/>
      <c r="E28" s="28"/>
      <c r="F28" s="29"/>
      <c r="G28" s="28"/>
      <c r="H28" s="29"/>
      <c r="J28" s="15"/>
    </row>
    <row r="29" spans="1:10" s="14" customFormat="1" ht="15" x14ac:dyDescent="0.2">
      <c r="A29" s="33" t="s">
        <v>26</v>
      </c>
      <c r="B29" s="34" t="s">
        <v>24</v>
      </c>
      <c r="C29" s="26"/>
      <c r="D29" s="27"/>
      <c r="E29" s="28"/>
      <c r="F29" s="29"/>
      <c r="G29" s="28"/>
      <c r="H29" s="29"/>
      <c r="J29" s="15"/>
    </row>
    <row r="30" spans="1:10" s="14" customFormat="1" ht="25.5" x14ac:dyDescent="0.2">
      <c r="A30" s="33" t="s">
        <v>27</v>
      </c>
      <c r="B30" s="34" t="s">
        <v>28</v>
      </c>
      <c r="C30" s="26"/>
      <c r="D30" s="27"/>
      <c r="E30" s="28"/>
      <c r="F30" s="29"/>
      <c r="G30" s="28"/>
      <c r="H30" s="29"/>
      <c r="J30" s="15"/>
    </row>
    <row r="31" spans="1:10" s="14" customFormat="1" ht="15" x14ac:dyDescent="0.2">
      <c r="A31" s="33" t="s">
        <v>29</v>
      </c>
      <c r="B31" s="34" t="s">
        <v>24</v>
      </c>
      <c r="C31" s="26"/>
      <c r="D31" s="27"/>
      <c r="E31" s="28"/>
      <c r="F31" s="29"/>
      <c r="G31" s="28"/>
      <c r="H31" s="29"/>
      <c r="J31" s="15"/>
    </row>
    <row r="32" spans="1:10" s="14" customFormat="1" ht="26.25" thickBot="1" x14ac:dyDescent="0.25">
      <c r="A32" s="35" t="s">
        <v>30</v>
      </c>
      <c r="B32" s="36" t="s">
        <v>31</v>
      </c>
      <c r="C32" s="26"/>
      <c r="D32" s="27"/>
      <c r="E32" s="28"/>
      <c r="F32" s="29"/>
      <c r="G32" s="28"/>
      <c r="H32" s="29"/>
      <c r="J32" s="15"/>
    </row>
    <row r="33" spans="1:10" s="39" customFormat="1" ht="18.75" customHeight="1" x14ac:dyDescent="0.2">
      <c r="A33" s="37" t="s">
        <v>32</v>
      </c>
      <c r="B33" s="25" t="s">
        <v>33</v>
      </c>
      <c r="C33" s="26">
        <f>F33*12</f>
        <v>0</v>
      </c>
      <c r="D33" s="27">
        <f t="shared" ref="D33:D42" si="0">G33*I33</f>
        <v>21006.9</v>
      </c>
      <c r="E33" s="28">
        <f>H33*12</f>
        <v>9</v>
      </c>
      <c r="F33" s="38"/>
      <c r="G33" s="28">
        <f>H33*12</f>
        <v>9</v>
      </c>
      <c r="H33" s="29">
        <v>0.75</v>
      </c>
      <c r="I33" s="14">
        <v>2334.1</v>
      </c>
      <c r="J33" s="15">
        <v>0.6</v>
      </c>
    </row>
    <row r="34" spans="1:10" s="14" customFormat="1" ht="18" customHeight="1" x14ac:dyDescent="0.2">
      <c r="A34" s="37" t="s">
        <v>34</v>
      </c>
      <c r="B34" s="25" t="s">
        <v>35</v>
      </c>
      <c r="C34" s="26">
        <f>F34*12</f>
        <v>0</v>
      </c>
      <c r="D34" s="27">
        <f t="shared" si="0"/>
        <v>68622.539999999994</v>
      </c>
      <c r="E34" s="28">
        <f>H34*12</f>
        <v>29.4</v>
      </c>
      <c r="F34" s="38"/>
      <c r="G34" s="28">
        <f>H34*12</f>
        <v>29.4</v>
      </c>
      <c r="H34" s="29">
        <v>2.4500000000000002</v>
      </c>
      <c r="I34" s="14">
        <v>2334.1</v>
      </c>
      <c r="J34" s="15">
        <v>1.94</v>
      </c>
    </row>
    <row r="35" spans="1:10" s="22" customFormat="1" ht="30" x14ac:dyDescent="0.2">
      <c r="A35" s="37" t="s">
        <v>36</v>
      </c>
      <c r="B35" s="25" t="s">
        <v>14</v>
      </c>
      <c r="C35" s="40"/>
      <c r="D35" s="27">
        <v>2042.21</v>
      </c>
      <c r="E35" s="41"/>
      <c r="F35" s="38"/>
      <c r="G35" s="28">
        <f t="shared" ref="G35:G40" si="1">D35/I35</f>
        <v>0.87</v>
      </c>
      <c r="H35" s="29">
        <f t="shared" ref="H35:H40" si="2">G35/12</f>
        <v>7.0000000000000007E-2</v>
      </c>
      <c r="I35" s="14">
        <v>2334.1</v>
      </c>
      <c r="J35" s="15">
        <v>0.05</v>
      </c>
    </row>
    <row r="36" spans="1:10" s="22" customFormat="1" ht="27.75" customHeight="1" x14ac:dyDescent="0.2">
      <c r="A36" s="37" t="s">
        <v>37</v>
      </c>
      <c r="B36" s="25" t="s">
        <v>14</v>
      </c>
      <c r="C36" s="40"/>
      <c r="D36" s="27">
        <v>2042.21</v>
      </c>
      <c r="E36" s="41"/>
      <c r="F36" s="38"/>
      <c r="G36" s="28">
        <f t="shared" si="1"/>
        <v>0.87</v>
      </c>
      <c r="H36" s="29">
        <f t="shared" si="2"/>
        <v>7.0000000000000007E-2</v>
      </c>
      <c r="I36" s="14">
        <v>2334.1</v>
      </c>
      <c r="J36" s="15">
        <v>0.05</v>
      </c>
    </row>
    <row r="37" spans="1:10" s="22" customFormat="1" ht="21" customHeight="1" x14ac:dyDescent="0.2">
      <c r="A37" s="37" t="s">
        <v>38</v>
      </c>
      <c r="B37" s="25" t="s">
        <v>14</v>
      </c>
      <c r="C37" s="40"/>
      <c r="D37" s="27">
        <v>12896.1</v>
      </c>
      <c r="E37" s="41"/>
      <c r="F37" s="38"/>
      <c r="G37" s="28">
        <f t="shared" si="1"/>
        <v>5.53</v>
      </c>
      <c r="H37" s="29">
        <f t="shared" si="2"/>
        <v>0.46</v>
      </c>
      <c r="I37" s="14">
        <v>2334.1</v>
      </c>
      <c r="J37" s="15">
        <v>0.36</v>
      </c>
    </row>
    <row r="38" spans="1:10" s="22" customFormat="1" ht="30" hidden="1" x14ac:dyDescent="0.2">
      <c r="A38" s="37" t="s">
        <v>39</v>
      </c>
      <c r="B38" s="25" t="s">
        <v>28</v>
      </c>
      <c r="C38" s="40"/>
      <c r="D38" s="27">
        <f t="shared" ca="1" si="0"/>
        <v>0</v>
      </c>
      <c r="E38" s="41"/>
      <c r="F38" s="38"/>
      <c r="G38" s="28">
        <f t="shared" ca="1" si="1"/>
        <v>4.6900000000000004</v>
      </c>
      <c r="H38" s="29">
        <f t="shared" ca="1" si="2"/>
        <v>0.39</v>
      </c>
      <c r="I38" s="14">
        <v>2334.1</v>
      </c>
      <c r="J38" s="15">
        <v>0</v>
      </c>
    </row>
    <row r="39" spans="1:10" s="22" customFormat="1" ht="30" hidden="1" x14ac:dyDescent="0.2">
      <c r="A39" s="37" t="s">
        <v>40</v>
      </c>
      <c r="B39" s="25" t="s">
        <v>28</v>
      </c>
      <c r="C39" s="40"/>
      <c r="D39" s="27">
        <f t="shared" ca="1" si="0"/>
        <v>0</v>
      </c>
      <c r="E39" s="41"/>
      <c r="F39" s="38"/>
      <c r="G39" s="28">
        <f t="shared" ca="1" si="1"/>
        <v>4.6900000000000004</v>
      </c>
      <c r="H39" s="29">
        <f t="shared" ca="1" si="2"/>
        <v>0.39</v>
      </c>
      <c r="I39" s="14">
        <v>2334.1</v>
      </c>
      <c r="J39" s="15">
        <v>0</v>
      </c>
    </row>
    <row r="40" spans="1:10" s="22" customFormat="1" ht="30" x14ac:dyDescent="0.2">
      <c r="A40" s="37" t="s">
        <v>115</v>
      </c>
      <c r="B40" s="25" t="s">
        <v>28</v>
      </c>
      <c r="C40" s="40"/>
      <c r="D40" s="27">
        <v>12896.11</v>
      </c>
      <c r="E40" s="41"/>
      <c r="F40" s="38"/>
      <c r="G40" s="28">
        <f t="shared" si="1"/>
        <v>5.53</v>
      </c>
      <c r="H40" s="29">
        <f t="shared" si="2"/>
        <v>0.46</v>
      </c>
      <c r="I40" s="14">
        <v>2334.1</v>
      </c>
      <c r="J40" s="15">
        <v>0</v>
      </c>
    </row>
    <row r="41" spans="1:10" s="22" customFormat="1" ht="30" x14ac:dyDescent="0.2">
      <c r="A41" s="37" t="s">
        <v>41</v>
      </c>
      <c r="B41" s="25"/>
      <c r="C41" s="40">
        <f>F41*12</f>
        <v>0</v>
      </c>
      <c r="D41" s="27">
        <f t="shared" si="0"/>
        <v>5881.93</v>
      </c>
      <c r="E41" s="41">
        <f>H41*12</f>
        <v>2.52</v>
      </c>
      <c r="F41" s="38"/>
      <c r="G41" s="28">
        <f>H41*12</f>
        <v>2.52</v>
      </c>
      <c r="H41" s="29">
        <v>0.21</v>
      </c>
      <c r="I41" s="14">
        <v>2334.1</v>
      </c>
      <c r="J41" s="15">
        <v>0.14000000000000001</v>
      </c>
    </row>
    <row r="42" spans="1:10" s="14" customFormat="1" ht="18.75" customHeight="1" x14ac:dyDescent="0.2">
      <c r="A42" s="37" t="s">
        <v>42</v>
      </c>
      <c r="B42" s="25" t="s">
        <v>43</v>
      </c>
      <c r="C42" s="40">
        <f>F42*12</f>
        <v>0</v>
      </c>
      <c r="D42" s="27">
        <f t="shared" si="0"/>
        <v>1680.55</v>
      </c>
      <c r="E42" s="41">
        <f>H42*12</f>
        <v>0.72</v>
      </c>
      <c r="F42" s="38"/>
      <c r="G42" s="28">
        <f>H42*12</f>
        <v>0.72</v>
      </c>
      <c r="H42" s="29">
        <v>0.06</v>
      </c>
      <c r="I42" s="14">
        <v>2334.1</v>
      </c>
      <c r="J42" s="15">
        <v>0.03</v>
      </c>
    </row>
    <row r="43" spans="1:10" s="14" customFormat="1" ht="24" customHeight="1" x14ac:dyDescent="0.2">
      <c r="A43" s="37" t="s">
        <v>44</v>
      </c>
      <c r="B43" s="25" t="s">
        <v>45</v>
      </c>
      <c r="C43" s="40">
        <f>F43*12</f>
        <v>0</v>
      </c>
      <c r="D43" s="41">
        <f>G43*I43</f>
        <v>1120.3699999999999</v>
      </c>
      <c r="E43" s="41">
        <f>H43*12</f>
        <v>0.48</v>
      </c>
      <c r="F43" s="41"/>
      <c r="G43" s="41">
        <f>H43*12</f>
        <v>0.48</v>
      </c>
      <c r="H43" s="38">
        <v>0.04</v>
      </c>
      <c r="I43" s="14">
        <v>2334.1</v>
      </c>
      <c r="J43" s="15">
        <v>0.02</v>
      </c>
    </row>
    <row r="44" spans="1:10" s="46" customFormat="1" ht="30" x14ac:dyDescent="0.2">
      <c r="A44" s="42" t="s">
        <v>46</v>
      </c>
      <c r="B44" s="43" t="s">
        <v>47</v>
      </c>
      <c r="C44" s="41">
        <f>F44*12</f>
        <v>0</v>
      </c>
      <c r="D44" s="41">
        <f>G44*I44</f>
        <v>1400.46</v>
      </c>
      <c r="E44" s="41">
        <f>H44*12</f>
        <v>0.6</v>
      </c>
      <c r="F44" s="41"/>
      <c r="G44" s="41">
        <f>H44*12</f>
        <v>0.6</v>
      </c>
      <c r="H44" s="38">
        <v>0.05</v>
      </c>
      <c r="I44" s="44">
        <v>2334.1</v>
      </c>
      <c r="J44" s="45">
        <v>0</v>
      </c>
    </row>
    <row r="45" spans="1:10" s="39" customFormat="1" ht="13.5" customHeight="1" x14ac:dyDescent="0.2">
      <c r="A45" s="42" t="s">
        <v>48</v>
      </c>
      <c r="B45" s="43"/>
      <c r="C45" s="41"/>
      <c r="D45" s="41">
        <f>SUM(D46:D59)</f>
        <v>37212.75</v>
      </c>
      <c r="E45" s="41"/>
      <c r="F45" s="41"/>
      <c r="G45" s="41">
        <f>D45/I45</f>
        <v>15.94</v>
      </c>
      <c r="H45" s="38">
        <f>G45/12</f>
        <v>1.33</v>
      </c>
      <c r="I45" s="14">
        <v>2334.1</v>
      </c>
      <c r="J45" s="15">
        <v>0.66</v>
      </c>
    </row>
    <row r="46" spans="1:10" s="22" customFormat="1" ht="9.75" hidden="1" customHeight="1" x14ac:dyDescent="0.2">
      <c r="A46" s="121" t="s">
        <v>49</v>
      </c>
      <c r="B46" s="31" t="s">
        <v>50</v>
      </c>
      <c r="C46" s="51"/>
      <c r="D46" s="50"/>
      <c r="E46" s="51"/>
      <c r="F46" s="52"/>
      <c r="G46" s="51"/>
      <c r="H46" s="52">
        <v>0</v>
      </c>
      <c r="I46" s="14">
        <v>2334.1</v>
      </c>
      <c r="J46" s="15">
        <v>0</v>
      </c>
    </row>
    <row r="47" spans="1:10" s="22" customFormat="1" ht="28.5" customHeight="1" x14ac:dyDescent="0.2">
      <c r="A47" s="121" t="s">
        <v>116</v>
      </c>
      <c r="B47" s="31" t="s">
        <v>50</v>
      </c>
      <c r="C47" s="51"/>
      <c r="D47" s="50">
        <v>217.13</v>
      </c>
      <c r="E47" s="51">
        <f t="shared" ref="E47:E53" si="3">H47*12</f>
        <v>0</v>
      </c>
      <c r="F47" s="52"/>
      <c r="G47" s="51"/>
      <c r="H47" s="52"/>
      <c r="I47" s="14">
        <v>2334.1</v>
      </c>
      <c r="J47" s="53">
        <v>0.01</v>
      </c>
    </row>
    <row r="48" spans="1:10" s="22" customFormat="1" ht="15" x14ac:dyDescent="0.2">
      <c r="A48" s="121" t="s">
        <v>51</v>
      </c>
      <c r="B48" s="31" t="s">
        <v>52</v>
      </c>
      <c r="C48" s="51">
        <f>F48*12</f>
        <v>0</v>
      </c>
      <c r="D48" s="50">
        <v>459.48</v>
      </c>
      <c r="E48" s="51">
        <f t="shared" si="3"/>
        <v>0</v>
      </c>
      <c r="F48" s="52"/>
      <c r="G48" s="51"/>
      <c r="H48" s="52"/>
      <c r="I48" s="14">
        <v>2334.1</v>
      </c>
      <c r="J48" s="53">
        <v>0.01</v>
      </c>
    </row>
    <row r="49" spans="1:10" s="22" customFormat="1" ht="15" x14ac:dyDescent="0.2">
      <c r="A49" s="121" t="s">
        <v>99</v>
      </c>
      <c r="B49" s="122" t="s">
        <v>50</v>
      </c>
      <c r="C49" s="51"/>
      <c r="D49" s="50">
        <v>818.74</v>
      </c>
      <c r="E49" s="51"/>
      <c r="F49" s="52"/>
      <c r="G49" s="51"/>
      <c r="H49" s="52"/>
      <c r="I49" s="14">
        <v>2334.1</v>
      </c>
      <c r="J49" s="53"/>
    </row>
    <row r="50" spans="1:10" s="22" customFormat="1" ht="25.5" x14ac:dyDescent="0.2">
      <c r="A50" s="123" t="s">
        <v>106</v>
      </c>
      <c r="B50" s="124" t="s">
        <v>28</v>
      </c>
      <c r="C50" s="74"/>
      <c r="D50" s="74">
        <v>22423.94</v>
      </c>
      <c r="E50" s="51">
        <f t="shared" si="3"/>
        <v>0</v>
      </c>
      <c r="F50" s="52"/>
      <c r="G50" s="51"/>
      <c r="H50" s="52"/>
      <c r="I50" s="14">
        <v>2334.1</v>
      </c>
      <c r="J50" s="53">
        <v>0.2</v>
      </c>
    </row>
    <row r="51" spans="1:10" s="22" customFormat="1" ht="15" x14ac:dyDescent="0.2">
      <c r="A51" s="121" t="s">
        <v>53</v>
      </c>
      <c r="B51" s="31" t="s">
        <v>50</v>
      </c>
      <c r="C51" s="51">
        <f>F51*12</f>
        <v>0</v>
      </c>
      <c r="D51" s="50">
        <v>875.61</v>
      </c>
      <c r="E51" s="51">
        <f t="shared" si="3"/>
        <v>0</v>
      </c>
      <c r="F51" s="52"/>
      <c r="G51" s="51"/>
      <c r="H51" s="52"/>
      <c r="I51" s="14">
        <v>2334.1</v>
      </c>
      <c r="J51" s="53">
        <v>0.02</v>
      </c>
    </row>
    <row r="52" spans="1:10" s="22" customFormat="1" ht="15" x14ac:dyDescent="0.2">
      <c r="A52" s="121" t="s">
        <v>54</v>
      </c>
      <c r="B52" s="31" t="s">
        <v>50</v>
      </c>
      <c r="C52" s="51">
        <f>F52*12</f>
        <v>0</v>
      </c>
      <c r="D52" s="50">
        <v>3903.72</v>
      </c>
      <c r="E52" s="51">
        <f t="shared" si="3"/>
        <v>0</v>
      </c>
      <c r="F52" s="52"/>
      <c r="G52" s="51"/>
      <c r="H52" s="52"/>
      <c r="I52" s="14">
        <v>2334.1</v>
      </c>
      <c r="J52" s="53">
        <v>0.11</v>
      </c>
    </row>
    <row r="53" spans="1:10" s="22" customFormat="1" ht="15" x14ac:dyDescent="0.2">
      <c r="A53" s="121" t="s">
        <v>55</v>
      </c>
      <c r="B53" s="31" t="s">
        <v>50</v>
      </c>
      <c r="C53" s="51">
        <f>F53*12</f>
        <v>0</v>
      </c>
      <c r="D53" s="50">
        <v>918.95</v>
      </c>
      <c r="E53" s="51">
        <f t="shared" si="3"/>
        <v>0</v>
      </c>
      <c r="F53" s="52"/>
      <c r="G53" s="51"/>
      <c r="H53" s="52"/>
      <c r="I53" s="14">
        <v>2334.1</v>
      </c>
      <c r="J53" s="53">
        <v>0.02</v>
      </c>
    </row>
    <row r="54" spans="1:10" s="22" customFormat="1" ht="15" x14ac:dyDescent="0.2">
      <c r="A54" s="121" t="s">
        <v>56</v>
      </c>
      <c r="B54" s="31" t="s">
        <v>50</v>
      </c>
      <c r="C54" s="51"/>
      <c r="D54" s="50">
        <v>437.79</v>
      </c>
      <c r="E54" s="51"/>
      <c r="F54" s="52"/>
      <c r="G54" s="51"/>
      <c r="H54" s="52"/>
      <c r="I54" s="14">
        <v>2334.1</v>
      </c>
      <c r="J54" s="53">
        <v>0.01</v>
      </c>
    </row>
    <row r="55" spans="1:10" s="22" customFormat="1" ht="15" x14ac:dyDescent="0.2">
      <c r="A55" s="121" t="s">
        <v>57</v>
      </c>
      <c r="B55" s="31" t="s">
        <v>52</v>
      </c>
      <c r="C55" s="51"/>
      <c r="D55" s="50">
        <v>1751.23</v>
      </c>
      <c r="E55" s="51"/>
      <c r="F55" s="52"/>
      <c r="G55" s="51"/>
      <c r="H55" s="52"/>
      <c r="I55" s="14">
        <v>2334.1</v>
      </c>
      <c r="J55" s="53">
        <v>0.05</v>
      </c>
    </row>
    <row r="56" spans="1:10" s="22" customFormat="1" ht="25.5" x14ac:dyDescent="0.2">
      <c r="A56" s="121" t="s">
        <v>58</v>
      </c>
      <c r="B56" s="31" t="s">
        <v>50</v>
      </c>
      <c r="C56" s="51">
        <f>F56*12</f>
        <v>0</v>
      </c>
      <c r="D56" s="50">
        <v>2323.16</v>
      </c>
      <c r="E56" s="51">
        <f>H56*12</f>
        <v>0</v>
      </c>
      <c r="F56" s="52"/>
      <c r="G56" s="51"/>
      <c r="H56" s="52"/>
      <c r="I56" s="14">
        <v>2334.1</v>
      </c>
      <c r="J56" s="53">
        <v>0.06</v>
      </c>
    </row>
    <row r="57" spans="1:10" s="22" customFormat="1" ht="25.5" x14ac:dyDescent="0.2">
      <c r="A57" s="121" t="s">
        <v>117</v>
      </c>
      <c r="B57" s="31" t="s">
        <v>50</v>
      </c>
      <c r="C57" s="51"/>
      <c r="D57" s="50">
        <v>3083</v>
      </c>
      <c r="E57" s="51"/>
      <c r="F57" s="52"/>
      <c r="G57" s="51"/>
      <c r="H57" s="52"/>
      <c r="I57" s="14">
        <v>2334.1</v>
      </c>
      <c r="J57" s="53">
        <v>0.01</v>
      </c>
    </row>
    <row r="58" spans="1:10" s="22" customFormat="1" ht="15" hidden="1" x14ac:dyDescent="0.2">
      <c r="A58" s="71"/>
      <c r="B58" s="72"/>
      <c r="C58" s="73"/>
      <c r="D58" s="73"/>
      <c r="E58" s="51"/>
      <c r="F58" s="52"/>
      <c r="G58" s="51"/>
      <c r="H58" s="52"/>
      <c r="I58" s="14"/>
      <c r="J58" s="53"/>
    </row>
    <row r="59" spans="1:10" s="22" customFormat="1" ht="30" hidden="1" customHeight="1" x14ac:dyDescent="0.2">
      <c r="A59" s="108"/>
      <c r="B59" s="72"/>
      <c r="C59" s="72"/>
      <c r="D59" s="72"/>
      <c r="E59" s="51"/>
      <c r="F59" s="52"/>
      <c r="G59" s="51"/>
      <c r="H59" s="52"/>
      <c r="I59" s="14">
        <v>2334.1</v>
      </c>
      <c r="J59" s="53">
        <v>0.05</v>
      </c>
    </row>
    <row r="60" spans="1:10" s="39" customFormat="1" ht="30" x14ac:dyDescent="0.2">
      <c r="A60" s="37" t="s">
        <v>59</v>
      </c>
      <c r="B60" s="25"/>
      <c r="C60" s="26"/>
      <c r="D60" s="28">
        <f>D61+D62+D63+D65+D66+D64+D67</f>
        <v>26399.59</v>
      </c>
      <c r="E60" s="28"/>
      <c r="F60" s="38"/>
      <c r="G60" s="28">
        <f>D60/I60</f>
        <v>11.31</v>
      </c>
      <c r="H60" s="29">
        <f>G60/12</f>
        <v>0.94</v>
      </c>
      <c r="I60" s="14">
        <v>2334.1</v>
      </c>
      <c r="J60" s="15">
        <v>0.57999999999999996</v>
      </c>
    </row>
    <row r="61" spans="1:10" s="22" customFormat="1" ht="15" x14ac:dyDescent="0.2">
      <c r="A61" s="47" t="s">
        <v>60</v>
      </c>
      <c r="B61" s="48" t="s">
        <v>61</v>
      </c>
      <c r="C61" s="49"/>
      <c r="D61" s="50">
        <v>2626.83</v>
      </c>
      <c r="E61" s="51"/>
      <c r="F61" s="52"/>
      <c r="G61" s="51"/>
      <c r="H61" s="52"/>
      <c r="I61" s="14">
        <v>2334.1</v>
      </c>
      <c r="J61" s="53">
        <v>7.0000000000000007E-2</v>
      </c>
    </row>
    <row r="62" spans="1:10" s="22" customFormat="1" ht="25.5" x14ac:dyDescent="0.2">
      <c r="A62" s="47" t="s">
        <v>62</v>
      </c>
      <c r="B62" s="57" t="s">
        <v>50</v>
      </c>
      <c r="C62" s="49"/>
      <c r="D62" s="50">
        <v>1751.23</v>
      </c>
      <c r="E62" s="51"/>
      <c r="F62" s="52"/>
      <c r="G62" s="51"/>
      <c r="H62" s="52"/>
      <c r="I62" s="14">
        <v>2334.1</v>
      </c>
      <c r="J62" s="53">
        <v>0.05</v>
      </c>
    </row>
    <row r="63" spans="1:10" s="22" customFormat="1" ht="15" x14ac:dyDescent="0.2">
      <c r="A63" s="47" t="s">
        <v>63</v>
      </c>
      <c r="B63" s="48" t="s">
        <v>64</v>
      </c>
      <c r="C63" s="49"/>
      <c r="D63" s="50">
        <v>1837.85</v>
      </c>
      <c r="E63" s="51"/>
      <c r="F63" s="52"/>
      <c r="G63" s="51"/>
      <c r="H63" s="52"/>
      <c r="I63" s="14">
        <v>2334.1</v>
      </c>
      <c r="J63" s="53">
        <v>0</v>
      </c>
    </row>
    <row r="64" spans="1:10" s="22" customFormat="1" ht="25.5" x14ac:dyDescent="0.2">
      <c r="A64" s="47" t="s">
        <v>65</v>
      </c>
      <c r="B64" s="57" t="s">
        <v>28</v>
      </c>
      <c r="C64" s="49"/>
      <c r="D64" s="50">
        <v>12204</v>
      </c>
      <c r="E64" s="51"/>
      <c r="F64" s="52"/>
      <c r="G64" s="51"/>
      <c r="H64" s="52"/>
      <c r="I64" s="14">
        <v>2334.1</v>
      </c>
      <c r="J64" s="53"/>
    </row>
    <row r="65" spans="1:10" s="22" customFormat="1" ht="25.5" x14ac:dyDescent="0.2">
      <c r="A65" s="47" t="s">
        <v>66</v>
      </c>
      <c r="B65" s="48" t="s">
        <v>67</v>
      </c>
      <c r="C65" s="49"/>
      <c r="D65" s="50">
        <v>1751.2</v>
      </c>
      <c r="E65" s="51"/>
      <c r="F65" s="52"/>
      <c r="G65" s="51"/>
      <c r="H65" s="52"/>
      <c r="I65" s="14">
        <v>2334.1</v>
      </c>
      <c r="J65" s="53">
        <v>0</v>
      </c>
    </row>
    <row r="66" spans="1:10" s="22" customFormat="1" ht="15" x14ac:dyDescent="0.2">
      <c r="A66" s="56" t="s">
        <v>68</v>
      </c>
      <c r="B66" s="48" t="s">
        <v>14</v>
      </c>
      <c r="C66" s="54"/>
      <c r="D66" s="50">
        <v>6228.48</v>
      </c>
      <c r="E66" s="55"/>
      <c r="F66" s="52"/>
      <c r="G66" s="51"/>
      <c r="H66" s="52"/>
      <c r="I66" s="14">
        <v>2334.1</v>
      </c>
      <c r="J66" s="53">
        <v>0.17</v>
      </c>
    </row>
    <row r="67" spans="1:10" s="22" customFormat="1" ht="15" hidden="1" x14ac:dyDescent="0.2">
      <c r="A67" s="108"/>
      <c r="B67" s="72"/>
      <c r="C67" s="109"/>
      <c r="D67" s="72"/>
      <c r="E67" s="51"/>
      <c r="F67" s="52"/>
      <c r="G67" s="51"/>
      <c r="H67" s="52"/>
      <c r="I67" s="14">
        <v>2334.1</v>
      </c>
      <c r="J67" s="53"/>
    </row>
    <row r="68" spans="1:10" s="22" customFormat="1" ht="30" hidden="1" x14ac:dyDescent="0.2">
      <c r="A68" s="37" t="s">
        <v>69</v>
      </c>
      <c r="B68" s="48"/>
      <c r="C68" s="49"/>
      <c r="D68" s="28">
        <f>D69+D70+D71</f>
        <v>0</v>
      </c>
      <c r="E68" s="51"/>
      <c r="F68" s="52"/>
      <c r="G68" s="28">
        <f>D68/I68</f>
        <v>0</v>
      </c>
      <c r="H68" s="29">
        <f>G68/12</f>
        <v>0</v>
      </c>
      <c r="I68" s="14">
        <v>2334.1</v>
      </c>
      <c r="J68" s="15">
        <v>0.09</v>
      </c>
    </row>
    <row r="69" spans="1:10" s="22" customFormat="1" ht="25.5" hidden="1" x14ac:dyDescent="0.2">
      <c r="A69" s="56"/>
      <c r="B69" s="57" t="s">
        <v>28</v>
      </c>
      <c r="C69" s="49"/>
      <c r="D69" s="50"/>
      <c r="E69" s="51"/>
      <c r="F69" s="52"/>
      <c r="G69" s="51"/>
      <c r="H69" s="52"/>
      <c r="I69" s="14">
        <v>2334.1</v>
      </c>
      <c r="J69" s="53">
        <v>0.03</v>
      </c>
    </row>
    <row r="70" spans="1:10" s="22" customFormat="1" ht="15" hidden="1" x14ac:dyDescent="0.2">
      <c r="A70" s="47"/>
      <c r="B70" s="48" t="s">
        <v>50</v>
      </c>
      <c r="C70" s="49"/>
      <c r="D70" s="50"/>
      <c r="E70" s="51"/>
      <c r="F70" s="52"/>
      <c r="G70" s="51"/>
      <c r="H70" s="52"/>
      <c r="I70" s="14">
        <v>2334.1</v>
      </c>
      <c r="J70" s="53">
        <v>0.05</v>
      </c>
    </row>
    <row r="71" spans="1:10" s="22" customFormat="1" ht="15" hidden="1" x14ac:dyDescent="0.2">
      <c r="A71" s="47" t="s">
        <v>70</v>
      </c>
      <c r="B71" s="48" t="s">
        <v>14</v>
      </c>
      <c r="C71" s="49"/>
      <c r="D71" s="50">
        <f>G71*I71</f>
        <v>0</v>
      </c>
      <c r="E71" s="51"/>
      <c r="F71" s="52"/>
      <c r="G71" s="51">
        <f>H71*12</f>
        <v>0</v>
      </c>
      <c r="H71" s="52">
        <v>0</v>
      </c>
      <c r="I71" s="14">
        <v>2334.1</v>
      </c>
      <c r="J71" s="15">
        <v>0</v>
      </c>
    </row>
    <row r="72" spans="1:10" s="22" customFormat="1" ht="15" x14ac:dyDescent="0.2">
      <c r="A72" s="37" t="s">
        <v>71</v>
      </c>
      <c r="B72" s="48"/>
      <c r="C72" s="49"/>
      <c r="D72" s="28">
        <f>D74+D75+D76+D77</f>
        <v>27372.52</v>
      </c>
      <c r="E72" s="51"/>
      <c r="F72" s="52"/>
      <c r="G72" s="28">
        <f>D72/I72</f>
        <v>11.73</v>
      </c>
      <c r="H72" s="29">
        <f>G72/12</f>
        <v>0.98</v>
      </c>
      <c r="I72" s="14">
        <v>2334.1</v>
      </c>
      <c r="J72" s="15">
        <v>0.32</v>
      </c>
    </row>
    <row r="73" spans="1:10" s="22" customFormat="1" ht="15" hidden="1" x14ac:dyDescent="0.2">
      <c r="A73" s="47" t="s">
        <v>72</v>
      </c>
      <c r="B73" s="48" t="s">
        <v>14</v>
      </c>
      <c r="C73" s="49"/>
      <c r="D73" s="50">
        <f>G73*I73</f>
        <v>0</v>
      </c>
      <c r="E73" s="51"/>
      <c r="F73" s="52"/>
      <c r="G73" s="51">
        <f>H73*12</f>
        <v>0</v>
      </c>
      <c r="H73" s="52">
        <v>0</v>
      </c>
      <c r="I73" s="14">
        <v>2334.1</v>
      </c>
      <c r="J73" s="15">
        <v>0</v>
      </c>
    </row>
    <row r="74" spans="1:10" s="22" customFormat="1" ht="15" x14ac:dyDescent="0.2">
      <c r="A74" s="47" t="s">
        <v>73</v>
      </c>
      <c r="B74" s="48" t="s">
        <v>50</v>
      </c>
      <c r="C74" s="49"/>
      <c r="D74" s="50">
        <v>6305.6</v>
      </c>
      <c r="E74" s="51"/>
      <c r="F74" s="52"/>
      <c r="G74" s="51"/>
      <c r="H74" s="52"/>
      <c r="I74" s="14">
        <v>2334.1</v>
      </c>
      <c r="J74" s="53">
        <v>0.18</v>
      </c>
    </row>
    <row r="75" spans="1:10" s="22" customFormat="1" ht="15" x14ac:dyDescent="0.2">
      <c r="A75" s="47" t="s">
        <v>74</v>
      </c>
      <c r="B75" s="48" t="s">
        <v>50</v>
      </c>
      <c r="C75" s="49"/>
      <c r="D75" s="50">
        <v>915.28</v>
      </c>
      <c r="E75" s="51"/>
      <c r="F75" s="52"/>
      <c r="G75" s="51"/>
      <c r="H75" s="52"/>
      <c r="I75" s="14">
        <v>2334.1</v>
      </c>
      <c r="J75" s="53">
        <v>0.02</v>
      </c>
    </row>
    <row r="76" spans="1:10" s="22" customFormat="1" ht="15" x14ac:dyDescent="0.2">
      <c r="A76" s="47" t="s">
        <v>118</v>
      </c>
      <c r="B76" s="57" t="s">
        <v>119</v>
      </c>
      <c r="C76" s="49"/>
      <c r="D76" s="141">
        <v>4045.84</v>
      </c>
      <c r="E76" s="51"/>
      <c r="F76" s="52"/>
      <c r="G76" s="55"/>
      <c r="H76" s="115"/>
      <c r="I76" s="14">
        <v>2334.1</v>
      </c>
      <c r="J76" s="58"/>
    </row>
    <row r="77" spans="1:10" s="22" customFormat="1" ht="15" x14ac:dyDescent="0.2">
      <c r="A77" s="47" t="s">
        <v>120</v>
      </c>
      <c r="B77" s="57" t="s">
        <v>95</v>
      </c>
      <c r="C77" s="49"/>
      <c r="D77" s="141">
        <v>16105.8</v>
      </c>
      <c r="E77" s="51"/>
      <c r="F77" s="52"/>
      <c r="G77" s="55"/>
      <c r="H77" s="115"/>
      <c r="I77" s="14"/>
      <c r="J77" s="58"/>
    </row>
    <row r="78" spans="1:10" s="22" customFormat="1" ht="15" x14ac:dyDescent="0.2">
      <c r="A78" s="37" t="s">
        <v>75</v>
      </c>
      <c r="B78" s="48"/>
      <c r="C78" s="49"/>
      <c r="D78" s="28">
        <f>D79</f>
        <v>1098.1600000000001</v>
      </c>
      <c r="E78" s="51"/>
      <c r="F78" s="52"/>
      <c r="G78" s="28">
        <f>D78/I78</f>
        <v>0.47</v>
      </c>
      <c r="H78" s="29">
        <f>G78/12</f>
        <v>0.04</v>
      </c>
      <c r="I78" s="14">
        <v>2334.1</v>
      </c>
      <c r="J78" s="15">
        <v>0.14000000000000001</v>
      </c>
    </row>
    <row r="79" spans="1:10" s="22" customFormat="1" ht="15" x14ac:dyDescent="0.2">
      <c r="A79" s="47" t="s">
        <v>76</v>
      </c>
      <c r="B79" s="48" t="s">
        <v>50</v>
      </c>
      <c r="C79" s="49"/>
      <c r="D79" s="50">
        <v>1098.1600000000001</v>
      </c>
      <c r="E79" s="51"/>
      <c r="F79" s="52"/>
      <c r="G79" s="51"/>
      <c r="H79" s="52"/>
      <c r="I79" s="14">
        <v>2334.1</v>
      </c>
      <c r="J79" s="53">
        <v>0.03</v>
      </c>
    </row>
    <row r="80" spans="1:10" s="14" customFormat="1" ht="15" x14ac:dyDescent="0.2">
      <c r="A80" s="37" t="s">
        <v>77</v>
      </c>
      <c r="B80" s="25"/>
      <c r="C80" s="26"/>
      <c r="D80" s="28">
        <f>D81+D82</f>
        <v>19149.689999999999</v>
      </c>
      <c r="E80" s="28"/>
      <c r="F80" s="38"/>
      <c r="G80" s="28">
        <f>D80/I80</f>
        <v>8.1999999999999993</v>
      </c>
      <c r="H80" s="29">
        <f>G80/12</f>
        <v>0.68</v>
      </c>
      <c r="I80" s="14">
        <v>2334.1</v>
      </c>
      <c r="J80" s="15">
        <v>0.04</v>
      </c>
    </row>
    <row r="81" spans="1:10" s="22" customFormat="1" ht="15" x14ac:dyDescent="0.2">
      <c r="A81" s="47" t="s">
        <v>78</v>
      </c>
      <c r="B81" s="57" t="s">
        <v>52</v>
      </c>
      <c r="C81" s="49"/>
      <c r="D81" s="50">
        <v>10829.04</v>
      </c>
      <c r="E81" s="51"/>
      <c r="F81" s="52"/>
      <c r="G81" s="51"/>
      <c r="H81" s="52"/>
      <c r="I81" s="14">
        <v>2334.1</v>
      </c>
      <c r="J81" s="53">
        <v>0.04</v>
      </c>
    </row>
    <row r="82" spans="1:10" s="22" customFormat="1" ht="15" x14ac:dyDescent="0.2">
      <c r="A82" s="47" t="s">
        <v>94</v>
      </c>
      <c r="B82" s="57" t="s">
        <v>95</v>
      </c>
      <c r="C82" s="49">
        <f>F82*12</f>
        <v>0</v>
      </c>
      <c r="D82" s="50">
        <v>8320.65</v>
      </c>
      <c r="E82" s="51"/>
      <c r="F82" s="52"/>
      <c r="G82" s="51"/>
      <c r="H82" s="52"/>
      <c r="I82" s="14">
        <v>2334.1</v>
      </c>
      <c r="J82" s="15">
        <v>0</v>
      </c>
    </row>
    <row r="83" spans="1:10" s="14" customFormat="1" ht="15" x14ac:dyDescent="0.2">
      <c r="A83" s="37" t="s">
        <v>79</v>
      </c>
      <c r="B83" s="25"/>
      <c r="C83" s="26"/>
      <c r="D83" s="28">
        <f>D84+D85</f>
        <v>21470.639999999999</v>
      </c>
      <c r="E83" s="28"/>
      <c r="F83" s="38"/>
      <c r="G83" s="28">
        <f>D83/I83</f>
        <v>9.1999999999999993</v>
      </c>
      <c r="H83" s="29">
        <f>G83/12</f>
        <v>0.77</v>
      </c>
      <c r="I83" s="14">
        <v>2334.1</v>
      </c>
      <c r="J83" s="15">
        <v>0.61</v>
      </c>
    </row>
    <row r="84" spans="1:10" s="22" customFormat="1" ht="15" x14ac:dyDescent="0.2">
      <c r="A84" s="47" t="s">
        <v>80</v>
      </c>
      <c r="B84" s="48" t="s">
        <v>61</v>
      </c>
      <c r="C84" s="49"/>
      <c r="D84" s="50">
        <v>17351.79</v>
      </c>
      <c r="E84" s="51"/>
      <c r="F84" s="52"/>
      <c r="G84" s="51"/>
      <c r="H84" s="52"/>
      <c r="I84" s="14">
        <v>2334.1</v>
      </c>
      <c r="J84" s="53">
        <v>0.49</v>
      </c>
    </row>
    <row r="85" spans="1:10" s="22" customFormat="1" ht="15" x14ac:dyDescent="0.2">
      <c r="A85" s="47" t="s">
        <v>81</v>
      </c>
      <c r="B85" s="48" t="s">
        <v>61</v>
      </c>
      <c r="C85" s="49"/>
      <c r="D85" s="50">
        <v>4118.8500000000004</v>
      </c>
      <c r="E85" s="51"/>
      <c r="F85" s="52"/>
      <c r="G85" s="51"/>
      <c r="H85" s="52"/>
      <c r="I85" s="14">
        <v>2334.1</v>
      </c>
      <c r="J85" s="53">
        <v>0.12</v>
      </c>
    </row>
    <row r="86" spans="1:10" s="22" customFormat="1" ht="25.5" hidden="1" customHeight="1" x14ac:dyDescent="0.2">
      <c r="A86" s="47" t="s">
        <v>82</v>
      </c>
      <c r="B86" s="48" t="s">
        <v>50</v>
      </c>
      <c r="C86" s="49"/>
      <c r="D86" s="50">
        <f>G86*I86</f>
        <v>0</v>
      </c>
      <c r="E86" s="51"/>
      <c r="F86" s="52"/>
      <c r="G86" s="51">
        <f>H86*12</f>
        <v>0</v>
      </c>
      <c r="H86" s="52">
        <v>0</v>
      </c>
      <c r="I86" s="14">
        <v>2334.1</v>
      </c>
      <c r="J86" s="15">
        <v>0</v>
      </c>
    </row>
    <row r="87" spans="1:10" s="14" customFormat="1" ht="38.25" thickBot="1" x14ac:dyDescent="0.25">
      <c r="A87" s="116" t="s">
        <v>123</v>
      </c>
      <c r="B87" s="110" t="s">
        <v>28</v>
      </c>
      <c r="C87" s="111">
        <f>F87*12</f>
        <v>0</v>
      </c>
      <c r="D87" s="112">
        <f>G87*I87</f>
        <v>12604.14</v>
      </c>
      <c r="E87" s="112">
        <f>H87*12</f>
        <v>5.4</v>
      </c>
      <c r="F87" s="112"/>
      <c r="G87" s="112">
        <f>H87*12</f>
        <v>5.4</v>
      </c>
      <c r="H87" s="142">
        <v>0.45</v>
      </c>
      <c r="I87" s="14">
        <v>2334.1</v>
      </c>
      <c r="J87" s="15">
        <v>0.3</v>
      </c>
    </row>
    <row r="88" spans="1:10" s="14" customFormat="1" ht="19.5" thickBot="1" x14ac:dyDescent="0.45">
      <c r="A88" s="59" t="s">
        <v>83</v>
      </c>
      <c r="B88" s="60" t="s">
        <v>24</v>
      </c>
      <c r="C88" s="105"/>
      <c r="D88" s="113">
        <f>G88*I88</f>
        <v>45431.18</v>
      </c>
      <c r="E88" s="106"/>
      <c r="F88" s="114"/>
      <c r="G88" s="106">
        <f>H88*12</f>
        <v>20.76</v>
      </c>
      <c r="H88" s="143">
        <v>1.73</v>
      </c>
      <c r="I88" s="14">
        <v>2188.4</v>
      </c>
      <c r="J88" s="15"/>
    </row>
    <row r="89" spans="1:10" s="14" customFormat="1" ht="20.25" thickBot="1" x14ac:dyDescent="0.45">
      <c r="A89" s="63" t="s">
        <v>84</v>
      </c>
      <c r="B89" s="64"/>
      <c r="C89" s="61"/>
      <c r="D89" s="62">
        <f>D88+D87+D83+D80+D78+D72+D68+D60+D45+D44+D43+D42+D41+D40+D37+D36+D35+D34+D33+D26+D16</f>
        <v>515272.09</v>
      </c>
      <c r="E89" s="62">
        <f t="shared" ref="E89:H89" si="4">E88+E87+E83+E80+E78+E72+E68+E60+E45+E44+E43+E42+E41+E40+E37+E36+E35+E34+E33+E26+E16</f>
        <v>131.63999999999999</v>
      </c>
      <c r="F89" s="62">
        <f t="shared" si="4"/>
        <v>0</v>
      </c>
      <c r="G89" s="62">
        <f t="shared" si="4"/>
        <v>222.05</v>
      </c>
      <c r="H89" s="62">
        <f t="shared" si="4"/>
        <v>18.5</v>
      </c>
      <c r="I89" s="65"/>
      <c r="J89" s="66">
        <v>10.74</v>
      </c>
    </row>
    <row r="90" spans="1:10" s="67" customFormat="1" x14ac:dyDescent="0.2">
      <c r="D90" s="68"/>
      <c r="E90" s="68"/>
      <c r="F90" s="68"/>
      <c r="G90" s="68"/>
      <c r="H90" s="68"/>
      <c r="J90" s="69"/>
    </row>
    <row r="91" spans="1:10" s="67" customFormat="1" x14ac:dyDescent="0.2">
      <c r="D91" s="68"/>
      <c r="E91" s="68"/>
      <c r="F91" s="68"/>
      <c r="G91" s="68"/>
      <c r="H91" s="68"/>
      <c r="J91" s="69"/>
    </row>
    <row r="92" spans="1:10" s="67" customFormat="1" x14ac:dyDescent="0.2">
      <c r="D92" s="68"/>
      <c r="E92" s="68"/>
      <c r="F92" s="68"/>
      <c r="G92" s="68"/>
      <c r="H92" s="68"/>
      <c r="J92" s="69"/>
    </row>
    <row r="93" spans="1:10" s="67" customFormat="1" ht="13.5" thickBot="1" x14ac:dyDescent="0.25">
      <c r="D93" s="68"/>
      <c r="E93" s="68"/>
      <c r="F93" s="68"/>
      <c r="G93" s="68"/>
      <c r="H93" s="68"/>
      <c r="J93" s="69"/>
    </row>
    <row r="94" spans="1:10" s="14" customFormat="1" ht="30.75" thickBot="1" x14ac:dyDescent="0.25">
      <c r="A94" s="70" t="s">
        <v>85</v>
      </c>
      <c r="B94" s="12"/>
      <c r="C94" s="105">
        <f>F94*12</f>
        <v>0</v>
      </c>
      <c r="D94" s="106">
        <f>D98+D99+D101+D102+D103+D104+D105+D107+D108+D109+D116+D119</f>
        <v>1036077</v>
      </c>
      <c r="E94" s="106">
        <f t="shared" ref="E94:H94" si="5">E98+E99+E101+E102+E103+E104+E105+E107+E108+E109+E116+E119</f>
        <v>0</v>
      </c>
      <c r="F94" s="106">
        <f t="shared" si="5"/>
        <v>0</v>
      </c>
      <c r="G94" s="106">
        <f t="shared" si="5"/>
        <v>443.89</v>
      </c>
      <c r="H94" s="106">
        <f t="shared" si="5"/>
        <v>37</v>
      </c>
      <c r="I94" s="14">
        <v>2334.1</v>
      </c>
      <c r="J94" s="15"/>
    </row>
    <row r="95" spans="1:10" s="65" customFormat="1" ht="15" hidden="1" x14ac:dyDescent="0.2">
      <c r="A95" s="100" t="s">
        <v>86</v>
      </c>
      <c r="B95" s="101"/>
      <c r="C95" s="102"/>
      <c r="D95" s="103">
        <f>G95*I95</f>
        <v>0</v>
      </c>
      <c r="E95" s="103"/>
      <c r="F95" s="103"/>
      <c r="G95" s="103">
        <f>12*H95</f>
        <v>0</v>
      </c>
      <c r="H95" s="104"/>
      <c r="I95" s="14">
        <v>2334.1</v>
      </c>
      <c r="J95" s="76"/>
    </row>
    <row r="96" spans="1:10" s="65" customFormat="1" ht="15" hidden="1" x14ac:dyDescent="0.2">
      <c r="A96" s="71" t="s">
        <v>87</v>
      </c>
      <c r="B96" s="72"/>
      <c r="C96" s="73"/>
      <c r="D96" s="74">
        <f>G96*I96</f>
        <v>0</v>
      </c>
      <c r="E96" s="74"/>
      <c r="F96" s="74"/>
      <c r="G96" s="74">
        <f>12*H96</f>
        <v>0</v>
      </c>
      <c r="H96" s="75"/>
      <c r="I96" s="14">
        <v>2334.1</v>
      </c>
      <c r="J96" s="76"/>
    </row>
    <row r="97" spans="1:10" s="65" customFormat="1" ht="15" hidden="1" x14ac:dyDescent="0.2">
      <c r="A97" s="71" t="s">
        <v>88</v>
      </c>
      <c r="B97" s="72"/>
      <c r="C97" s="73"/>
      <c r="D97" s="74">
        <f>G97*I97</f>
        <v>0</v>
      </c>
      <c r="E97" s="74"/>
      <c r="F97" s="74"/>
      <c r="G97" s="74">
        <f>12*H97</f>
        <v>0</v>
      </c>
      <c r="H97" s="75"/>
      <c r="I97" s="14">
        <v>2334.1</v>
      </c>
      <c r="J97" s="76"/>
    </row>
    <row r="98" spans="1:10" s="126" customFormat="1" ht="15" x14ac:dyDescent="0.2">
      <c r="A98" s="123" t="s">
        <v>96</v>
      </c>
      <c r="B98" s="124"/>
      <c r="C98" s="74"/>
      <c r="D98" s="74">
        <v>337547.97</v>
      </c>
      <c r="E98" s="74"/>
      <c r="F98" s="74"/>
      <c r="G98" s="74">
        <f>D98/I98</f>
        <v>144.62</v>
      </c>
      <c r="H98" s="75">
        <f>G98/12</f>
        <v>12.05</v>
      </c>
      <c r="I98" s="44">
        <v>2334.1</v>
      </c>
      <c r="J98" s="125"/>
    </row>
    <row r="99" spans="1:10" s="126" customFormat="1" ht="15" x14ac:dyDescent="0.2">
      <c r="A99" s="123" t="s">
        <v>102</v>
      </c>
      <c r="B99" s="124"/>
      <c r="C99" s="74"/>
      <c r="D99" s="74">
        <v>12983.76</v>
      </c>
      <c r="E99" s="74"/>
      <c r="F99" s="74"/>
      <c r="G99" s="74">
        <f t="shared" ref="G99:G119" si="6">D99/I99</f>
        <v>5.56</v>
      </c>
      <c r="H99" s="75">
        <f t="shared" ref="H99:H119" si="7">G99/12</f>
        <v>0.46</v>
      </c>
      <c r="I99" s="44">
        <v>2334.1</v>
      </c>
      <c r="J99" s="125"/>
    </row>
    <row r="100" spans="1:10" s="126" customFormat="1" ht="15" hidden="1" x14ac:dyDescent="0.2">
      <c r="A100" s="123"/>
      <c r="B100" s="124"/>
      <c r="C100" s="74"/>
      <c r="D100" s="74"/>
      <c r="E100" s="74"/>
      <c r="F100" s="74"/>
      <c r="G100" s="74">
        <f t="shared" si="6"/>
        <v>0</v>
      </c>
      <c r="H100" s="75">
        <f t="shared" si="7"/>
        <v>0</v>
      </c>
      <c r="I100" s="44">
        <v>2334.1</v>
      </c>
      <c r="J100" s="125"/>
    </row>
    <row r="101" spans="1:10" s="126" customFormat="1" ht="15" x14ac:dyDescent="0.2">
      <c r="A101" s="123" t="s">
        <v>103</v>
      </c>
      <c r="B101" s="124"/>
      <c r="C101" s="74"/>
      <c r="D101" s="74">
        <v>1286.1099999999999</v>
      </c>
      <c r="E101" s="74"/>
      <c r="F101" s="74"/>
      <c r="G101" s="74">
        <f t="shared" si="6"/>
        <v>0.55000000000000004</v>
      </c>
      <c r="H101" s="75">
        <f t="shared" si="7"/>
        <v>0.05</v>
      </c>
      <c r="I101" s="44">
        <v>2334.1</v>
      </c>
      <c r="J101" s="125"/>
    </row>
    <row r="102" spans="1:10" s="126" customFormat="1" ht="15" x14ac:dyDescent="0.2">
      <c r="A102" s="123" t="s">
        <v>104</v>
      </c>
      <c r="B102" s="124"/>
      <c r="C102" s="74"/>
      <c r="D102" s="74">
        <v>271304.21999999997</v>
      </c>
      <c r="E102" s="74"/>
      <c r="F102" s="74"/>
      <c r="G102" s="74">
        <f t="shared" si="6"/>
        <v>116.24</v>
      </c>
      <c r="H102" s="75">
        <f t="shared" si="7"/>
        <v>9.69</v>
      </c>
      <c r="I102" s="44">
        <v>2334.1</v>
      </c>
      <c r="J102" s="125"/>
    </row>
    <row r="103" spans="1:10" s="126" customFormat="1" ht="15" x14ac:dyDescent="0.2">
      <c r="A103" s="123" t="s">
        <v>105</v>
      </c>
      <c r="B103" s="124"/>
      <c r="C103" s="74"/>
      <c r="D103" s="74">
        <v>170246.3</v>
      </c>
      <c r="E103" s="74"/>
      <c r="F103" s="74"/>
      <c r="G103" s="74">
        <f t="shared" si="6"/>
        <v>72.94</v>
      </c>
      <c r="H103" s="75">
        <f t="shared" si="7"/>
        <v>6.08</v>
      </c>
      <c r="I103" s="44">
        <v>2334.1</v>
      </c>
      <c r="J103" s="125"/>
    </row>
    <row r="104" spans="1:10" s="126" customFormat="1" ht="25.5" x14ac:dyDescent="0.2">
      <c r="A104" s="123" t="s">
        <v>107</v>
      </c>
      <c r="B104" s="124"/>
      <c r="C104" s="74"/>
      <c r="D104" s="74">
        <v>23590.02</v>
      </c>
      <c r="E104" s="74"/>
      <c r="F104" s="74"/>
      <c r="G104" s="74">
        <f t="shared" si="6"/>
        <v>10.11</v>
      </c>
      <c r="H104" s="75">
        <f t="shared" si="7"/>
        <v>0.84</v>
      </c>
      <c r="I104" s="44">
        <v>2334.1</v>
      </c>
      <c r="J104" s="125"/>
    </row>
    <row r="105" spans="1:10" s="126" customFormat="1" ht="15" x14ac:dyDescent="0.2">
      <c r="A105" s="123" t="s">
        <v>108</v>
      </c>
      <c r="B105" s="124"/>
      <c r="C105" s="74"/>
      <c r="D105" s="74">
        <v>4299.97</v>
      </c>
      <c r="E105" s="74"/>
      <c r="F105" s="74"/>
      <c r="G105" s="74">
        <f t="shared" si="6"/>
        <v>1.84</v>
      </c>
      <c r="H105" s="75">
        <f t="shared" si="7"/>
        <v>0.15</v>
      </c>
      <c r="I105" s="44">
        <v>2334.1</v>
      </c>
      <c r="J105" s="125"/>
    </row>
    <row r="106" spans="1:10" s="126" customFormat="1" ht="15" hidden="1" x14ac:dyDescent="0.2">
      <c r="A106" s="123"/>
      <c r="B106" s="124"/>
      <c r="C106" s="74"/>
      <c r="D106" s="74"/>
      <c r="E106" s="74"/>
      <c r="F106" s="74"/>
      <c r="G106" s="74">
        <f t="shared" si="6"/>
        <v>0</v>
      </c>
      <c r="H106" s="75">
        <f t="shared" si="7"/>
        <v>0</v>
      </c>
      <c r="I106" s="44">
        <v>2334.1</v>
      </c>
      <c r="J106" s="125"/>
    </row>
    <row r="107" spans="1:10" s="126" customFormat="1" ht="29.25" customHeight="1" x14ac:dyDescent="0.2">
      <c r="A107" s="123" t="s">
        <v>109</v>
      </c>
      <c r="B107" s="127"/>
      <c r="C107" s="127"/>
      <c r="D107" s="127">
        <v>50082.62</v>
      </c>
      <c r="E107" s="74"/>
      <c r="F107" s="74"/>
      <c r="G107" s="74">
        <f t="shared" si="6"/>
        <v>21.46</v>
      </c>
      <c r="H107" s="75">
        <f t="shared" si="7"/>
        <v>1.79</v>
      </c>
      <c r="I107" s="44">
        <v>2334.1</v>
      </c>
      <c r="J107" s="125"/>
    </row>
    <row r="108" spans="1:10" s="126" customFormat="1" ht="15" x14ac:dyDescent="0.2">
      <c r="A108" s="123" t="s">
        <v>97</v>
      </c>
      <c r="B108" s="127"/>
      <c r="C108" s="127"/>
      <c r="D108" s="127">
        <v>34714.949999999997</v>
      </c>
      <c r="E108" s="74"/>
      <c r="F108" s="74"/>
      <c r="G108" s="74">
        <f t="shared" si="6"/>
        <v>14.87</v>
      </c>
      <c r="H108" s="75">
        <f t="shared" si="7"/>
        <v>1.24</v>
      </c>
      <c r="I108" s="44">
        <v>2334.1</v>
      </c>
      <c r="J108" s="125"/>
    </row>
    <row r="109" spans="1:10" s="126" customFormat="1" ht="15" x14ac:dyDescent="0.2">
      <c r="A109" s="123" t="s">
        <v>110</v>
      </c>
      <c r="B109" s="124"/>
      <c r="C109" s="128"/>
      <c r="D109" s="124">
        <v>17890.66</v>
      </c>
      <c r="E109" s="74"/>
      <c r="F109" s="74"/>
      <c r="G109" s="74">
        <f t="shared" si="6"/>
        <v>7.66</v>
      </c>
      <c r="H109" s="75">
        <f t="shared" si="7"/>
        <v>0.64</v>
      </c>
      <c r="I109" s="44">
        <v>2334.1</v>
      </c>
      <c r="J109" s="125"/>
    </row>
    <row r="110" spans="1:10" s="126" customFormat="1" ht="15.75" hidden="1" customHeight="1" x14ac:dyDescent="0.2">
      <c r="A110" s="123"/>
      <c r="B110" s="124"/>
      <c r="C110" s="74"/>
      <c r="D110" s="74"/>
      <c r="E110" s="74"/>
      <c r="F110" s="74"/>
      <c r="G110" s="74">
        <f t="shared" si="6"/>
        <v>0</v>
      </c>
      <c r="H110" s="75">
        <f t="shared" si="7"/>
        <v>0</v>
      </c>
      <c r="I110" s="44">
        <v>2334.1</v>
      </c>
      <c r="J110" s="125"/>
    </row>
    <row r="111" spans="1:10" s="126" customFormat="1" ht="15" hidden="1" x14ac:dyDescent="0.2">
      <c r="A111" s="123"/>
      <c r="B111" s="124"/>
      <c r="C111" s="74"/>
      <c r="D111" s="74"/>
      <c r="E111" s="74"/>
      <c r="F111" s="74"/>
      <c r="G111" s="74">
        <f t="shared" si="6"/>
        <v>0</v>
      </c>
      <c r="H111" s="75">
        <f t="shared" si="7"/>
        <v>0</v>
      </c>
      <c r="I111" s="44">
        <v>2334.1</v>
      </c>
      <c r="J111" s="125"/>
    </row>
    <row r="112" spans="1:10" s="126" customFormat="1" ht="15" hidden="1" x14ac:dyDescent="0.2">
      <c r="A112" s="123"/>
      <c r="B112" s="124"/>
      <c r="C112" s="74"/>
      <c r="D112" s="74"/>
      <c r="E112" s="74"/>
      <c r="F112" s="74"/>
      <c r="G112" s="74">
        <f t="shared" si="6"/>
        <v>0</v>
      </c>
      <c r="H112" s="75">
        <f t="shared" si="7"/>
        <v>0</v>
      </c>
      <c r="I112" s="44">
        <v>2334.1</v>
      </c>
      <c r="J112" s="125"/>
    </row>
    <row r="113" spans="1:10" s="132" customFormat="1" ht="19.5" hidden="1" x14ac:dyDescent="0.2">
      <c r="A113" s="129"/>
      <c r="B113" s="130"/>
      <c r="C113" s="130"/>
      <c r="D113" s="130"/>
      <c r="E113" s="130"/>
      <c r="F113" s="130"/>
      <c r="G113" s="74">
        <f t="shared" si="6"/>
        <v>0</v>
      </c>
      <c r="H113" s="75">
        <f t="shared" si="7"/>
        <v>0</v>
      </c>
      <c r="I113" s="44">
        <v>2334.1</v>
      </c>
      <c r="J113" s="131"/>
    </row>
    <row r="114" spans="1:10" s="132" customFormat="1" ht="15.75" hidden="1" customHeight="1" x14ac:dyDescent="0.2">
      <c r="A114" s="120"/>
      <c r="B114" s="133"/>
      <c r="C114" s="133"/>
      <c r="D114" s="134"/>
      <c r="E114" s="135"/>
      <c r="F114" s="136"/>
      <c r="G114" s="74">
        <f t="shared" si="6"/>
        <v>0</v>
      </c>
      <c r="H114" s="75">
        <f t="shared" si="7"/>
        <v>0</v>
      </c>
      <c r="I114" s="44">
        <v>2334.1</v>
      </c>
      <c r="J114" s="131"/>
    </row>
    <row r="115" spans="1:10" s="132" customFormat="1" ht="15.75" hidden="1" customHeight="1" x14ac:dyDescent="0.2">
      <c r="A115" s="123"/>
      <c r="B115" s="127"/>
      <c r="C115" s="127"/>
      <c r="D115" s="127"/>
      <c r="E115" s="135"/>
      <c r="F115" s="136"/>
      <c r="G115" s="74">
        <f t="shared" si="6"/>
        <v>0</v>
      </c>
      <c r="H115" s="75">
        <f t="shared" si="7"/>
        <v>0</v>
      </c>
      <c r="I115" s="44">
        <v>2334.1</v>
      </c>
      <c r="J115" s="131"/>
    </row>
    <row r="116" spans="1:10" s="126" customFormat="1" ht="15" x14ac:dyDescent="0.2">
      <c r="A116" s="137" t="s">
        <v>111</v>
      </c>
      <c r="B116" s="79"/>
      <c r="C116" s="79"/>
      <c r="D116" s="79">
        <v>722.42</v>
      </c>
      <c r="E116" s="74"/>
      <c r="F116" s="74"/>
      <c r="G116" s="74">
        <f t="shared" si="6"/>
        <v>0.31</v>
      </c>
      <c r="H116" s="75">
        <f t="shared" si="7"/>
        <v>0.03</v>
      </c>
      <c r="I116" s="44">
        <v>2334.1</v>
      </c>
      <c r="J116" s="125"/>
    </row>
    <row r="117" spans="1:10" s="68" customFormat="1" ht="15.75" hidden="1" customHeight="1" x14ac:dyDescent="0.2">
      <c r="A117" s="138"/>
      <c r="B117" s="107"/>
      <c r="C117" s="107"/>
      <c r="D117" s="107"/>
      <c r="E117" s="107"/>
      <c r="F117" s="107"/>
      <c r="G117" s="74">
        <f t="shared" si="6"/>
        <v>0</v>
      </c>
      <c r="H117" s="75">
        <f t="shared" si="7"/>
        <v>0</v>
      </c>
      <c r="I117" s="44">
        <v>2334.1</v>
      </c>
      <c r="J117" s="139"/>
    </row>
    <row r="118" spans="1:10" s="68" customFormat="1" ht="15.75" hidden="1" customHeight="1" x14ac:dyDescent="0.2">
      <c r="A118" s="140"/>
      <c r="B118" s="79"/>
      <c r="C118" s="79"/>
      <c r="D118" s="79"/>
      <c r="E118" s="79"/>
      <c r="F118" s="79"/>
      <c r="G118" s="74">
        <f t="shared" si="6"/>
        <v>0</v>
      </c>
      <c r="H118" s="75">
        <f t="shared" si="7"/>
        <v>0</v>
      </c>
      <c r="I118" s="44">
        <v>2334.1</v>
      </c>
      <c r="J118" s="139"/>
    </row>
    <row r="119" spans="1:10" s="68" customFormat="1" ht="15.75" customHeight="1" x14ac:dyDescent="0.2">
      <c r="A119" s="140" t="s">
        <v>121</v>
      </c>
      <c r="B119" s="79"/>
      <c r="C119" s="79"/>
      <c r="D119" s="79">
        <v>111408</v>
      </c>
      <c r="E119" s="79"/>
      <c r="F119" s="79"/>
      <c r="G119" s="74">
        <f t="shared" si="6"/>
        <v>47.73</v>
      </c>
      <c r="H119" s="75">
        <f t="shared" si="7"/>
        <v>3.98</v>
      </c>
      <c r="I119" s="44">
        <v>2334.1</v>
      </c>
      <c r="J119" s="139"/>
    </row>
    <row r="120" spans="1:10" s="67" customFormat="1" x14ac:dyDescent="0.2">
      <c r="F120" s="80"/>
      <c r="H120" s="80"/>
      <c r="J120" s="69"/>
    </row>
    <row r="121" spans="1:10" s="67" customFormat="1" ht="13.5" thickBot="1" x14ac:dyDescent="0.25">
      <c r="F121" s="80"/>
      <c r="H121" s="80"/>
      <c r="J121" s="69"/>
    </row>
    <row r="122" spans="1:10" s="85" customFormat="1" ht="20.25" thickBot="1" x14ac:dyDescent="0.45">
      <c r="A122" s="81" t="s">
        <v>89</v>
      </c>
      <c r="B122" s="82"/>
      <c r="C122" s="83"/>
      <c r="D122" s="84">
        <f>D89+D94</f>
        <v>1551349.09</v>
      </c>
      <c r="E122" s="84">
        <f t="shared" ref="E122:H122" si="8">E89+E94</f>
        <v>131.63999999999999</v>
      </c>
      <c r="F122" s="84">
        <f t="shared" si="8"/>
        <v>0</v>
      </c>
      <c r="G122" s="84">
        <f t="shared" si="8"/>
        <v>665.94</v>
      </c>
      <c r="H122" s="84">
        <f t="shared" si="8"/>
        <v>55.5</v>
      </c>
      <c r="J122" s="86"/>
    </row>
    <row r="123" spans="1:10" s="14" customFormat="1" ht="19.5" x14ac:dyDescent="0.4">
      <c r="A123" s="87"/>
      <c r="B123" s="88"/>
      <c r="C123" s="89"/>
      <c r="D123" s="90"/>
      <c r="E123" s="89"/>
      <c r="F123" s="90"/>
      <c r="G123" s="90"/>
      <c r="H123" s="90"/>
      <c r="I123" s="65"/>
      <c r="J123" s="15"/>
    </row>
    <row r="124" spans="1:10" s="14" customFormat="1" ht="19.5" x14ac:dyDescent="0.4">
      <c r="A124" s="87"/>
      <c r="B124" s="88"/>
      <c r="C124" s="89"/>
      <c r="D124" s="90"/>
      <c r="E124" s="89"/>
      <c r="F124" s="90"/>
      <c r="G124" s="90"/>
      <c r="H124" s="90"/>
      <c r="I124" s="65"/>
      <c r="J124" s="15"/>
    </row>
    <row r="125" spans="1:10" s="85" customFormat="1" ht="19.5" x14ac:dyDescent="0.4">
      <c r="A125" s="91"/>
      <c r="B125" s="92"/>
      <c r="C125" s="93"/>
      <c r="D125" s="93"/>
      <c r="E125" s="93"/>
      <c r="F125" s="94"/>
      <c r="G125" s="93"/>
      <c r="H125" s="94"/>
      <c r="J125" s="86"/>
    </row>
    <row r="126" spans="1:10" s="78" customFormat="1" ht="19.5" x14ac:dyDescent="0.2">
      <c r="A126" s="95"/>
      <c r="B126" s="93"/>
      <c r="C126" s="96"/>
      <c r="D126" s="96"/>
      <c r="E126" s="96"/>
      <c r="F126" s="97"/>
      <c r="G126" s="96"/>
      <c r="H126" s="97"/>
      <c r="J126" s="77"/>
    </row>
    <row r="127" spans="1:10" s="67" customFormat="1" ht="14.25" x14ac:dyDescent="0.2">
      <c r="A127" s="144" t="s">
        <v>90</v>
      </c>
      <c r="B127" s="144"/>
      <c r="C127" s="144"/>
      <c r="D127" s="144"/>
      <c r="E127" s="144"/>
      <c r="F127" s="144"/>
      <c r="J127" s="69"/>
    </row>
    <row r="128" spans="1:10" s="67" customFormat="1" x14ac:dyDescent="0.2">
      <c r="F128" s="80"/>
      <c r="H128" s="80"/>
      <c r="J128" s="69"/>
    </row>
    <row r="129" spans="1:10" s="67" customFormat="1" x14ac:dyDescent="0.2">
      <c r="A129" s="98" t="s">
        <v>91</v>
      </c>
      <c r="F129" s="80"/>
      <c r="H129" s="80"/>
      <c r="J129" s="69"/>
    </row>
    <row r="130" spans="1:10" s="67" customFormat="1" x14ac:dyDescent="0.2">
      <c r="F130" s="80"/>
      <c r="H130" s="80"/>
      <c r="J130" s="69"/>
    </row>
    <row r="131" spans="1:10" s="67" customFormat="1" x14ac:dyDescent="0.2">
      <c r="F131" s="80"/>
      <c r="H131" s="80"/>
      <c r="J131" s="69"/>
    </row>
    <row r="132" spans="1:10" s="67" customFormat="1" x14ac:dyDescent="0.2">
      <c r="F132" s="80"/>
      <c r="H132" s="80"/>
      <c r="J132" s="69"/>
    </row>
    <row r="133" spans="1:10" s="67" customFormat="1" x14ac:dyDescent="0.2">
      <c r="F133" s="80"/>
      <c r="H133" s="80"/>
      <c r="J133" s="69"/>
    </row>
    <row r="134" spans="1:10" s="67" customFormat="1" x14ac:dyDescent="0.2">
      <c r="F134" s="80"/>
      <c r="H134" s="80"/>
      <c r="J134" s="69"/>
    </row>
    <row r="135" spans="1:10" s="67" customFormat="1" x14ac:dyDescent="0.2">
      <c r="F135" s="80"/>
      <c r="H135" s="80"/>
      <c r="J135" s="69"/>
    </row>
    <row r="136" spans="1:10" s="67" customFormat="1" x14ac:dyDescent="0.2">
      <c r="F136" s="80"/>
      <c r="H136" s="80"/>
      <c r="J136" s="69"/>
    </row>
    <row r="137" spans="1:10" s="67" customFormat="1" x14ac:dyDescent="0.2">
      <c r="F137" s="80"/>
      <c r="H137" s="80"/>
      <c r="J137" s="69"/>
    </row>
    <row r="138" spans="1:10" s="67" customFormat="1" x14ac:dyDescent="0.2">
      <c r="F138" s="80"/>
      <c r="H138" s="80"/>
      <c r="J138" s="69"/>
    </row>
    <row r="139" spans="1:10" s="67" customFormat="1" x14ac:dyDescent="0.2">
      <c r="F139" s="80"/>
      <c r="H139" s="80"/>
      <c r="J139" s="69"/>
    </row>
    <row r="140" spans="1:10" s="67" customFormat="1" x14ac:dyDescent="0.2">
      <c r="F140" s="80"/>
      <c r="H140" s="80"/>
      <c r="J140" s="69"/>
    </row>
    <row r="141" spans="1:10" s="67" customFormat="1" x14ac:dyDescent="0.2">
      <c r="F141" s="80"/>
      <c r="H141" s="80"/>
      <c r="J141" s="69"/>
    </row>
    <row r="142" spans="1:10" s="67" customFormat="1" x14ac:dyDescent="0.2">
      <c r="F142" s="80"/>
      <c r="H142" s="80"/>
      <c r="J142" s="69"/>
    </row>
    <row r="143" spans="1:10" s="67" customFormat="1" x14ac:dyDescent="0.2">
      <c r="F143" s="80"/>
      <c r="H143" s="80"/>
      <c r="J143" s="69"/>
    </row>
    <row r="144" spans="1:10" s="67" customFormat="1" x14ac:dyDescent="0.2">
      <c r="F144" s="80"/>
      <c r="H144" s="80"/>
      <c r="J144" s="69"/>
    </row>
    <row r="145" spans="6:10" s="67" customFormat="1" x14ac:dyDescent="0.2">
      <c r="F145" s="80"/>
      <c r="H145" s="80"/>
      <c r="J145" s="69"/>
    </row>
    <row r="146" spans="6:10" s="67" customFormat="1" x14ac:dyDescent="0.2">
      <c r="F146" s="80"/>
      <c r="H146" s="80"/>
      <c r="J146" s="69"/>
    </row>
    <row r="147" spans="6:10" s="67" customFormat="1" x14ac:dyDescent="0.2">
      <c r="F147" s="80"/>
      <c r="H147" s="80"/>
      <c r="J147" s="69"/>
    </row>
  </sheetData>
  <mergeCells count="13">
    <mergeCell ref="A127:F127"/>
    <mergeCell ref="A1:H1"/>
    <mergeCell ref="B2:H2"/>
    <mergeCell ref="B3:H3"/>
    <mergeCell ref="B4:H4"/>
    <mergeCell ref="A5:H5"/>
    <mergeCell ref="A6:H6"/>
    <mergeCell ref="A9:H9"/>
    <mergeCell ref="A10:H10"/>
    <mergeCell ref="A11:H11"/>
    <mergeCell ref="A12:H12"/>
    <mergeCell ref="A15:H15"/>
    <mergeCell ref="A8:H8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56" zoomScale="75" workbookViewId="0">
      <selection activeCell="L36" sqref="L3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7109375" style="1" customWidth="1"/>
    <col min="5" max="5" width="13.85546875" style="1" hidden="1" customWidth="1"/>
    <col min="6" max="6" width="20.85546875" style="99" hidden="1" customWidth="1"/>
    <col min="7" max="7" width="13.85546875" style="1" customWidth="1"/>
    <col min="8" max="8" width="20.85546875" style="99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45" t="s">
        <v>0</v>
      </c>
      <c r="B1" s="146"/>
      <c r="C1" s="146"/>
      <c r="D1" s="146"/>
      <c r="E1" s="146"/>
      <c r="F1" s="146"/>
      <c r="G1" s="146"/>
      <c r="H1" s="146"/>
    </row>
    <row r="2" spans="1:10" ht="12.75" customHeight="1" x14ac:dyDescent="0.3">
      <c r="B2" s="147" t="s">
        <v>1</v>
      </c>
      <c r="C2" s="147"/>
      <c r="D2" s="147"/>
      <c r="E2" s="147"/>
      <c r="F2" s="147"/>
      <c r="G2" s="146"/>
      <c r="H2" s="146"/>
    </row>
    <row r="3" spans="1:10" ht="19.5" customHeight="1" x14ac:dyDescent="0.3">
      <c r="A3" s="3" t="s">
        <v>112</v>
      </c>
      <c r="B3" s="147" t="s">
        <v>2</v>
      </c>
      <c r="C3" s="147"/>
      <c r="D3" s="147"/>
      <c r="E3" s="147"/>
      <c r="F3" s="147"/>
      <c r="G3" s="146"/>
      <c r="H3" s="146"/>
    </row>
    <row r="4" spans="1:10" ht="14.25" customHeight="1" x14ac:dyDescent="0.3">
      <c r="B4" s="147" t="s">
        <v>3</v>
      </c>
      <c r="C4" s="147"/>
      <c r="D4" s="147"/>
      <c r="E4" s="147"/>
      <c r="F4" s="147"/>
      <c r="G4" s="146"/>
      <c r="H4" s="146"/>
    </row>
    <row r="5" spans="1:10" ht="39.75" customHeight="1" x14ac:dyDescent="0.25">
      <c r="A5" s="148"/>
      <c r="B5" s="149"/>
      <c r="C5" s="149"/>
      <c r="D5" s="149"/>
      <c r="E5" s="149"/>
      <c r="F5" s="149"/>
      <c r="G5" s="149"/>
      <c r="H5" s="149"/>
      <c r="J5" s="1"/>
    </row>
    <row r="6" spans="1:10" ht="33" customHeight="1" x14ac:dyDescent="0.4">
      <c r="A6" s="150"/>
      <c r="B6" s="151"/>
      <c r="C6" s="151"/>
      <c r="D6" s="151"/>
      <c r="E6" s="151"/>
      <c r="F6" s="151"/>
      <c r="G6" s="151"/>
      <c r="H6" s="151"/>
      <c r="J6" s="1"/>
    </row>
    <row r="7" spans="1:10" ht="35.25" hidden="1" customHeight="1" x14ac:dyDescent="0.2">
      <c r="B7" s="4"/>
      <c r="C7" s="4"/>
      <c r="D7" s="4"/>
      <c r="E7" s="4"/>
      <c r="F7" s="5"/>
      <c r="G7" s="4"/>
      <c r="H7" s="4"/>
      <c r="I7" s="4"/>
    </row>
    <row r="8" spans="1:10" ht="27" customHeight="1" x14ac:dyDescent="0.2">
      <c r="A8" s="162" t="s">
        <v>114</v>
      </c>
      <c r="B8" s="162"/>
      <c r="C8" s="162"/>
      <c r="D8" s="162"/>
      <c r="E8" s="162"/>
      <c r="F8" s="162"/>
      <c r="G8" s="162"/>
      <c r="H8" s="162"/>
      <c r="I8" s="4"/>
    </row>
    <row r="9" spans="1:10" s="6" customFormat="1" ht="22.5" customHeight="1" x14ac:dyDescent="0.4">
      <c r="A9" s="152" t="s">
        <v>4</v>
      </c>
      <c r="B9" s="152"/>
      <c r="C9" s="152"/>
      <c r="D9" s="152"/>
      <c r="E9" s="153"/>
      <c r="F9" s="153"/>
      <c r="G9" s="153"/>
      <c r="H9" s="153"/>
      <c r="J9" s="7"/>
    </row>
    <row r="10" spans="1:10" s="8" customFormat="1" ht="18.75" customHeight="1" x14ac:dyDescent="0.4">
      <c r="A10" s="152" t="s">
        <v>5</v>
      </c>
      <c r="B10" s="152"/>
      <c r="C10" s="152"/>
      <c r="D10" s="152"/>
      <c r="E10" s="153"/>
      <c r="F10" s="153"/>
      <c r="G10" s="153"/>
      <c r="H10" s="153"/>
    </row>
    <row r="11" spans="1:10" s="9" customFormat="1" ht="17.25" customHeight="1" x14ac:dyDescent="0.2">
      <c r="A11" s="154" t="s">
        <v>6</v>
      </c>
      <c r="B11" s="154"/>
      <c r="C11" s="154"/>
      <c r="D11" s="154"/>
      <c r="E11" s="155"/>
      <c r="F11" s="155"/>
      <c r="G11" s="155"/>
      <c r="H11" s="155"/>
    </row>
    <row r="12" spans="1:10" s="8" customFormat="1" ht="30" customHeight="1" thickBot="1" x14ac:dyDescent="0.25">
      <c r="A12" s="156" t="s">
        <v>7</v>
      </c>
      <c r="B12" s="156"/>
      <c r="C12" s="156"/>
      <c r="D12" s="156"/>
      <c r="E12" s="157"/>
      <c r="F12" s="157"/>
      <c r="G12" s="157"/>
      <c r="H12" s="157"/>
    </row>
    <row r="13" spans="1:10" s="14" customFormat="1" ht="139.5" customHeight="1" thickBot="1" x14ac:dyDescent="0.25">
      <c r="A13" s="10" t="s">
        <v>8</v>
      </c>
      <c r="B13" s="11" t="s">
        <v>9</v>
      </c>
      <c r="C13" s="12" t="s">
        <v>10</v>
      </c>
      <c r="D13" s="12" t="s">
        <v>11</v>
      </c>
      <c r="E13" s="12" t="s">
        <v>10</v>
      </c>
      <c r="F13" s="13" t="s">
        <v>12</v>
      </c>
      <c r="G13" s="12" t="s">
        <v>10</v>
      </c>
      <c r="H13" s="13" t="s">
        <v>12</v>
      </c>
      <c r="J13" s="15"/>
    </row>
    <row r="14" spans="1:10" s="22" customFormat="1" x14ac:dyDescent="0.2">
      <c r="A14" s="16">
        <v>1</v>
      </c>
      <c r="B14" s="17">
        <v>2</v>
      </c>
      <c r="C14" s="17">
        <v>3</v>
      </c>
      <c r="D14" s="18"/>
      <c r="E14" s="17">
        <v>3</v>
      </c>
      <c r="F14" s="19">
        <v>4</v>
      </c>
      <c r="G14" s="20">
        <v>3</v>
      </c>
      <c r="H14" s="21">
        <v>4</v>
      </c>
      <c r="J14" s="23"/>
    </row>
    <row r="15" spans="1:10" s="22" customFormat="1" ht="49.5" customHeight="1" x14ac:dyDescent="0.2">
      <c r="A15" s="158" t="s">
        <v>13</v>
      </c>
      <c r="B15" s="159"/>
      <c r="C15" s="159"/>
      <c r="D15" s="159"/>
      <c r="E15" s="159"/>
      <c r="F15" s="159"/>
      <c r="G15" s="160"/>
      <c r="H15" s="161"/>
      <c r="J15" s="23"/>
    </row>
    <row r="16" spans="1:10" s="14" customFormat="1" ht="26.25" customHeight="1" x14ac:dyDescent="0.2">
      <c r="A16" s="24" t="s">
        <v>101</v>
      </c>
      <c r="B16" s="25" t="s">
        <v>14</v>
      </c>
      <c r="C16" s="26">
        <f>F16*12</f>
        <v>0</v>
      </c>
      <c r="D16" s="27">
        <f>G16*I16</f>
        <v>89069.26</v>
      </c>
      <c r="E16" s="28">
        <f>H16*12</f>
        <v>38.159999999999997</v>
      </c>
      <c r="F16" s="29"/>
      <c r="G16" s="28">
        <f>H16*12</f>
        <v>38.159999999999997</v>
      </c>
      <c r="H16" s="29">
        <f>H21+H25</f>
        <v>3.18</v>
      </c>
      <c r="I16" s="14">
        <v>2334.1</v>
      </c>
      <c r="J16" s="15">
        <v>2.2400000000000002</v>
      </c>
    </row>
    <row r="17" spans="1:10" s="14" customFormat="1" ht="27" customHeight="1" x14ac:dyDescent="0.2">
      <c r="A17" s="30" t="s">
        <v>15</v>
      </c>
      <c r="B17" s="31" t="s">
        <v>16</v>
      </c>
      <c r="C17" s="26"/>
      <c r="D17" s="27"/>
      <c r="E17" s="28"/>
      <c r="F17" s="29"/>
      <c r="G17" s="28"/>
      <c r="H17" s="29"/>
      <c r="J17" s="15"/>
    </row>
    <row r="18" spans="1:10" s="14" customFormat="1" ht="20.25" customHeight="1" x14ac:dyDescent="0.2">
      <c r="A18" s="30" t="s">
        <v>17</v>
      </c>
      <c r="B18" s="31" t="s">
        <v>16</v>
      </c>
      <c r="C18" s="26"/>
      <c r="D18" s="27"/>
      <c r="E18" s="28"/>
      <c r="F18" s="29"/>
      <c r="G18" s="28"/>
      <c r="H18" s="29"/>
      <c r="J18" s="15"/>
    </row>
    <row r="19" spans="1:10" s="14" customFormat="1" ht="21.75" customHeight="1" x14ac:dyDescent="0.2">
      <c r="A19" s="30" t="s">
        <v>18</v>
      </c>
      <c r="B19" s="31" t="s">
        <v>19</v>
      </c>
      <c r="C19" s="26"/>
      <c r="D19" s="27"/>
      <c r="E19" s="28"/>
      <c r="F19" s="29"/>
      <c r="G19" s="28"/>
      <c r="H19" s="29"/>
      <c r="J19" s="15"/>
    </row>
    <row r="20" spans="1:10" s="14" customFormat="1" ht="23.25" customHeight="1" x14ac:dyDescent="0.2">
      <c r="A20" s="30" t="s">
        <v>20</v>
      </c>
      <c r="B20" s="31" t="s">
        <v>21</v>
      </c>
      <c r="C20" s="26"/>
      <c r="D20" s="27"/>
      <c r="E20" s="28"/>
      <c r="F20" s="29"/>
      <c r="G20" s="28"/>
      <c r="H20" s="29"/>
      <c r="J20" s="15"/>
    </row>
    <row r="21" spans="1:10" s="14" customFormat="1" ht="23.25" customHeight="1" x14ac:dyDescent="0.2">
      <c r="A21" s="117" t="s">
        <v>100</v>
      </c>
      <c r="B21" s="118"/>
      <c r="C21" s="103"/>
      <c r="D21" s="119"/>
      <c r="E21" s="103"/>
      <c r="F21" s="104"/>
      <c r="G21" s="103"/>
      <c r="H21" s="29">
        <v>2.83</v>
      </c>
      <c r="J21" s="15"/>
    </row>
    <row r="22" spans="1:10" s="14" customFormat="1" ht="23.25" customHeight="1" x14ac:dyDescent="0.2">
      <c r="A22" s="120" t="s">
        <v>92</v>
      </c>
      <c r="B22" s="118" t="s">
        <v>16</v>
      </c>
      <c r="C22" s="103"/>
      <c r="D22" s="119"/>
      <c r="E22" s="103"/>
      <c r="F22" s="104"/>
      <c r="G22" s="103"/>
      <c r="H22" s="104">
        <v>0.12</v>
      </c>
      <c r="J22" s="15"/>
    </row>
    <row r="23" spans="1:10" s="14" customFormat="1" ht="23.25" customHeight="1" x14ac:dyDescent="0.2">
      <c r="A23" s="120" t="s">
        <v>93</v>
      </c>
      <c r="B23" s="118" t="s">
        <v>16</v>
      </c>
      <c r="C23" s="103"/>
      <c r="D23" s="119"/>
      <c r="E23" s="103"/>
      <c r="F23" s="104"/>
      <c r="G23" s="103"/>
      <c r="H23" s="104">
        <v>0.11</v>
      </c>
      <c r="J23" s="15"/>
    </row>
    <row r="24" spans="1:10" s="14" customFormat="1" ht="23.25" customHeight="1" x14ac:dyDescent="0.2">
      <c r="A24" s="120" t="s">
        <v>113</v>
      </c>
      <c r="B24" s="118" t="s">
        <v>16</v>
      </c>
      <c r="C24" s="103"/>
      <c r="D24" s="119"/>
      <c r="E24" s="103"/>
      <c r="F24" s="104"/>
      <c r="G24" s="103"/>
      <c r="H24" s="104">
        <v>0.12</v>
      </c>
      <c r="J24" s="15"/>
    </row>
    <row r="25" spans="1:10" s="14" customFormat="1" ht="23.25" customHeight="1" x14ac:dyDescent="0.2">
      <c r="A25" s="117" t="s">
        <v>100</v>
      </c>
      <c r="B25" s="118"/>
      <c r="C25" s="103"/>
      <c r="D25" s="119"/>
      <c r="E25" s="103"/>
      <c r="F25" s="104"/>
      <c r="G25" s="103"/>
      <c r="H25" s="29">
        <f>H22+H23+H24</f>
        <v>0.35</v>
      </c>
      <c r="J25" s="15"/>
    </row>
    <row r="26" spans="1:10" s="14" customFormat="1" ht="30" x14ac:dyDescent="0.2">
      <c r="A26" s="24" t="s">
        <v>22</v>
      </c>
      <c r="B26" s="32"/>
      <c r="C26" s="26">
        <f>F26*12</f>
        <v>0</v>
      </c>
      <c r="D26" s="27">
        <f>G26*I26</f>
        <v>105874.78</v>
      </c>
      <c r="E26" s="28">
        <f>H26*12</f>
        <v>45.36</v>
      </c>
      <c r="F26" s="29"/>
      <c r="G26" s="28">
        <f>H26*12</f>
        <v>45.36</v>
      </c>
      <c r="H26" s="29">
        <v>3.78</v>
      </c>
      <c r="I26" s="14">
        <v>2334.1</v>
      </c>
      <c r="J26" s="15">
        <v>2.57</v>
      </c>
    </row>
    <row r="27" spans="1:10" s="14" customFormat="1" ht="15" x14ac:dyDescent="0.2">
      <c r="A27" s="33" t="s">
        <v>23</v>
      </c>
      <c r="B27" s="34" t="s">
        <v>24</v>
      </c>
      <c r="C27" s="26"/>
      <c r="D27" s="27"/>
      <c r="E27" s="28"/>
      <c r="F27" s="29"/>
      <c r="G27" s="28"/>
      <c r="H27" s="29"/>
      <c r="J27" s="15"/>
    </row>
    <row r="28" spans="1:10" s="14" customFormat="1" ht="15" x14ac:dyDescent="0.2">
      <c r="A28" s="33" t="s">
        <v>25</v>
      </c>
      <c r="B28" s="34" t="s">
        <v>24</v>
      </c>
      <c r="C28" s="26"/>
      <c r="D28" s="27"/>
      <c r="E28" s="28"/>
      <c r="F28" s="29"/>
      <c r="G28" s="28"/>
      <c r="H28" s="29"/>
      <c r="J28" s="15"/>
    </row>
    <row r="29" spans="1:10" s="14" customFormat="1" ht="15" x14ac:dyDescent="0.2">
      <c r="A29" s="33" t="s">
        <v>26</v>
      </c>
      <c r="B29" s="34" t="s">
        <v>24</v>
      </c>
      <c r="C29" s="26"/>
      <c r="D29" s="27"/>
      <c r="E29" s="28"/>
      <c r="F29" s="29"/>
      <c r="G29" s="28"/>
      <c r="H29" s="29"/>
      <c r="J29" s="15"/>
    </row>
    <row r="30" spans="1:10" s="14" customFormat="1" ht="25.5" x14ac:dyDescent="0.2">
      <c r="A30" s="33" t="s">
        <v>27</v>
      </c>
      <c r="B30" s="34" t="s">
        <v>28</v>
      </c>
      <c r="C30" s="26"/>
      <c r="D30" s="27"/>
      <c r="E30" s="28"/>
      <c r="F30" s="29"/>
      <c r="G30" s="28"/>
      <c r="H30" s="29"/>
      <c r="J30" s="15"/>
    </row>
    <row r="31" spans="1:10" s="14" customFormat="1" ht="15" x14ac:dyDescent="0.2">
      <c r="A31" s="33" t="s">
        <v>29</v>
      </c>
      <c r="B31" s="34" t="s">
        <v>24</v>
      </c>
      <c r="C31" s="26"/>
      <c r="D31" s="27"/>
      <c r="E31" s="28"/>
      <c r="F31" s="29"/>
      <c r="G31" s="28"/>
      <c r="H31" s="29"/>
      <c r="J31" s="15"/>
    </row>
    <row r="32" spans="1:10" s="14" customFormat="1" ht="26.25" thickBot="1" x14ac:dyDescent="0.25">
      <c r="A32" s="35" t="s">
        <v>30</v>
      </c>
      <c r="B32" s="36" t="s">
        <v>31</v>
      </c>
      <c r="C32" s="26"/>
      <c r="D32" s="27"/>
      <c r="E32" s="28"/>
      <c r="F32" s="29"/>
      <c r="G32" s="28"/>
      <c r="H32" s="29"/>
      <c r="J32" s="15"/>
    </row>
    <row r="33" spans="1:10" s="39" customFormat="1" ht="18.75" customHeight="1" x14ac:dyDescent="0.2">
      <c r="A33" s="37" t="s">
        <v>32</v>
      </c>
      <c r="B33" s="25" t="s">
        <v>33</v>
      </c>
      <c r="C33" s="26">
        <f>F33*12</f>
        <v>0</v>
      </c>
      <c r="D33" s="27">
        <f t="shared" ref="D33:D42" si="0">G33*I33</f>
        <v>21006.9</v>
      </c>
      <c r="E33" s="28">
        <f>H33*12</f>
        <v>9</v>
      </c>
      <c r="F33" s="38"/>
      <c r="G33" s="28">
        <f>H33*12</f>
        <v>9</v>
      </c>
      <c r="H33" s="29">
        <v>0.75</v>
      </c>
      <c r="I33" s="14">
        <v>2334.1</v>
      </c>
      <c r="J33" s="15">
        <v>0.6</v>
      </c>
    </row>
    <row r="34" spans="1:10" s="14" customFormat="1" ht="18" customHeight="1" x14ac:dyDescent="0.2">
      <c r="A34" s="37" t="s">
        <v>34</v>
      </c>
      <c r="B34" s="25" t="s">
        <v>35</v>
      </c>
      <c r="C34" s="26">
        <f>F34*12</f>
        <v>0</v>
      </c>
      <c r="D34" s="27">
        <f t="shared" si="0"/>
        <v>68622.539999999994</v>
      </c>
      <c r="E34" s="28">
        <f>H34*12</f>
        <v>29.4</v>
      </c>
      <c r="F34" s="38"/>
      <c r="G34" s="28">
        <f>H34*12</f>
        <v>29.4</v>
      </c>
      <c r="H34" s="29">
        <v>2.4500000000000002</v>
      </c>
      <c r="I34" s="14">
        <v>2334.1</v>
      </c>
      <c r="J34" s="15">
        <v>1.94</v>
      </c>
    </row>
    <row r="35" spans="1:10" s="22" customFormat="1" ht="30" x14ac:dyDescent="0.2">
      <c r="A35" s="37" t="s">
        <v>36</v>
      </c>
      <c r="B35" s="25" t="s">
        <v>14</v>
      </c>
      <c r="C35" s="40"/>
      <c r="D35" s="27">
        <v>2042.21</v>
      </c>
      <c r="E35" s="41"/>
      <c r="F35" s="38"/>
      <c r="G35" s="28">
        <f t="shared" ref="G35:G40" si="1">D35/I35</f>
        <v>0.87</v>
      </c>
      <c r="H35" s="29">
        <f t="shared" ref="H35:H40" si="2">G35/12</f>
        <v>7.0000000000000007E-2</v>
      </c>
      <c r="I35" s="14">
        <v>2334.1</v>
      </c>
      <c r="J35" s="15">
        <v>0.05</v>
      </c>
    </row>
    <row r="36" spans="1:10" s="22" customFormat="1" ht="27.75" customHeight="1" x14ac:dyDescent="0.2">
      <c r="A36" s="37" t="s">
        <v>37</v>
      </c>
      <c r="B36" s="25" t="s">
        <v>14</v>
      </c>
      <c r="C36" s="40"/>
      <c r="D36" s="27">
        <v>2042.21</v>
      </c>
      <c r="E36" s="41"/>
      <c r="F36" s="38"/>
      <c r="G36" s="28">
        <f t="shared" si="1"/>
        <v>0.87</v>
      </c>
      <c r="H36" s="29">
        <f t="shared" si="2"/>
        <v>7.0000000000000007E-2</v>
      </c>
      <c r="I36" s="14">
        <v>2334.1</v>
      </c>
      <c r="J36" s="15">
        <v>0.05</v>
      </c>
    </row>
    <row r="37" spans="1:10" s="22" customFormat="1" ht="21" customHeight="1" x14ac:dyDescent="0.2">
      <c r="A37" s="37" t="s">
        <v>38</v>
      </c>
      <c r="B37" s="25" t="s">
        <v>14</v>
      </c>
      <c r="C37" s="40"/>
      <c r="D37" s="27">
        <v>12896.1</v>
      </c>
      <c r="E37" s="41"/>
      <c r="F37" s="38"/>
      <c r="G37" s="28">
        <f t="shared" si="1"/>
        <v>5.53</v>
      </c>
      <c r="H37" s="29">
        <f t="shared" si="2"/>
        <v>0.46</v>
      </c>
      <c r="I37" s="14">
        <v>2334.1</v>
      </c>
      <c r="J37" s="15">
        <v>0.36</v>
      </c>
    </row>
    <row r="38" spans="1:10" s="22" customFormat="1" ht="30" hidden="1" x14ac:dyDescent="0.2">
      <c r="A38" s="37" t="s">
        <v>39</v>
      </c>
      <c r="B38" s="25" t="s">
        <v>28</v>
      </c>
      <c r="C38" s="40"/>
      <c r="D38" s="27">
        <f t="shared" ca="1" si="0"/>
        <v>0</v>
      </c>
      <c r="E38" s="41"/>
      <c r="F38" s="38"/>
      <c r="G38" s="28">
        <f t="shared" ca="1" si="1"/>
        <v>4.6900000000000004</v>
      </c>
      <c r="H38" s="29">
        <f t="shared" ca="1" si="2"/>
        <v>0.39</v>
      </c>
      <c r="I38" s="14">
        <v>2334.1</v>
      </c>
      <c r="J38" s="15">
        <v>0</v>
      </c>
    </row>
    <row r="39" spans="1:10" s="22" customFormat="1" ht="30" hidden="1" x14ac:dyDescent="0.2">
      <c r="A39" s="37" t="s">
        <v>40</v>
      </c>
      <c r="B39" s="25" t="s">
        <v>28</v>
      </c>
      <c r="C39" s="40"/>
      <c r="D39" s="27">
        <f t="shared" ca="1" si="0"/>
        <v>0</v>
      </c>
      <c r="E39" s="41"/>
      <c r="F39" s="38"/>
      <c r="G39" s="28">
        <f t="shared" ca="1" si="1"/>
        <v>4.6900000000000004</v>
      </c>
      <c r="H39" s="29">
        <f t="shared" ca="1" si="2"/>
        <v>0.39</v>
      </c>
      <c r="I39" s="14">
        <v>2334.1</v>
      </c>
      <c r="J39" s="15">
        <v>0</v>
      </c>
    </row>
    <row r="40" spans="1:10" s="22" customFormat="1" ht="30" x14ac:dyDescent="0.2">
      <c r="A40" s="37" t="s">
        <v>115</v>
      </c>
      <c r="B40" s="25" t="s">
        <v>28</v>
      </c>
      <c r="C40" s="40"/>
      <c r="D40" s="27">
        <v>12896.11</v>
      </c>
      <c r="E40" s="41"/>
      <c r="F40" s="38"/>
      <c r="G40" s="28">
        <f t="shared" si="1"/>
        <v>5.53</v>
      </c>
      <c r="H40" s="29">
        <f t="shared" si="2"/>
        <v>0.46</v>
      </c>
      <c r="I40" s="14">
        <v>2334.1</v>
      </c>
      <c r="J40" s="15">
        <v>0</v>
      </c>
    </row>
    <row r="41" spans="1:10" s="22" customFormat="1" ht="30" x14ac:dyDescent="0.2">
      <c r="A41" s="37" t="s">
        <v>41</v>
      </c>
      <c r="B41" s="25"/>
      <c r="C41" s="40">
        <f>F41*12</f>
        <v>0</v>
      </c>
      <c r="D41" s="27">
        <f t="shared" si="0"/>
        <v>5881.93</v>
      </c>
      <c r="E41" s="41">
        <f>H41*12</f>
        <v>2.52</v>
      </c>
      <c r="F41" s="38"/>
      <c r="G41" s="28">
        <f>H41*12</f>
        <v>2.52</v>
      </c>
      <c r="H41" s="29">
        <v>0.21</v>
      </c>
      <c r="I41" s="14">
        <v>2334.1</v>
      </c>
      <c r="J41" s="15">
        <v>0.14000000000000001</v>
      </c>
    </row>
    <row r="42" spans="1:10" s="14" customFormat="1" ht="18.75" customHeight="1" x14ac:dyDescent="0.2">
      <c r="A42" s="37" t="s">
        <v>42</v>
      </c>
      <c r="B42" s="25" t="s">
        <v>43</v>
      </c>
      <c r="C42" s="40">
        <f>F42*12</f>
        <v>0</v>
      </c>
      <c r="D42" s="27">
        <f t="shared" si="0"/>
        <v>1680.55</v>
      </c>
      <c r="E42" s="41">
        <f>H42*12</f>
        <v>0.72</v>
      </c>
      <c r="F42" s="38"/>
      <c r="G42" s="28">
        <f>H42*12</f>
        <v>0.72</v>
      </c>
      <c r="H42" s="29">
        <v>0.06</v>
      </c>
      <c r="I42" s="14">
        <v>2334.1</v>
      </c>
      <c r="J42" s="15">
        <v>0.03</v>
      </c>
    </row>
    <row r="43" spans="1:10" s="14" customFormat="1" ht="24" customHeight="1" x14ac:dyDescent="0.2">
      <c r="A43" s="37" t="s">
        <v>44</v>
      </c>
      <c r="B43" s="25" t="s">
        <v>45</v>
      </c>
      <c r="C43" s="40">
        <f>F43*12</f>
        <v>0</v>
      </c>
      <c r="D43" s="41">
        <f>G43*I43</f>
        <v>1120.3699999999999</v>
      </c>
      <c r="E43" s="41">
        <f>H43*12</f>
        <v>0.48</v>
      </c>
      <c r="F43" s="41"/>
      <c r="G43" s="41">
        <f>H43*12</f>
        <v>0.48</v>
      </c>
      <c r="H43" s="38">
        <v>0.04</v>
      </c>
      <c r="I43" s="14">
        <v>2334.1</v>
      </c>
      <c r="J43" s="15">
        <v>0.02</v>
      </c>
    </row>
    <row r="44" spans="1:10" s="46" customFormat="1" ht="30" x14ac:dyDescent="0.2">
      <c r="A44" s="42" t="s">
        <v>46</v>
      </c>
      <c r="B44" s="43" t="s">
        <v>47</v>
      </c>
      <c r="C44" s="41">
        <f>F44*12</f>
        <v>0</v>
      </c>
      <c r="D44" s="41">
        <f>G44*I44</f>
        <v>1400.46</v>
      </c>
      <c r="E44" s="41">
        <f>H44*12</f>
        <v>0.6</v>
      </c>
      <c r="F44" s="41"/>
      <c r="G44" s="41">
        <f>H44*12</f>
        <v>0.6</v>
      </c>
      <c r="H44" s="38">
        <v>0.05</v>
      </c>
      <c r="I44" s="44">
        <v>2334.1</v>
      </c>
      <c r="J44" s="45">
        <v>0</v>
      </c>
    </row>
    <row r="45" spans="1:10" s="39" customFormat="1" ht="13.5" customHeight="1" x14ac:dyDescent="0.2">
      <c r="A45" s="42" t="s">
        <v>48</v>
      </c>
      <c r="B45" s="43"/>
      <c r="C45" s="41"/>
      <c r="D45" s="41">
        <f>SUM(D46:D59)</f>
        <v>37212.75</v>
      </c>
      <c r="E45" s="41"/>
      <c r="F45" s="41"/>
      <c r="G45" s="41">
        <f>D45/I45</f>
        <v>15.94</v>
      </c>
      <c r="H45" s="38">
        <f>G45/12</f>
        <v>1.33</v>
      </c>
      <c r="I45" s="14">
        <v>2334.1</v>
      </c>
      <c r="J45" s="15">
        <v>0.66</v>
      </c>
    </row>
    <row r="46" spans="1:10" s="22" customFormat="1" ht="9.75" hidden="1" customHeight="1" x14ac:dyDescent="0.2">
      <c r="A46" s="121" t="s">
        <v>49</v>
      </c>
      <c r="B46" s="31" t="s">
        <v>50</v>
      </c>
      <c r="C46" s="51"/>
      <c r="D46" s="50"/>
      <c r="E46" s="51"/>
      <c r="F46" s="52"/>
      <c r="G46" s="51"/>
      <c r="H46" s="52">
        <v>0</v>
      </c>
      <c r="I46" s="14">
        <v>2334.1</v>
      </c>
      <c r="J46" s="15">
        <v>0</v>
      </c>
    </row>
    <row r="47" spans="1:10" s="22" customFormat="1" ht="28.5" customHeight="1" x14ac:dyDescent="0.2">
      <c r="A47" s="121" t="s">
        <v>116</v>
      </c>
      <c r="B47" s="31" t="s">
        <v>50</v>
      </c>
      <c r="C47" s="51"/>
      <c r="D47" s="50">
        <v>217.13</v>
      </c>
      <c r="E47" s="51">
        <f t="shared" ref="E47:E53" si="3">H47*12</f>
        <v>0</v>
      </c>
      <c r="F47" s="52"/>
      <c r="G47" s="51"/>
      <c r="H47" s="52"/>
      <c r="I47" s="14">
        <v>2334.1</v>
      </c>
      <c r="J47" s="53">
        <v>0.01</v>
      </c>
    </row>
    <row r="48" spans="1:10" s="22" customFormat="1" ht="15" x14ac:dyDescent="0.2">
      <c r="A48" s="121" t="s">
        <v>51</v>
      </c>
      <c r="B48" s="31" t="s">
        <v>52</v>
      </c>
      <c r="C48" s="51">
        <f>F48*12</f>
        <v>0</v>
      </c>
      <c r="D48" s="50">
        <v>459.48</v>
      </c>
      <c r="E48" s="51">
        <f t="shared" si="3"/>
        <v>0</v>
      </c>
      <c r="F48" s="52"/>
      <c r="G48" s="51"/>
      <c r="H48" s="52"/>
      <c r="I48" s="14">
        <v>2334.1</v>
      </c>
      <c r="J48" s="53">
        <v>0.01</v>
      </c>
    </row>
    <row r="49" spans="1:10" s="22" customFormat="1" ht="15" x14ac:dyDescent="0.2">
      <c r="A49" s="121" t="s">
        <v>99</v>
      </c>
      <c r="B49" s="122" t="s">
        <v>50</v>
      </c>
      <c r="C49" s="51"/>
      <c r="D49" s="50">
        <v>818.74</v>
      </c>
      <c r="E49" s="51"/>
      <c r="F49" s="52"/>
      <c r="G49" s="51"/>
      <c r="H49" s="52"/>
      <c r="I49" s="14">
        <v>2334.1</v>
      </c>
      <c r="J49" s="53"/>
    </row>
    <row r="50" spans="1:10" s="22" customFormat="1" ht="25.5" x14ac:dyDescent="0.2">
      <c r="A50" s="123" t="s">
        <v>106</v>
      </c>
      <c r="B50" s="124" t="s">
        <v>28</v>
      </c>
      <c r="C50" s="74"/>
      <c r="D50" s="74">
        <v>22423.94</v>
      </c>
      <c r="E50" s="51">
        <f t="shared" si="3"/>
        <v>0</v>
      </c>
      <c r="F50" s="52"/>
      <c r="G50" s="51"/>
      <c r="H50" s="52"/>
      <c r="I50" s="14">
        <v>2334.1</v>
      </c>
      <c r="J50" s="53">
        <v>0.2</v>
      </c>
    </row>
    <row r="51" spans="1:10" s="22" customFormat="1" ht="15" x14ac:dyDescent="0.2">
      <c r="A51" s="121" t="s">
        <v>53</v>
      </c>
      <c r="B51" s="31" t="s">
        <v>50</v>
      </c>
      <c r="C51" s="51">
        <f>F51*12</f>
        <v>0</v>
      </c>
      <c r="D51" s="50">
        <v>875.61</v>
      </c>
      <c r="E51" s="51">
        <f t="shared" si="3"/>
        <v>0</v>
      </c>
      <c r="F51" s="52"/>
      <c r="G51" s="51"/>
      <c r="H51" s="52"/>
      <c r="I51" s="14">
        <v>2334.1</v>
      </c>
      <c r="J51" s="53">
        <v>0.02</v>
      </c>
    </row>
    <row r="52" spans="1:10" s="22" customFormat="1" ht="15" x14ac:dyDescent="0.2">
      <c r="A52" s="121" t="s">
        <v>54</v>
      </c>
      <c r="B52" s="31" t="s">
        <v>50</v>
      </c>
      <c r="C52" s="51">
        <f>F52*12</f>
        <v>0</v>
      </c>
      <c r="D52" s="50">
        <v>3903.72</v>
      </c>
      <c r="E52" s="51">
        <f t="shared" si="3"/>
        <v>0</v>
      </c>
      <c r="F52" s="52"/>
      <c r="G52" s="51"/>
      <c r="H52" s="52"/>
      <c r="I52" s="14">
        <v>2334.1</v>
      </c>
      <c r="J52" s="53">
        <v>0.11</v>
      </c>
    </row>
    <row r="53" spans="1:10" s="22" customFormat="1" ht="15" x14ac:dyDescent="0.2">
      <c r="A53" s="121" t="s">
        <v>55</v>
      </c>
      <c r="B53" s="31" t="s">
        <v>50</v>
      </c>
      <c r="C53" s="51">
        <f>F53*12</f>
        <v>0</v>
      </c>
      <c r="D53" s="50">
        <v>918.95</v>
      </c>
      <c r="E53" s="51">
        <f t="shared" si="3"/>
        <v>0</v>
      </c>
      <c r="F53" s="52"/>
      <c r="G53" s="51"/>
      <c r="H53" s="52"/>
      <c r="I53" s="14">
        <v>2334.1</v>
      </c>
      <c r="J53" s="53">
        <v>0.02</v>
      </c>
    </row>
    <row r="54" spans="1:10" s="22" customFormat="1" ht="15" x14ac:dyDescent="0.2">
      <c r="A54" s="121" t="s">
        <v>56</v>
      </c>
      <c r="B54" s="31" t="s">
        <v>50</v>
      </c>
      <c r="C54" s="51"/>
      <c r="D54" s="50">
        <v>437.79</v>
      </c>
      <c r="E54" s="51"/>
      <c r="F54" s="52"/>
      <c r="G54" s="51"/>
      <c r="H54" s="52"/>
      <c r="I54" s="14">
        <v>2334.1</v>
      </c>
      <c r="J54" s="53">
        <v>0.01</v>
      </c>
    </row>
    <row r="55" spans="1:10" s="22" customFormat="1" ht="15" x14ac:dyDescent="0.2">
      <c r="A55" s="121" t="s">
        <v>57</v>
      </c>
      <c r="B55" s="31" t="s">
        <v>52</v>
      </c>
      <c r="C55" s="51"/>
      <c r="D55" s="50">
        <v>1751.23</v>
      </c>
      <c r="E55" s="51"/>
      <c r="F55" s="52"/>
      <c r="G55" s="51"/>
      <c r="H55" s="52"/>
      <c r="I55" s="14">
        <v>2334.1</v>
      </c>
      <c r="J55" s="53">
        <v>0.05</v>
      </c>
    </row>
    <row r="56" spans="1:10" s="22" customFormat="1" ht="25.5" x14ac:dyDescent="0.2">
      <c r="A56" s="121" t="s">
        <v>58</v>
      </c>
      <c r="B56" s="31" t="s">
        <v>50</v>
      </c>
      <c r="C56" s="51">
        <f>F56*12</f>
        <v>0</v>
      </c>
      <c r="D56" s="50">
        <v>2323.16</v>
      </c>
      <c r="E56" s="51">
        <f>H56*12</f>
        <v>0</v>
      </c>
      <c r="F56" s="52"/>
      <c r="G56" s="51"/>
      <c r="H56" s="52"/>
      <c r="I56" s="14">
        <v>2334.1</v>
      </c>
      <c r="J56" s="53">
        <v>0.06</v>
      </c>
    </row>
    <row r="57" spans="1:10" s="22" customFormat="1" ht="25.5" x14ac:dyDescent="0.2">
      <c r="A57" s="121" t="s">
        <v>117</v>
      </c>
      <c r="B57" s="31" t="s">
        <v>50</v>
      </c>
      <c r="C57" s="51"/>
      <c r="D57" s="50">
        <v>3083</v>
      </c>
      <c r="E57" s="51"/>
      <c r="F57" s="52"/>
      <c r="G57" s="51"/>
      <c r="H57" s="52"/>
      <c r="I57" s="14">
        <v>2334.1</v>
      </c>
      <c r="J57" s="53">
        <v>0.01</v>
      </c>
    </row>
    <row r="58" spans="1:10" s="22" customFormat="1" ht="15" hidden="1" x14ac:dyDescent="0.2">
      <c r="A58" s="71"/>
      <c r="B58" s="72"/>
      <c r="C58" s="73"/>
      <c r="D58" s="73"/>
      <c r="E58" s="51"/>
      <c r="F58" s="52"/>
      <c r="G58" s="51"/>
      <c r="H58" s="52"/>
      <c r="I58" s="14"/>
      <c r="J58" s="53"/>
    </row>
    <row r="59" spans="1:10" s="22" customFormat="1" ht="30" hidden="1" customHeight="1" x14ac:dyDescent="0.2">
      <c r="A59" s="108"/>
      <c r="B59" s="72"/>
      <c r="C59" s="72"/>
      <c r="D59" s="72"/>
      <c r="E59" s="51"/>
      <c r="F59" s="52"/>
      <c r="G59" s="51"/>
      <c r="H59" s="52"/>
      <c r="I59" s="14">
        <v>2334.1</v>
      </c>
      <c r="J59" s="53">
        <v>0.05</v>
      </c>
    </row>
    <row r="60" spans="1:10" s="39" customFormat="1" ht="30" x14ac:dyDescent="0.2">
      <c r="A60" s="37" t="s">
        <v>59</v>
      </c>
      <c r="B60" s="25"/>
      <c r="C60" s="26"/>
      <c r="D60" s="28">
        <f>D61+D62+D63+D65+D66+D64+D67</f>
        <v>26399.59</v>
      </c>
      <c r="E60" s="28"/>
      <c r="F60" s="38"/>
      <c r="G60" s="28">
        <f>D60/I60</f>
        <v>11.31</v>
      </c>
      <c r="H60" s="29">
        <f>G60/12</f>
        <v>0.94</v>
      </c>
      <c r="I60" s="14">
        <v>2334.1</v>
      </c>
      <c r="J60" s="15">
        <v>0.57999999999999996</v>
      </c>
    </row>
    <row r="61" spans="1:10" s="22" customFormat="1" ht="15" x14ac:dyDescent="0.2">
      <c r="A61" s="47" t="s">
        <v>60</v>
      </c>
      <c r="B61" s="48" t="s">
        <v>61</v>
      </c>
      <c r="C61" s="49"/>
      <c r="D61" s="50">
        <v>2626.83</v>
      </c>
      <c r="E61" s="51"/>
      <c r="F61" s="52"/>
      <c r="G61" s="51"/>
      <c r="H61" s="52"/>
      <c r="I61" s="14">
        <v>2334.1</v>
      </c>
      <c r="J61" s="53">
        <v>7.0000000000000007E-2</v>
      </c>
    </row>
    <row r="62" spans="1:10" s="22" customFormat="1" ht="25.5" x14ac:dyDescent="0.2">
      <c r="A62" s="47" t="s">
        <v>62</v>
      </c>
      <c r="B62" s="57" t="s">
        <v>50</v>
      </c>
      <c r="C62" s="49"/>
      <c r="D62" s="50">
        <v>1751.23</v>
      </c>
      <c r="E62" s="51"/>
      <c r="F62" s="52"/>
      <c r="G62" s="51"/>
      <c r="H62" s="52"/>
      <c r="I62" s="14">
        <v>2334.1</v>
      </c>
      <c r="J62" s="53">
        <v>0.05</v>
      </c>
    </row>
    <row r="63" spans="1:10" s="22" customFormat="1" ht="15" x14ac:dyDescent="0.2">
      <c r="A63" s="47" t="s">
        <v>63</v>
      </c>
      <c r="B63" s="48" t="s">
        <v>64</v>
      </c>
      <c r="C63" s="49"/>
      <c r="D63" s="50">
        <v>1837.85</v>
      </c>
      <c r="E63" s="51"/>
      <c r="F63" s="52"/>
      <c r="G63" s="51"/>
      <c r="H63" s="52"/>
      <c r="I63" s="14">
        <v>2334.1</v>
      </c>
      <c r="J63" s="53">
        <v>0</v>
      </c>
    </row>
    <row r="64" spans="1:10" s="22" customFormat="1" ht="25.5" x14ac:dyDescent="0.2">
      <c r="A64" s="47" t="s">
        <v>65</v>
      </c>
      <c r="B64" s="57" t="s">
        <v>28</v>
      </c>
      <c r="C64" s="49"/>
      <c r="D64" s="50">
        <v>12204</v>
      </c>
      <c r="E64" s="51"/>
      <c r="F64" s="52"/>
      <c r="G64" s="51"/>
      <c r="H64" s="52"/>
      <c r="I64" s="14">
        <v>2334.1</v>
      </c>
      <c r="J64" s="53"/>
    </row>
    <row r="65" spans="1:10" s="22" customFormat="1" ht="25.5" x14ac:dyDescent="0.2">
      <c r="A65" s="47" t="s">
        <v>66</v>
      </c>
      <c r="B65" s="48" t="s">
        <v>67</v>
      </c>
      <c r="C65" s="49"/>
      <c r="D65" s="50">
        <v>1751.2</v>
      </c>
      <c r="E65" s="51"/>
      <c r="F65" s="52"/>
      <c r="G65" s="51"/>
      <c r="H65" s="52"/>
      <c r="I65" s="14">
        <v>2334.1</v>
      </c>
      <c r="J65" s="53">
        <v>0</v>
      </c>
    </row>
    <row r="66" spans="1:10" s="22" customFormat="1" ht="15" x14ac:dyDescent="0.2">
      <c r="A66" s="56" t="s">
        <v>68</v>
      </c>
      <c r="B66" s="48" t="s">
        <v>14</v>
      </c>
      <c r="C66" s="54"/>
      <c r="D66" s="50">
        <v>6228.48</v>
      </c>
      <c r="E66" s="55"/>
      <c r="F66" s="52"/>
      <c r="G66" s="51"/>
      <c r="H66" s="52"/>
      <c r="I66" s="14">
        <v>2334.1</v>
      </c>
      <c r="J66" s="53">
        <v>0.17</v>
      </c>
    </row>
    <row r="67" spans="1:10" s="22" customFormat="1" ht="15" hidden="1" x14ac:dyDescent="0.2">
      <c r="A67" s="108"/>
      <c r="B67" s="72"/>
      <c r="C67" s="109"/>
      <c r="D67" s="72"/>
      <c r="E67" s="51"/>
      <c r="F67" s="52"/>
      <c r="G67" s="51"/>
      <c r="H67" s="52"/>
      <c r="I67" s="14">
        <v>2334.1</v>
      </c>
      <c r="J67" s="53"/>
    </row>
    <row r="68" spans="1:10" s="22" customFormat="1" ht="30" hidden="1" x14ac:dyDescent="0.2">
      <c r="A68" s="37" t="s">
        <v>69</v>
      </c>
      <c r="B68" s="48"/>
      <c r="C68" s="49"/>
      <c r="D68" s="28">
        <f>D69+D70+D71</f>
        <v>0</v>
      </c>
      <c r="E68" s="51"/>
      <c r="F68" s="52"/>
      <c r="G68" s="28">
        <f>D68/I68</f>
        <v>0</v>
      </c>
      <c r="H68" s="29">
        <f>G68/12</f>
        <v>0</v>
      </c>
      <c r="I68" s="14">
        <v>2334.1</v>
      </c>
      <c r="J68" s="15">
        <v>0.09</v>
      </c>
    </row>
    <row r="69" spans="1:10" s="22" customFormat="1" ht="25.5" hidden="1" x14ac:dyDescent="0.2">
      <c r="A69" s="56"/>
      <c r="B69" s="57" t="s">
        <v>28</v>
      </c>
      <c r="C69" s="49"/>
      <c r="D69" s="50"/>
      <c r="E69" s="51"/>
      <c r="F69" s="52"/>
      <c r="G69" s="51"/>
      <c r="H69" s="52"/>
      <c r="I69" s="14">
        <v>2334.1</v>
      </c>
      <c r="J69" s="53">
        <v>0.03</v>
      </c>
    </row>
    <row r="70" spans="1:10" s="22" customFormat="1" ht="15" hidden="1" x14ac:dyDescent="0.2">
      <c r="A70" s="47"/>
      <c r="B70" s="48" t="s">
        <v>50</v>
      </c>
      <c r="C70" s="49"/>
      <c r="D70" s="50"/>
      <c r="E70" s="51"/>
      <c r="F70" s="52"/>
      <c r="G70" s="51"/>
      <c r="H70" s="52"/>
      <c r="I70" s="14">
        <v>2334.1</v>
      </c>
      <c r="J70" s="53">
        <v>0.05</v>
      </c>
    </row>
    <row r="71" spans="1:10" s="22" customFormat="1" ht="15" hidden="1" x14ac:dyDescent="0.2">
      <c r="A71" s="47" t="s">
        <v>70</v>
      </c>
      <c r="B71" s="48" t="s">
        <v>14</v>
      </c>
      <c r="C71" s="49"/>
      <c r="D71" s="50">
        <f>G71*I71</f>
        <v>0</v>
      </c>
      <c r="E71" s="51"/>
      <c r="F71" s="52"/>
      <c r="G71" s="51">
        <f>H71*12</f>
        <v>0</v>
      </c>
      <c r="H71" s="52">
        <v>0</v>
      </c>
      <c r="I71" s="14">
        <v>2334.1</v>
      </c>
      <c r="J71" s="15">
        <v>0</v>
      </c>
    </row>
    <row r="72" spans="1:10" s="22" customFormat="1" ht="15" x14ac:dyDescent="0.2">
      <c r="A72" s="37" t="s">
        <v>71</v>
      </c>
      <c r="B72" s="48"/>
      <c r="C72" s="49"/>
      <c r="D72" s="28">
        <f>D74+D75+D76+D77</f>
        <v>27372.52</v>
      </c>
      <c r="E72" s="51"/>
      <c r="F72" s="52"/>
      <c r="G72" s="28">
        <f>D72/I72</f>
        <v>11.73</v>
      </c>
      <c r="H72" s="29">
        <f>G72/12</f>
        <v>0.98</v>
      </c>
      <c r="I72" s="14">
        <v>2334.1</v>
      </c>
      <c r="J72" s="15">
        <v>0.32</v>
      </c>
    </row>
    <row r="73" spans="1:10" s="22" customFormat="1" ht="15" hidden="1" x14ac:dyDescent="0.2">
      <c r="A73" s="47" t="s">
        <v>72</v>
      </c>
      <c r="B73" s="48" t="s">
        <v>14</v>
      </c>
      <c r="C73" s="49"/>
      <c r="D73" s="50">
        <f>G73*I73</f>
        <v>0</v>
      </c>
      <c r="E73" s="51"/>
      <c r="F73" s="52"/>
      <c r="G73" s="51">
        <f>H73*12</f>
        <v>0</v>
      </c>
      <c r="H73" s="52">
        <v>0</v>
      </c>
      <c r="I73" s="14">
        <v>2334.1</v>
      </c>
      <c r="J73" s="15">
        <v>0</v>
      </c>
    </row>
    <row r="74" spans="1:10" s="22" customFormat="1" ht="15" x14ac:dyDescent="0.2">
      <c r="A74" s="47" t="s">
        <v>73</v>
      </c>
      <c r="B74" s="48" t="s">
        <v>50</v>
      </c>
      <c r="C74" s="49"/>
      <c r="D74" s="50">
        <v>6305.6</v>
      </c>
      <c r="E74" s="51"/>
      <c r="F74" s="52"/>
      <c r="G74" s="51"/>
      <c r="H74" s="52"/>
      <c r="I74" s="14">
        <v>2334.1</v>
      </c>
      <c r="J74" s="53">
        <v>0.18</v>
      </c>
    </row>
    <row r="75" spans="1:10" s="22" customFormat="1" ht="15" x14ac:dyDescent="0.2">
      <c r="A75" s="47" t="s">
        <v>74</v>
      </c>
      <c r="B75" s="48" t="s">
        <v>50</v>
      </c>
      <c r="C75" s="49"/>
      <c r="D75" s="50">
        <v>915.28</v>
      </c>
      <c r="E75" s="51"/>
      <c r="F75" s="52"/>
      <c r="G75" s="51"/>
      <c r="H75" s="52"/>
      <c r="I75" s="14">
        <v>2334.1</v>
      </c>
      <c r="J75" s="53">
        <v>0.02</v>
      </c>
    </row>
    <row r="76" spans="1:10" s="22" customFormat="1" ht="15" x14ac:dyDescent="0.2">
      <c r="A76" s="47" t="s">
        <v>118</v>
      </c>
      <c r="B76" s="57" t="s">
        <v>119</v>
      </c>
      <c r="C76" s="49"/>
      <c r="D76" s="141">
        <v>4045.84</v>
      </c>
      <c r="E76" s="51"/>
      <c r="F76" s="52"/>
      <c r="G76" s="55"/>
      <c r="H76" s="115"/>
      <c r="I76" s="14">
        <v>2334.1</v>
      </c>
      <c r="J76" s="58"/>
    </row>
    <row r="77" spans="1:10" s="22" customFormat="1" ht="15" x14ac:dyDescent="0.2">
      <c r="A77" s="47" t="s">
        <v>120</v>
      </c>
      <c r="B77" s="57" t="s">
        <v>95</v>
      </c>
      <c r="C77" s="49"/>
      <c r="D77" s="141">
        <v>16105.8</v>
      </c>
      <c r="E77" s="51"/>
      <c r="F77" s="52"/>
      <c r="G77" s="55"/>
      <c r="H77" s="115"/>
      <c r="I77" s="14"/>
      <c r="J77" s="58"/>
    </row>
    <row r="78" spans="1:10" s="22" customFormat="1" ht="15" x14ac:dyDescent="0.2">
      <c r="A78" s="37" t="s">
        <v>75</v>
      </c>
      <c r="B78" s="48"/>
      <c r="C78" s="49"/>
      <c r="D78" s="28">
        <f>D79</f>
        <v>1098.1600000000001</v>
      </c>
      <c r="E78" s="51"/>
      <c r="F78" s="52"/>
      <c r="G78" s="28">
        <f>D78/I78</f>
        <v>0.47</v>
      </c>
      <c r="H78" s="29">
        <f>G78/12</f>
        <v>0.04</v>
      </c>
      <c r="I78" s="14">
        <v>2334.1</v>
      </c>
      <c r="J78" s="15">
        <v>0.14000000000000001</v>
      </c>
    </row>
    <row r="79" spans="1:10" s="22" customFormat="1" ht="15" x14ac:dyDescent="0.2">
      <c r="A79" s="47" t="s">
        <v>76</v>
      </c>
      <c r="B79" s="48" t="s">
        <v>50</v>
      </c>
      <c r="C79" s="49"/>
      <c r="D79" s="50">
        <v>1098.1600000000001</v>
      </c>
      <c r="E79" s="51"/>
      <c r="F79" s="52"/>
      <c r="G79" s="51"/>
      <c r="H79" s="52"/>
      <c r="I79" s="14">
        <v>2334.1</v>
      </c>
      <c r="J79" s="53">
        <v>0.03</v>
      </c>
    </row>
    <row r="80" spans="1:10" s="14" customFormat="1" ht="15" x14ac:dyDescent="0.2">
      <c r="A80" s="37" t="s">
        <v>77</v>
      </c>
      <c r="B80" s="25"/>
      <c r="C80" s="26"/>
      <c r="D80" s="28">
        <f>D81+D82</f>
        <v>19149.689999999999</v>
      </c>
      <c r="E80" s="28"/>
      <c r="F80" s="38"/>
      <c r="G80" s="28">
        <f>D80/I80</f>
        <v>8.1999999999999993</v>
      </c>
      <c r="H80" s="29">
        <f>G80/12</f>
        <v>0.68</v>
      </c>
      <c r="I80" s="14">
        <v>2334.1</v>
      </c>
      <c r="J80" s="15">
        <v>0.04</v>
      </c>
    </row>
    <row r="81" spans="1:10" s="22" customFormat="1" ht="15" x14ac:dyDescent="0.2">
      <c r="A81" s="47" t="s">
        <v>78</v>
      </c>
      <c r="B81" s="57" t="s">
        <v>52</v>
      </c>
      <c r="C81" s="49"/>
      <c r="D81" s="50">
        <v>10829.04</v>
      </c>
      <c r="E81" s="51"/>
      <c r="F81" s="52"/>
      <c r="G81" s="51"/>
      <c r="H81" s="52"/>
      <c r="I81" s="14">
        <v>2334.1</v>
      </c>
      <c r="J81" s="53">
        <v>0.04</v>
      </c>
    </row>
    <row r="82" spans="1:10" s="22" customFormat="1" ht="15" x14ac:dyDescent="0.2">
      <c r="A82" s="47" t="s">
        <v>94</v>
      </c>
      <c r="B82" s="57" t="s">
        <v>95</v>
      </c>
      <c r="C82" s="49">
        <f>F82*12</f>
        <v>0</v>
      </c>
      <c r="D82" s="50">
        <v>8320.65</v>
      </c>
      <c r="E82" s="51"/>
      <c r="F82" s="52"/>
      <c r="G82" s="51"/>
      <c r="H82" s="52"/>
      <c r="I82" s="14">
        <v>2334.1</v>
      </c>
      <c r="J82" s="15">
        <v>0</v>
      </c>
    </row>
    <row r="83" spans="1:10" s="14" customFormat="1" ht="15" x14ac:dyDescent="0.2">
      <c r="A83" s="37" t="s">
        <v>79</v>
      </c>
      <c r="B83" s="25"/>
      <c r="C83" s="26"/>
      <c r="D83" s="28">
        <f>D84+D85</f>
        <v>21470.639999999999</v>
      </c>
      <c r="E83" s="28"/>
      <c r="F83" s="38"/>
      <c r="G83" s="28">
        <f>D83/I83</f>
        <v>9.1999999999999993</v>
      </c>
      <c r="H83" s="29">
        <f>G83/12</f>
        <v>0.77</v>
      </c>
      <c r="I83" s="14">
        <v>2334.1</v>
      </c>
      <c r="J83" s="15">
        <v>0.61</v>
      </c>
    </row>
    <row r="84" spans="1:10" s="22" customFormat="1" ht="15" x14ac:dyDescent="0.2">
      <c r="A84" s="47" t="s">
        <v>80</v>
      </c>
      <c r="B84" s="48" t="s">
        <v>61</v>
      </c>
      <c r="C84" s="49"/>
      <c r="D84" s="50">
        <v>17351.79</v>
      </c>
      <c r="E84" s="51"/>
      <c r="F84" s="52"/>
      <c r="G84" s="51"/>
      <c r="H84" s="52"/>
      <c r="I84" s="14">
        <v>2334.1</v>
      </c>
      <c r="J84" s="53">
        <v>0.49</v>
      </c>
    </row>
    <row r="85" spans="1:10" s="22" customFormat="1" ht="15" x14ac:dyDescent="0.2">
      <c r="A85" s="47" t="s">
        <v>81</v>
      </c>
      <c r="B85" s="48" t="s">
        <v>61</v>
      </c>
      <c r="C85" s="49"/>
      <c r="D85" s="50">
        <v>4118.8500000000004</v>
      </c>
      <c r="E85" s="51"/>
      <c r="F85" s="52"/>
      <c r="G85" s="51"/>
      <c r="H85" s="52"/>
      <c r="I85" s="14">
        <v>2334.1</v>
      </c>
      <c r="J85" s="53">
        <v>0.12</v>
      </c>
    </row>
    <row r="86" spans="1:10" s="22" customFormat="1" ht="25.5" hidden="1" customHeight="1" x14ac:dyDescent="0.2">
      <c r="A86" s="47" t="s">
        <v>82</v>
      </c>
      <c r="B86" s="48" t="s">
        <v>50</v>
      </c>
      <c r="C86" s="49"/>
      <c r="D86" s="50">
        <f>G86*I86</f>
        <v>0</v>
      </c>
      <c r="E86" s="51"/>
      <c r="F86" s="52"/>
      <c r="G86" s="51">
        <f>H86*12</f>
        <v>0</v>
      </c>
      <c r="H86" s="52">
        <v>0</v>
      </c>
      <c r="I86" s="14">
        <v>2334.1</v>
      </c>
      <c r="J86" s="15">
        <v>0</v>
      </c>
    </row>
    <row r="87" spans="1:10" s="14" customFormat="1" ht="38.25" thickBot="1" x14ac:dyDescent="0.25">
      <c r="A87" s="116" t="s">
        <v>123</v>
      </c>
      <c r="B87" s="110" t="s">
        <v>28</v>
      </c>
      <c r="C87" s="111">
        <f>F87*12</f>
        <v>0</v>
      </c>
      <c r="D87" s="112">
        <f>G87*I87</f>
        <v>12604.14</v>
      </c>
      <c r="E87" s="112">
        <f>H87*12</f>
        <v>5.4</v>
      </c>
      <c r="F87" s="112"/>
      <c r="G87" s="112">
        <f>H87*12</f>
        <v>5.4</v>
      </c>
      <c r="H87" s="142">
        <v>0.45</v>
      </c>
      <c r="I87" s="14">
        <v>2334.1</v>
      </c>
      <c r="J87" s="15">
        <v>0.3</v>
      </c>
    </row>
    <row r="88" spans="1:10" s="14" customFormat="1" ht="19.5" thickBot="1" x14ac:dyDescent="0.45">
      <c r="A88" s="59" t="s">
        <v>83</v>
      </c>
      <c r="B88" s="60" t="s">
        <v>24</v>
      </c>
      <c r="C88" s="105"/>
      <c r="D88" s="113">
        <f>G88*I88</f>
        <v>45431.18</v>
      </c>
      <c r="E88" s="106"/>
      <c r="F88" s="114"/>
      <c r="G88" s="106">
        <f>H88*12</f>
        <v>20.76</v>
      </c>
      <c r="H88" s="143">
        <v>1.73</v>
      </c>
      <c r="I88" s="14">
        <v>2188.4</v>
      </c>
      <c r="J88" s="15"/>
    </row>
    <row r="89" spans="1:10" s="14" customFormat="1" ht="20.25" thickBot="1" x14ac:dyDescent="0.45">
      <c r="A89" s="63" t="s">
        <v>84</v>
      </c>
      <c r="B89" s="64"/>
      <c r="C89" s="61"/>
      <c r="D89" s="62">
        <f>D88+D87+D83+D80+D78+D72+D68+D60+D45+D44+D43+D42+D41+D40+D37+D36+D35+D34+D33+D26+D16</f>
        <v>515272.09</v>
      </c>
      <c r="E89" s="62">
        <f t="shared" ref="E89:H89" si="4">E88+E87+E83+E80+E78+E72+E68+E60+E45+E44+E43+E42+E41+E40+E37+E36+E35+E34+E33+E26+E16</f>
        <v>131.63999999999999</v>
      </c>
      <c r="F89" s="62">
        <f t="shared" si="4"/>
        <v>0</v>
      </c>
      <c r="G89" s="62">
        <f t="shared" si="4"/>
        <v>222.05</v>
      </c>
      <c r="H89" s="62">
        <f t="shared" si="4"/>
        <v>18.5</v>
      </c>
      <c r="I89" s="65"/>
      <c r="J89" s="66">
        <v>10.74</v>
      </c>
    </row>
    <row r="90" spans="1:10" s="67" customFormat="1" x14ac:dyDescent="0.2">
      <c r="D90" s="68"/>
      <c r="E90" s="68"/>
      <c r="F90" s="68"/>
      <c r="G90" s="68"/>
      <c r="H90" s="68"/>
      <c r="J90" s="69"/>
    </row>
    <row r="91" spans="1:10" s="67" customFormat="1" x14ac:dyDescent="0.2">
      <c r="D91" s="68"/>
      <c r="E91" s="68"/>
      <c r="F91" s="68"/>
      <c r="G91" s="68"/>
      <c r="H91" s="68"/>
      <c r="J91" s="69"/>
    </row>
    <row r="92" spans="1:10" s="67" customFormat="1" x14ac:dyDescent="0.2">
      <c r="D92" s="68"/>
      <c r="E92" s="68"/>
      <c r="F92" s="68"/>
      <c r="G92" s="68"/>
      <c r="H92" s="68"/>
      <c r="J92" s="69"/>
    </row>
    <row r="93" spans="1:10" s="67" customFormat="1" ht="13.5" thickBot="1" x14ac:dyDescent="0.25">
      <c r="D93" s="68"/>
      <c r="E93" s="68"/>
      <c r="F93" s="68"/>
      <c r="G93" s="68"/>
      <c r="H93" s="68"/>
      <c r="J93" s="69"/>
    </row>
    <row r="94" spans="1:10" s="14" customFormat="1" ht="30.75" thickBot="1" x14ac:dyDescent="0.25">
      <c r="A94" s="70" t="s">
        <v>85</v>
      </c>
      <c r="B94" s="12"/>
      <c r="C94" s="105" t="e">
        <f>F94*12</f>
        <v>#REF!</v>
      </c>
      <c r="D94" s="106">
        <v>0</v>
      </c>
      <c r="E94" s="106" t="e">
        <f>#REF!+#REF!+#REF!+#REF!+#REF!+#REF!+#REF!+#REF!+#REF!+#REF!+#REF!+#REF!</f>
        <v>#REF!</v>
      </c>
      <c r="F94" s="106" t="e">
        <f>#REF!+#REF!+#REF!+#REF!+#REF!+#REF!+#REF!+#REF!+#REF!+#REF!+#REF!+#REF!</f>
        <v>#REF!</v>
      </c>
      <c r="G94" s="106">
        <v>0</v>
      </c>
      <c r="H94" s="106">
        <v>0</v>
      </c>
      <c r="I94" s="14">
        <v>2334.1</v>
      </c>
      <c r="J94" s="15"/>
    </row>
    <row r="95" spans="1:10" s="65" customFormat="1" ht="15" hidden="1" x14ac:dyDescent="0.2">
      <c r="A95" s="100" t="s">
        <v>86</v>
      </c>
      <c r="B95" s="101"/>
      <c r="C95" s="102"/>
      <c r="D95" s="103">
        <f>G95*I95</f>
        <v>0</v>
      </c>
      <c r="E95" s="103"/>
      <c r="F95" s="103"/>
      <c r="G95" s="103">
        <f>12*H95</f>
        <v>0</v>
      </c>
      <c r="H95" s="104"/>
      <c r="I95" s="14">
        <v>2334.1</v>
      </c>
      <c r="J95" s="76"/>
    </row>
    <row r="96" spans="1:10" s="65" customFormat="1" ht="15" hidden="1" x14ac:dyDescent="0.2">
      <c r="A96" s="71" t="s">
        <v>87</v>
      </c>
      <c r="B96" s="72"/>
      <c r="C96" s="73"/>
      <c r="D96" s="74">
        <f>G96*I96</f>
        <v>0</v>
      </c>
      <c r="E96" s="74"/>
      <c r="F96" s="74"/>
      <c r="G96" s="74">
        <f>12*H96</f>
        <v>0</v>
      </c>
      <c r="H96" s="75"/>
      <c r="I96" s="14">
        <v>2334.1</v>
      </c>
      <c r="J96" s="76"/>
    </row>
    <row r="97" spans="1:10" s="65" customFormat="1" ht="15" hidden="1" x14ac:dyDescent="0.2">
      <c r="A97" s="71" t="s">
        <v>88</v>
      </c>
      <c r="B97" s="72"/>
      <c r="C97" s="73"/>
      <c r="D97" s="74">
        <f>G97*I97</f>
        <v>0</v>
      </c>
      <c r="E97" s="74"/>
      <c r="F97" s="74"/>
      <c r="G97" s="74">
        <f>12*H97</f>
        <v>0</v>
      </c>
      <c r="H97" s="75"/>
      <c r="I97" s="14">
        <v>2334.1</v>
      </c>
      <c r="J97" s="76"/>
    </row>
    <row r="98" spans="1:10" s="67" customFormat="1" x14ac:dyDescent="0.2">
      <c r="F98" s="80"/>
      <c r="H98" s="80"/>
      <c r="J98" s="69"/>
    </row>
    <row r="99" spans="1:10" s="67" customFormat="1" ht="13.5" thickBot="1" x14ac:dyDescent="0.25">
      <c r="F99" s="80"/>
      <c r="H99" s="80"/>
      <c r="J99" s="69"/>
    </row>
    <row r="100" spans="1:10" s="85" customFormat="1" ht="20.25" thickBot="1" x14ac:dyDescent="0.45">
      <c r="A100" s="81" t="s">
        <v>89</v>
      </c>
      <c r="B100" s="82"/>
      <c r="C100" s="83"/>
      <c r="D100" s="84">
        <f>D89+D94</f>
        <v>515272.09</v>
      </c>
      <c r="E100" s="84" t="e">
        <f t="shared" ref="E100:H100" si="5">E89+E94</f>
        <v>#REF!</v>
      </c>
      <c r="F100" s="84" t="e">
        <f t="shared" si="5"/>
        <v>#REF!</v>
      </c>
      <c r="G100" s="84">
        <f t="shared" si="5"/>
        <v>222.05</v>
      </c>
      <c r="H100" s="84">
        <f t="shared" si="5"/>
        <v>18.5</v>
      </c>
      <c r="J100" s="86"/>
    </row>
    <row r="101" spans="1:10" s="14" customFormat="1" ht="19.5" x14ac:dyDescent="0.4">
      <c r="A101" s="87"/>
      <c r="B101" s="88"/>
      <c r="C101" s="89"/>
      <c r="D101" s="90"/>
      <c r="E101" s="89"/>
      <c r="F101" s="90"/>
      <c r="G101" s="90"/>
      <c r="H101" s="90"/>
      <c r="I101" s="65"/>
      <c r="J101" s="15"/>
    </row>
    <row r="102" spans="1:10" s="14" customFormat="1" ht="19.5" x14ac:dyDescent="0.4">
      <c r="A102" s="87"/>
      <c r="B102" s="88"/>
      <c r="C102" s="89"/>
      <c r="D102" s="90"/>
      <c r="E102" s="89"/>
      <c r="F102" s="90"/>
      <c r="G102" s="90"/>
      <c r="H102" s="90"/>
      <c r="I102" s="65"/>
      <c r="J102" s="15"/>
    </row>
    <row r="103" spans="1:10" s="85" customFormat="1" ht="19.5" x14ac:dyDescent="0.4">
      <c r="A103" s="91"/>
      <c r="B103" s="92"/>
      <c r="C103" s="93"/>
      <c r="D103" s="93"/>
      <c r="E103" s="93"/>
      <c r="F103" s="94"/>
      <c r="G103" s="93"/>
      <c r="H103" s="94"/>
      <c r="J103" s="86"/>
    </row>
    <row r="104" spans="1:10" s="78" customFormat="1" ht="19.5" x14ac:dyDescent="0.2">
      <c r="A104" s="95"/>
      <c r="B104" s="93"/>
      <c r="C104" s="96"/>
      <c r="D104" s="96"/>
      <c r="E104" s="96"/>
      <c r="F104" s="97"/>
      <c r="G104" s="96"/>
      <c r="H104" s="97"/>
      <c r="J104" s="77"/>
    </row>
    <row r="105" spans="1:10" s="67" customFormat="1" ht="14.25" x14ac:dyDescent="0.2">
      <c r="A105" s="144" t="s">
        <v>90</v>
      </c>
      <c r="B105" s="144"/>
      <c r="C105" s="144"/>
      <c r="D105" s="144"/>
      <c r="E105" s="144"/>
      <c r="F105" s="144"/>
      <c r="J105" s="69"/>
    </row>
    <row r="106" spans="1:10" s="67" customFormat="1" x14ac:dyDescent="0.2">
      <c r="F106" s="80"/>
      <c r="H106" s="80"/>
      <c r="J106" s="69"/>
    </row>
    <row r="107" spans="1:10" s="67" customFormat="1" x14ac:dyDescent="0.2">
      <c r="A107" s="98" t="s">
        <v>91</v>
      </c>
      <c r="F107" s="80"/>
      <c r="H107" s="80"/>
      <c r="J107" s="69"/>
    </row>
    <row r="108" spans="1:10" s="67" customFormat="1" x14ac:dyDescent="0.2">
      <c r="F108" s="80"/>
      <c r="H108" s="80"/>
      <c r="J108" s="69"/>
    </row>
    <row r="109" spans="1:10" s="67" customFormat="1" x14ac:dyDescent="0.2">
      <c r="F109" s="80"/>
      <c r="H109" s="80"/>
      <c r="J109" s="69"/>
    </row>
    <row r="110" spans="1:10" s="67" customFormat="1" x14ac:dyDescent="0.2">
      <c r="F110" s="80"/>
      <c r="H110" s="80"/>
      <c r="J110" s="69"/>
    </row>
    <row r="111" spans="1:10" s="67" customFormat="1" x14ac:dyDescent="0.2">
      <c r="F111" s="80"/>
      <c r="H111" s="80"/>
      <c r="J111" s="69"/>
    </row>
    <row r="112" spans="1:10" s="67" customFormat="1" x14ac:dyDescent="0.2">
      <c r="F112" s="80"/>
      <c r="H112" s="80"/>
      <c r="J112" s="69"/>
    </row>
    <row r="113" spans="6:10" s="67" customFormat="1" x14ac:dyDescent="0.2">
      <c r="F113" s="80"/>
      <c r="H113" s="80"/>
      <c r="J113" s="69"/>
    </row>
    <row r="114" spans="6:10" s="67" customFormat="1" x14ac:dyDescent="0.2">
      <c r="F114" s="80"/>
      <c r="H114" s="80"/>
      <c r="J114" s="69"/>
    </row>
    <row r="115" spans="6:10" s="67" customFormat="1" x14ac:dyDescent="0.2">
      <c r="F115" s="80"/>
      <c r="H115" s="80"/>
      <c r="J115" s="69"/>
    </row>
    <row r="116" spans="6:10" s="67" customFormat="1" x14ac:dyDescent="0.2">
      <c r="F116" s="80"/>
      <c r="H116" s="80"/>
      <c r="J116" s="69"/>
    </row>
    <row r="117" spans="6:10" s="67" customFormat="1" x14ac:dyDescent="0.2">
      <c r="F117" s="80"/>
      <c r="H117" s="80"/>
      <c r="J117" s="69"/>
    </row>
    <row r="118" spans="6:10" s="67" customFormat="1" x14ac:dyDescent="0.2">
      <c r="F118" s="80"/>
      <c r="H118" s="80"/>
      <c r="J118" s="69"/>
    </row>
    <row r="119" spans="6:10" s="67" customFormat="1" x14ac:dyDescent="0.2">
      <c r="F119" s="80"/>
      <c r="H119" s="80"/>
      <c r="J119" s="69"/>
    </row>
    <row r="120" spans="6:10" s="67" customFormat="1" x14ac:dyDescent="0.2">
      <c r="F120" s="80"/>
      <c r="H120" s="80"/>
      <c r="J120" s="69"/>
    </row>
    <row r="121" spans="6:10" s="67" customFormat="1" x14ac:dyDescent="0.2">
      <c r="F121" s="80"/>
      <c r="H121" s="80"/>
      <c r="J121" s="69"/>
    </row>
    <row r="122" spans="6:10" s="67" customFormat="1" x14ac:dyDescent="0.2">
      <c r="F122" s="80"/>
      <c r="H122" s="80"/>
      <c r="J122" s="69"/>
    </row>
    <row r="123" spans="6:10" s="67" customFormat="1" x14ac:dyDescent="0.2">
      <c r="F123" s="80"/>
      <c r="H123" s="80"/>
      <c r="J123" s="69"/>
    </row>
    <row r="124" spans="6:10" s="67" customFormat="1" x14ac:dyDescent="0.2">
      <c r="F124" s="80"/>
      <c r="H124" s="80"/>
      <c r="J124" s="69"/>
    </row>
    <row r="125" spans="6:10" s="67" customFormat="1" x14ac:dyDescent="0.2">
      <c r="F125" s="80"/>
      <c r="H125" s="80"/>
      <c r="J125" s="69"/>
    </row>
  </sheetData>
  <mergeCells count="13">
    <mergeCell ref="A6:H6"/>
    <mergeCell ref="A1:H1"/>
    <mergeCell ref="B2:H2"/>
    <mergeCell ref="B3:H3"/>
    <mergeCell ref="B4:H4"/>
    <mergeCell ref="A5:H5"/>
    <mergeCell ref="A105:F105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63" zoomScale="75" workbookViewId="0">
      <selection sqref="A1:H10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7109375" style="1" customWidth="1"/>
    <col min="5" max="5" width="13.85546875" style="1" hidden="1" customWidth="1"/>
    <col min="6" max="6" width="20.85546875" style="99" hidden="1" customWidth="1"/>
    <col min="7" max="7" width="13.85546875" style="1" customWidth="1"/>
    <col min="8" max="8" width="20.85546875" style="99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45" t="s">
        <v>0</v>
      </c>
      <c r="B1" s="146"/>
      <c r="C1" s="146"/>
      <c r="D1" s="146"/>
      <c r="E1" s="146"/>
      <c r="F1" s="146"/>
      <c r="G1" s="146"/>
      <c r="H1" s="146"/>
    </row>
    <row r="2" spans="1:10" ht="12.75" customHeight="1" x14ac:dyDescent="0.3">
      <c r="B2" s="147" t="s">
        <v>1</v>
      </c>
      <c r="C2" s="147"/>
      <c r="D2" s="147"/>
      <c r="E2" s="147"/>
      <c r="F2" s="147"/>
      <c r="G2" s="146"/>
      <c r="H2" s="146"/>
    </row>
    <row r="3" spans="1:10" ht="19.5" customHeight="1" x14ac:dyDescent="0.3">
      <c r="A3" s="3" t="s">
        <v>112</v>
      </c>
      <c r="B3" s="147" t="s">
        <v>2</v>
      </c>
      <c r="C3" s="147"/>
      <c r="D3" s="147"/>
      <c r="E3" s="147"/>
      <c r="F3" s="147"/>
      <c r="G3" s="146"/>
      <c r="H3" s="146"/>
    </row>
    <row r="4" spans="1:10" ht="14.25" customHeight="1" x14ac:dyDescent="0.3">
      <c r="B4" s="147" t="s">
        <v>3</v>
      </c>
      <c r="C4" s="147"/>
      <c r="D4" s="147"/>
      <c r="E4" s="147"/>
      <c r="F4" s="147"/>
      <c r="G4" s="146"/>
      <c r="H4" s="146"/>
    </row>
    <row r="5" spans="1:10" ht="39.75" customHeight="1" x14ac:dyDescent="0.25">
      <c r="A5" s="148"/>
      <c r="B5" s="149"/>
      <c r="C5" s="149"/>
      <c r="D5" s="149"/>
      <c r="E5" s="149"/>
      <c r="F5" s="149"/>
      <c r="G5" s="149"/>
      <c r="H5" s="149"/>
      <c r="J5" s="1"/>
    </row>
    <row r="6" spans="1:10" ht="33" customHeight="1" x14ac:dyDescent="0.4">
      <c r="A6" s="150"/>
      <c r="B6" s="151"/>
      <c r="C6" s="151"/>
      <c r="D6" s="151"/>
      <c r="E6" s="151"/>
      <c r="F6" s="151"/>
      <c r="G6" s="151"/>
      <c r="H6" s="151"/>
      <c r="J6" s="1"/>
    </row>
    <row r="7" spans="1:10" ht="35.25" hidden="1" customHeight="1" x14ac:dyDescent="0.2">
      <c r="B7" s="4"/>
      <c r="C7" s="4"/>
      <c r="D7" s="4"/>
      <c r="E7" s="4"/>
      <c r="F7" s="5"/>
      <c r="G7" s="4"/>
      <c r="H7" s="4"/>
      <c r="I7" s="4"/>
    </row>
    <row r="8" spans="1:10" ht="27" customHeight="1" x14ac:dyDescent="0.2">
      <c r="A8" s="162" t="s">
        <v>114</v>
      </c>
      <c r="B8" s="162"/>
      <c r="C8" s="162"/>
      <c r="D8" s="162"/>
      <c r="E8" s="162"/>
      <c r="F8" s="162"/>
      <c r="G8" s="162"/>
      <c r="H8" s="162"/>
      <c r="I8" s="4"/>
    </row>
    <row r="9" spans="1:10" s="6" customFormat="1" ht="22.5" customHeight="1" x14ac:dyDescent="0.4">
      <c r="A9" s="152" t="s">
        <v>4</v>
      </c>
      <c r="B9" s="152"/>
      <c r="C9" s="152"/>
      <c r="D9" s="152"/>
      <c r="E9" s="153"/>
      <c r="F9" s="153"/>
      <c r="G9" s="153"/>
      <c r="H9" s="153"/>
      <c r="J9" s="7"/>
    </row>
    <row r="10" spans="1:10" s="8" customFormat="1" ht="18.75" customHeight="1" x14ac:dyDescent="0.4">
      <c r="A10" s="152" t="s">
        <v>124</v>
      </c>
      <c r="B10" s="152"/>
      <c r="C10" s="152"/>
      <c r="D10" s="152"/>
      <c r="E10" s="153"/>
      <c r="F10" s="153"/>
      <c r="G10" s="153"/>
      <c r="H10" s="153"/>
    </row>
    <row r="11" spans="1:10" s="9" customFormat="1" ht="17.25" customHeight="1" x14ac:dyDescent="0.2">
      <c r="A11" s="154" t="s">
        <v>6</v>
      </c>
      <c r="B11" s="154"/>
      <c r="C11" s="154"/>
      <c r="D11" s="154"/>
      <c r="E11" s="155"/>
      <c r="F11" s="155"/>
      <c r="G11" s="155"/>
      <c r="H11" s="155"/>
    </row>
    <row r="12" spans="1:10" s="8" customFormat="1" ht="30" customHeight="1" thickBot="1" x14ac:dyDescent="0.25">
      <c r="A12" s="156" t="s">
        <v>7</v>
      </c>
      <c r="B12" s="156"/>
      <c r="C12" s="156"/>
      <c r="D12" s="156"/>
      <c r="E12" s="157"/>
      <c r="F12" s="157"/>
      <c r="G12" s="157"/>
      <c r="H12" s="157"/>
    </row>
    <row r="13" spans="1:10" s="14" customFormat="1" ht="139.5" customHeight="1" thickBot="1" x14ac:dyDescent="0.25">
      <c r="A13" s="10" t="s">
        <v>8</v>
      </c>
      <c r="B13" s="11" t="s">
        <v>9</v>
      </c>
      <c r="C13" s="12" t="s">
        <v>10</v>
      </c>
      <c r="D13" s="12" t="s">
        <v>11</v>
      </c>
      <c r="E13" s="12" t="s">
        <v>10</v>
      </c>
      <c r="F13" s="13" t="s">
        <v>12</v>
      </c>
      <c r="G13" s="12" t="s">
        <v>10</v>
      </c>
      <c r="H13" s="13" t="s">
        <v>12</v>
      </c>
      <c r="J13" s="15"/>
    </row>
    <row r="14" spans="1:10" s="22" customFormat="1" x14ac:dyDescent="0.2">
      <c r="A14" s="16">
        <v>1</v>
      </c>
      <c r="B14" s="17">
        <v>2</v>
      </c>
      <c r="C14" s="17">
        <v>3</v>
      </c>
      <c r="D14" s="18"/>
      <c r="E14" s="17">
        <v>3</v>
      </c>
      <c r="F14" s="19">
        <v>4</v>
      </c>
      <c r="G14" s="20">
        <v>3</v>
      </c>
      <c r="H14" s="21">
        <v>4</v>
      </c>
      <c r="J14" s="23"/>
    </row>
    <row r="15" spans="1:10" s="22" customFormat="1" ht="49.5" customHeight="1" x14ac:dyDescent="0.2">
      <c r="A15" s="158" t="s">
        <v>13</v>
      </c>
      <c r="B15" s="159"/>
      <c r="C15" s="159"/>
      <c r="D15" s="159"/>
      <c r="E15" s="159"/>
      <c r="F15" s="159"/>
      <c r="G15" s="160"/>
      <c r="H15" s="161"/>
      <c r="J15" s="23"/>
    </row>
    <row r="16" spans="1:10" s="14" customFormat="1" ht="26.25" customHeight="1" x14ac:dyDescent="0.2">
      <c r="A16" s="24" t="s">
        <v>101</v>
      </c>
      <c r="B16" s="25" t="s">
        <v>14</v>
      </c>
      <c r="C16" s="26">
        <f>F16*12</f>
        <v>0</v>
      </c>
      <c r="D16" s="27">
        <f>G16*I16</f>
        <v>82627.14</v>
      </c>
      <c r="E16" s="28">
        <f>H16*12</f>
        <v>35.4</v>
      </c>
      <c r="F16" s="29"/>
      <c r="G16" s="28">
        <f>H16*12</f>
        <v>35.4</v>
      </c>
      <c r="H16" s="29">
        <f>H21+H23</f>
        <v>2.95</v>
      </c>
      <c r="I16" s="14">
        <v>2334.1</v>
      </c>
      <c r="J16" s="15">
        <v>2.2400000000000002</v>
      </c>
    </row>
    <row r="17" spans="1:10" s="14" customFormat="1" ht="27" customHeight="1" x14ac:dyDescent="0.2">
      <c r="A17" s="30" t="s">
        <v>15</v>
      </c>
      <c r="B17" s="31" t="s">
        <v>16</v>
      </c>
      <c r="C17" s="26"/>
      <c r="D17" s="27"/>
      <c r="E17" s="28"/>
      <c r="F17" s="29"/>
      <c r="G17" s="28"/>
      <c r="H17" s="29"/>
      <c r="J17" s="15"/>
    </row>
    <row r="18" spans="1:10" s="14" customFormat="1" ht="20.25" customHeight="1" x14ac:dyDescent="0.2">
      <c r="A18" s="30" t="s">
        <v>17</v>
      </c>
      <c r="B18" s="31" t="s">
        <v>16</v>
      </c>
      <c r="C18" s="26"/>
      <c r="D18" s="27"/>
      <c r="E18" s="28"/>
      <c r="F18" s="29"/>
      <c r="G18" s="28"/>
      <c r="H18" s="29"/>
      <c r="J18" s="15"/>
    </row>
    <row r="19" spans="1:10" s="14" customFormat="1" ht="21.75" customHeight="1" x14ac:dyDescent="0.2">
      <c r="A19" s="30" t="s">
        <v>18</v>
      </c>
      <c r="B19" s="31" t="s">
        <v>19</v>
      </c>
      <c r="C19" s="26"/>
      <c r="D19" s="27"/>
      <c r="E19" s="28"/>
      <c r="F19" s="29"/>
      <c r="G19" s="28"/>
      <c r="H19" s="29"/>
      <c r="J19" s="15"/>
    </row>
    <row r="20" spans="1:10" s="14" customFormat="1" ht="23.25" customHeight="1" x14ac:dyDescent="0.2">
      <c r="A20" s="30" t="s">
        <v>20</v>
      </c>
      <c r="B20" s="31" t="s">
        <v>21</v>
      </c>
      <c r="C20" s="26"/>
      <c r="D20" s="27"/>
      <c r="E20" s="28"/>
      <c r="F20" s="29"/>
      <c r="G20" s="28"/>
      <c r="H20" s="29"/>
      <c r="J20" s="15"/>
    </row>
    <row r="21" spans="1:10" s="14" customFormat="1" ht="23.25" customHeight="1" x14ac:dyDescent="0.2">
      <c r="A21" s="117" t="s">
        <v>100</v>
      </c>
      <c r="B21" s="118"/>
      <c r="C21" s="103"/>
      <c r="D21" s="119"/>
      <c r="E21" s="103"/>
      <c r="F21" s="104"/>
      <c r="G21" s="103"/>
      <c r="H21" s="29">
        <v>2.83</v>
      </c>
      <c r="J21" s="15"/>
    </row>
    <row r="22" spans="1:10" s="14" customFormat="1" ht="23.25" customHeight="1" x14ac:dyDescent="0.2">
      <c r="A22" s="120" t="s">
        <v>92</v>
      </c>
      <c r="B22" s="118" t="s">
        <v>16</v>
      </c>
      <c r="C22" s="103"/>
      <c r="D22" s="119"/>
      <c r="E22" s="103"/>
      <c r="F22" s="104"/>
      <c r="G22" s="103"/>
      <c r="H22" s="104">
        <v>0.12</v>
      </c>
      <c r="J22" s="15"/>
    </row>
    <row r="23" spans="1:10" s="14" customFormat="1" ht="23.25" customHeight="1" x14ac:dyDescent="0.2">
      <c r="A23" s="117" t="s">
        <v>100</v>
      </c>
      <c r="B23" s="118"/>
      <c r="C23" s="103"/>
      <c r="D23" s="119"/>
      <c r="E23" s="103"/>
      <c r="F23" s="104"/>
      <c r="G23" s="103"/>
      <c r="H23" s="29">
        <f>H22</f>
        <v>0.12</v>
      </c>
      <c r="J23" s="15"/>
    </row>
    <row r="24" spans="1:10" s="14" customFormat="1" ht="30" x14ac:dyDescent="0.2">
      <c r="A24" s="24" t="s">
        <v>22</v>
      </c>
      <c r="B24" s="32"/>
      <c r="C24" s="26">
        <f>F24*12</f>
        <v>0</v>
      </c>
      <c r="D24" s="27">
        <f>G24*I24</f>
        <v>105874.78</v>
      </c>
      <c r="E24" s="28">
        <f>H24*12</f>
        <v>45.36</v>
      </c>
      <c r="F24" s="29"/>
      <c r="G24" s="28">
        <f>H24*12</f>
        <v>45.36</v>
      </c>
      <c r="H24" s="29">
        <v>3.78</v>
      </c>
      <c r="I24" s="14">
        <v>2334.1</v>
      </c>
      <c r="J24" s="15">
        <v>2.57</v>
      </c>
    </row>
    <row r="25" spans="1:10" s="14" customFormat="1" ht="15" x14ac:dyDescent="0.2">
      <c r="A25" s="33" t="s">
        <v>23</v>
      </c>
      <c r="B25" s="34" t="s">
        <v>24</v>
      </c>
      <c r="C25" s="26"/>
      <c r="D25" s="27"/>
      <c r="E25" s="28"/>
      <c r="F25" s="29"/>
      <c r="G25" s="28"/>
      <c r="H25" s="29"/>
      <c r="J25" s="15"/>
    </row>
    <row r="26" spans="1:10" s="14" customFormat="1" ht="15" x14ac:dyDescent="0.2">
      <c r="A26" s="33" t="s">
        <v>25</v>
      </c>
      <c r="B26" s="34" t="s">
        <v>24</v>
      </c>
      <c r="C26" s="26"/>
      <c r="D26" s="27"/>
      <c r="E26" s="28"/>
      <c r="F26" s="29"/>
      <c r="G26" s="28"/>
      <c r="H26" s="29"/>
      <c r="J26" s="15"/>
    </row>
    <row r="27" spans="1:10" s="14" customFormat="1" ht="15" x14ac:dyDescent="0.2">
      <c r="A27" s="33" t="s">
        <v>26</v>
      </c>
      <c r="B27" s="34" t="s">
        <v>24</v>
      </c>
      <c r="C27" s="26"/>
      <c r="D27" s="27"/>
      <c r="E27" s="28"/>
      <c r="F27" s="29"/>
      <c r="G27" s="28"/>
      <c r="H27" s="29"/>
      <c r="J27" s="15"/>
    </row>
    <row r="28" spans="1:10" s="14" customFormat="1" ht="25.5" x14ac:dyDescent="0.2">
      <c r="A28" s="33" t="s">
        <v>27</v>
      </c>
      <c r="B28" s="34" t="s">
        <v>28</v>
      </c>
      <c r="C28" s="26"/>
      <c r="D28" s="27"/>
      <c r="E28" s="28"/>
      <c r="F28" s="29"/>
      <c r="G28" s="28"/>
      <c r="H28" s="29"/>
      <c r="J28" s="15"/>
    </row>
    <row r="29" spans="1:10" s="14" customFormat="1" ht="15" x14ac:dyDescent="0.2">
      <c r="A29" s="33" t="s">
        <v>29</v>
      </c>
      <c r="B29" s="34" t="s">
        <v>24</v>
      </c>
      <c r="C29" s="26"/>
      <c r="D29" s="27"/>
      <c r="E29" s="28"/>
      <c r="F29" s="29"/>
      <c r="G29" s="28"/>
      <c r="H29" s="29"/>
      <c r="J29" s="15"/>
    </row>
    <row r="30" spans="1:10" s="14" customFormat="1" ht="26.25" thickBot="1" x14ac:dyDescent="0.25">
      <c r="A30" s="35" t="s">
        <v>30</v>
      </c>
      <c r="B30" s="36" t="s">
        <v>31</v>
      </c>
      <c r="C30" s="26"/>
      <c r="D30" s="27"/>
      <c r="E30" s="28"/>
      <c r="F30" s="29"/>
      <c r="G30" s="28"/>
      <c r="H30" s="29"/>
      <c r="J30" s="15"/>
    </row>
    <row r="31" spans="1:10" s="39" customFormat="1" ht="18.75" customHeight="1" x14ac:dyDescent="0.2">
      <c r="A31" s="37" t="s">
        <v>32</v>
      </c>
      <c r="B31" s="25" t="s">
        <v>33</v>
      </c>
      <c r="C31" s="26">
        <f>F31*12</f>
        <v>0</v>
      </c>
      <c r="D31" s="27">
        <f t="shared" ref="D31:D40" si="0">G31*I31</f>
        <v>21006.9</v>
      </c>
      <c r="E31" s="28">
        <f>H31*12</f>
        <v>9</v>
      </c>
      <c r="F31" s="38"/>
      <c r="G31" s="28">
        <f>H31*12</f>
        <v>9</v>
      </c>
      <c r="H31" s="29">
        <v>0.75</v>
      </c>
      <c r="I31" s="14">
        <v>2334.1</v>
      </c>
      <c r="J31" s="15">
        <v>0.6</v>
      </c>
    </row>
    <row r="32" spans="1:10" s="14" customFormat="1" ht="18" customHeight="1" x14ac:dyDescent="0.2">
      <c r="A32" s="37" t="s">
        <v>34</v>
      </c>
      <c r="B32" s="25" t="s">
        <v>35</v>
      </c>
      <c r="C32" s="26">
        <f>F32*12</f>
        <v>0</v>
      </c>
      <c r="D32" s="27">
        <f t="shared" si="0"/>
        <v>68622.539999999994</v>
      </c>
      <c r="E32" s="28">
        <f>H32*12</f>
        <v>29.4</v>
      </c>
      <c r="F32" s="38"/>
      <c r="G32" s="28">
        <f>H32*12</f>
        <v>29.4</v>
      </c>
      <c r="H32" s="29">
        <v>2.4500000000000002</v>
      </c>
      <c r="I32" s="14">
        <v>2334.1</v>
      </c>
      <c r="J32" s="15">
        <v>1.94</v>
      </c>
    </row>
    <row r="33" spans="1:10" s="22" customFormat="1" ht="30" x14ac:dyDescent="0.2">
      <c r="A33" s="37" t="s">
        <v>36</v>
      </c>
      <c r="B33" s="25" t="s">
        <v>14</v>
      </c>
      <c r="C33" s="40"/>
      <c r="D33" s="27">
        <v>2042.21</v>
      </c>
      <c r="E33" s="41"/>
      <c r="F33" s="38"/>
      <c r="G33" s="28">
        <f t="shared" ref="G33:G38" si="1">D33/I33</f>
        <v>0.87</v>
      </c>
      <c r="H33" s="29">
        <f t="shared" ref="H33:H38" si="2">G33/12</f>
        <v>7.0000000000000007E-2</v>
      </c>
      <c r="I33" s="14">
        <v>2334.1</v>
      </c>
      <c r="J33" s="15">
        <v>0.05</v>
      </c>
    </row>
    <row r="34" spans="1:10" s="22" customFormat="1" ht="27.75" customHeight="1" x14ac:dyDescent="0.2">
      <c r="A34" s="37" t="s">
        <v>37</v>
      </c>
      <c r="B34" s="25" t="s">
        <v>14</v>
      </c>
      <c r="C34" s="40"/>
      <c r="D34" s="27">
        <v>2042.21</v>
      </c>
      <c r="E34" s="41"/>
      <c r="F34" s="38"/>
      <c r="G34" s="28">
        <f t="shared" si="1"/>
        <v>0.87</v>
      </c>
      <c r="H34" s="29">
        <f t="shared" si="2"/>
        <v>7.0000000000000007E-2</v>
      </c>
      <c r="I34" s="14">
        <v>2334.1</v>
      </c>
      <c r="J34" s="15">
        <v>0.05</v>
      </c>
    </row>
    <row r="35" spans="1:10" s="22" customFormat="1" ht="21" customHeight="1" x14ac:dyDescent="0.2">
      <c r="A35" s="37" t="s">
        <v>38</v>
      </c>
      <c r="B35" s="25" t="s">
        <v>14</v>
      </c>
      <c r="C35" s="40"/>
      <c r="D35" s="27">
        <v>12896.1</v>
      </c>
      <c r="E35" s="41"/>
      <c r="F35" s="38"/>
      <c r="G35" s="28">
        <f t="shared" si="1"/>
        <v>5.53</v>
      </c>
      <c r="H35" s="29">
        <f t="shared" si="2"/>
        <v>0.46</v>
      </c>
      <c r="I35" s="14">
        <v>2334.1</v>
      </c>
      <c r="J35" s="15">
        <v>0.36</v>
      </c>
    </row>
    <row r="36" spans="1:10" s="22" customFormat="1" ht="30" hidden="1" x14ac:dyDescent="0.2">
      <c r="A36" s="37" t="s">
        <v>39</v>
      </c>
      <c r="B36" s="25" t="s">
        <v>28</v>
      </c>
      <c r="C36" s="40"/>
      <c r="D36" s="27">
        <f t="shared" ca="1" si="0"/>
        <v>0</v>
      </c>
      <c r="E36" s="41"/>
      <c r="F36" s="38"/>
      <c r="G36" s="28">
        <f t="shared" ca="1" si="1"/>
        <v>4.6900000000000004</v>
      </c>
      <c r="H36" s="29">
        <f t="shared" ca="1" si="2"/>
        <v>0.39</v>
      </c>
      <c r="I36" s="14">
        <v>2334.1</v>
      </c>
      <c r="J36" s="15">
        <v>0</v>
      </c>
    </row>
    <row r="37" spans="1:10" s="22" customFormat="1" ht="30" hidden="1" x14ac:dyDescent="0.2">
      <c r="A37" s="37" t="s">
        <v>40</v>
      </c>
      <c r="B37" s="25" t="s">
        <v>28</v>
      </c>
      <c r="C37" s="40"/>
      <c r="D37" s="27">
        <f t="shared" ca="1" si="0"/>
        <v>0</v>
      </c>
      <c r="E37" s="41"/>
      <c r="F37" s="38"/>
      <c r="G37" s="28">
        <f t="shared" ca="1" si="1"/>
        <v>4.6900000000000004</v>
      </c>
      <c r="H37" s="29">
        <f t="shared" ca="1" si="2"/>
        <v>0.39</v>
      </c>
      <c r="I37" s="14">
        <v>2334.1</v>
      </c>
      <c r="J37" s="15">
        <v>0</v>
      </c>
    </row>
    <row r="38" spans="1:10" s="22" customFormat="1" ht="30" x14ac:dyDescent="0.2">
      <c r="A38" s="37" t="s">
        <v>115</v>
      </c>
      <c r="B38" s="25" t="s">
        <v>28</v>
      </c>
      <c r="C38" s="40"/>
      <c r="D38" s="27">
        <v>12896.11</v>
      </c>
      <c r="E38" s="41"/>
      <c r="F38" s="38"/>
      <c r="G38" s="28">
        <f t="shared" si="1"/>
        <v>5.53</v>
      </c>
      <c r="H38" s="29">
        <f t="shared" si="2"/>
        <v>0.46</v>
      </c>
      <c r="I38" s="14">
        <v>2334.1</v>
      </c>
      <c r="J38" s="15">
        <v>0</v>
      </c>
    </row>
    <row r="39" spans="1:10" s="22" customFormat="1" ht="30" x14ac:dyDescent="0.2">
      <c r="A39" s="37" t="s">
        <v>41</v>
      </c>
      <c r="B39" s="25"/>
      <c r="C39" s="40">
        <f>F39*12</f>
        <v>0</v>
      </c>
      <c r="D39" s="27">
        <f t="shared" si="0"/>
        <v>5881.93</v>
      </c>
      <c r="E39" s="41">
        <f>H39*12</f>
        <v>2.52</v>
      </c>
      <c r="F39" s="38"/>
      <c r="G39" s="28">
        <f>H39*12</f>
        <v>2.52</v>
      </c>
      <c r="H39" s="29">
        <v>0.21</v>
      </c>
      <c r="I39" s="14">
        <v>2334.1</v>
      </c>
      <c r="J39" s="15">
        <v>0.14000000000000001</v>
      </c>
    </row>
    <row r="40" spans="1:10" s="14" customFormat="1" ht="18.75" customHeight="1" x14ac:dyDescent="0.2">
      <c r="A40" s="37" t="s">
        <v>42</v>
      </c>
      <c r="B40" s="25" t="s">
        <v>43</v>
      </c>
      <c r="C40" s="40">
        <f>F40*12</f>
        <v>0</v>
      </c>
      <c r="D40" s="27">
        <f t="shared" si="0"/>
        <v>1680.55</v>
      </c>
      <c r="E40" s="41">
        <f>H40*12</f>
        <v>0.72</v>
      </c>
      <c r="F40" s="38"/>
      <c r="G40" s="28">
        <f>H40*12</f>
        <v>0.72</v>
      </c>
      <c r="H40" s="29">
        <v>0.06</v>
      </c>
      <c r="I40" s="14">
        <v>2334.1</v>
      </c>
      <c r="J40" s="15">
        <v>0.03</v>
      </c>
    </row>
    <row r="41" spans="1:10" s="14" customFormat="1" ht="24" customHeight="1" x14ac:dyDescent="0.2">
      <c r="A41" s="37" t="s">
        <v>44</v>
      </c>
      <c r="B41" s="25" t="s">
        <v>45</v>
      </c>
      <c r="C41" s="40">
        <f>F41*12</f>
        <v>0</v>
      </c>
      <c r="D41" s="41">
        <f>G41*I41</f>
        <v>1120.3699999999999</v>
      </c>
      <c r="E41" s="41">
        <f>H41*12</f>
        <v>0.48</v>
      </c>
      <c r="F41" s="41"/>
      <c r="G41" s="41">
        <f>H41*12</f>
        <v>0.48</v>
      </c>
      <c r="H41" s="38">
        <v>0.04</v>
      </c>
      <c r="I41" s="14">
        <v>2334.1</v>
      </c>
      <c r="J41" s="15">
        <v>0.02</v>
      </c>
    </row>
    <row r="42" spans="1:10" s="46" customFormat="1" ht="30" x14ac:dyDescent="0.2">
      <c r="A42" s="42" t="s">
        <v>46</v>
      </c>
      <c r="B42" s="43" t="s">
        <v>47</v>
      </c>
      <c r="C42" s="41">
        <f>F42*12</f>
        <v>0</v>
      </c>
      <c r="D42" s="41">
        <f>G42*I42</f>
        <v>1400.46</v>
      </c>
      <c r="E42" s="41">
        <f>H42*12</f>
        <v>0.6</v>
      </c>
      <c r="F42" s="41"/>
      <c r="G42" s="41">
        <f>H42*12</f>
        <v>0.6</v>
      </c>
      <c r="H42" s="38">
        <v>0.05</v>
      </c>
      <c r="I42" s="44">
        <v>2334.1</v>
      </c>
      <c r="J42" s="45">
        <v>0</v>
      </c>
    </row>
    <row r="43" spans="1:10" s="39" customFormat="1" ht="13.5" customHeight="1" x14ac:dyDescent="0.2">
      <c r="A43" s="42" t="s">
        <v>48</v>
      </c>
      <c r="B43" s="43"/>
      <c r="C43" s="41"/>
      <c r="D43" s="41">
        <f>SUM(D44:D57)</f>
        <v>37212.75</v>
      </c>
      <c r="E43" s="41"/>
      <c r="F43" s="41"/>
      <c r="G43" s="41">
        <f>D43/I43</f>
        <v>15.94</v>
      </c>
      <c r="H43" s="38">
        <f>G43/12</f>
        <v>1.33</v>
      </c>
      <c r="I43" s="14">
        <v>2334.1</v>
      </c>
      <c r="J43" s="15">
        <v>0.66</v>
      </c>
    </row>
    <row r="44" spans="1:10" s="22" customFormat="1" ht="9.75" hidden="1" customHeight="1" x14ac:dyDescent="0.2">
      <c r="A44" s="121" t="s">
        <v>49</v>
      </c>
      <c r="B44" s="31" t="s">
        <v>50</v>
      </c>
      <c r="C44" s="51"/>
      <c r="D44" s="50"/>
      <c r="E44" s="51"/>
      <c r="F44" s="52"/>
      <c r="G44" s="51"/>
      <c r="H44" s="52">
        <v>0</v>
      </c>
      <c r="I44" s="14">
        <v>2334.1</v>
      </c>
      <c r="J44" s="15">
        <v>0</v>
      </c>
    </row>
    <row r="45" spans="1:10" s="22" customFormat="1" ht="28.5" customHeight="1" x14ac:dyDescent="0.2">
      <c r="A45" s="121" t="s">
        <v>116</v>
      </c>
      <c r="B45" s="31" t="s">
        <v>50</v>
      </c>
      <c r="C45" s="51"/>
      <c r="D45" s="50">
        <v>217.13</v>
      </c>
      <c r="E45" s="51">
        <f t="shared" ref="E45:E51" si="3">H45*12</f>
        <v>0</v>
      </c>
      <c r="F45" s="52"/>
      <c r="G45" s="51"/>
      <c r="H45" s="52"/>
      <c r="I45" s="14">
        <v>2334.1</v>
      </c>
      <c r="J45" s="53">
        <v>0.01</v>
      </c>
    </row>
    <row r="46" spans="1:10" s="22" customFormat="1" ht="15" x14ac:dyDescent="0.2">
      <c r="A46" s="121" t="s">
        <v>51</v>
      </c>
      <c r="B46" s="31" t="s">
        <v>52</v>
      </c>
      <c r="C46" s="51">
        <f>F46*12</f>
        <v>0</v>
      </c>
      <c r="D46" s="50">
        <v>459.48</v>
      </c>
      <c r="E46" s="51">
        <f t="shared" si="3"/>
        <v>0</v>
      </c>
      <c r="F46" s="52"/>
      <c r="G46" s="51"/>
      <c r="H46" s="52"/>
      <c r="I46" s="14">
        <v>2334.1</v>
      </c>
      <c r="J46" s="53">
        <v>0.01</v>
      </c>
    </row>
    <row r="47" spans="1:10" s="22" customFormat="1" ht="15" x14ac:dyDescent="0.2">
      <c r="A47" s="121" t="s">
        <v>99</v>
      </c>
      <c r="B47" s="122" t="s">
        <v>50</v>
      </c>
      <c r="C47" s="51"/>
      <c r="D47" s="50">
        <v>818.74</v>
      </c>
      <c r="E47" s="51"/>
      <c r="F47" s="52"/>
      <c r="G47" s="51"/>
      <c r="H47" s="52"/>
      <c r="I47" s="14">
        <v>2334.1</v>
      </c>
      <c r="J47" s="53"/>
    </row>
    <row r="48" spans="1:10" s="22" customFormat="1" ht="15" x14ac:dyDescent="0.2">
      <c r="A48" s="123" t="s">
        <v>106</v>
      </c>
      <c r="B48" s="124" t="s">
        <v>64</v>
      </c>
      <c r="C48" s="74"/>
      <c r="D48" s="74">
        <v>22423.94</v>
      </c>
      <c r="E48" s="51">
        <f t="shared" si="3"/>
        <v>0</v>
      </c>
      <c r="F48" s="52"/>
      <c r="G48" s="51"/>
      <c r="H48" s="52"/>
      <c r="I48" s="14">
        <v>2334.1</v>
      </c>
      <c r="J48" s="53">
        <v>0.2</v>
      </c>
    </row>
    <row r="49" spans="1:10" s="22" customFormat="1" ht="15" x14ac:dyDescent="0.2">
      <c r="A49" s="121" t="s">
        <v>53</v>
      </c>
      <c r="B49" s="31" t="s">
        <v>50</v>
      </c>
      <c r="C49" s="51">
        <f>F49*12</f>
        <v>0</v>
      </c>
      <c r="D49" s="50">
        <v>875.61</v>
      </c>
      <c r="E49" s="51">
        <f t="shared" si="3"/>
        <v>0</v>
      </c>
      <c r="F49" s="52"/>
      <c r="G49" s="51"/>
      <c r="H49" s="52"/>
      <c r="I49" s="14">
        <v>2334.1</v>
      </c>
      <c r="J49" s="53">
        <v>0.02</v>
      </c>
    </row>
    <row r="50" spans="1:10" s="22" customFormat="1" ht="15" x14ac:dyDescent="0.2">
      <c r="A50" s="121" t="s">
        <v>54</v>
      </c>
      <c r="B50" s="31" t="s">
        <v>50</v>
      </c>
      <c r="C50" s="51">
        <f>F50*12</f>
        <v>0</v>
      </c>
      <c r="D50" s="50">
        <v>3903.72</v>
      </c>
      <c r="E50" s="51">
        <f t="shared" si="3"/>
        <v>0</v>
      </c>
      <c r="F50" s="52"/>
      <c r="G50" s="51"/>
      <c r="H50" s="52"/>
      <c r="I50" s="14">
        <v>2334.1</v>
      </c>
      <c r="J50" s="53">
        <v>0.11</v>
      </c>
    </row>
    <row r="51" spans="1:10" s="22" customFormat="1" ht="15" x14ac:dyDescent="0.2">
      <c r="A51" s="121" t="s">
        <v>55</v>
      </c>
      <c r="B51" s="31" t="s">
        <v>50</v>
      </c>
      <c r="C51" s="51">
        <f>F51*12</f>
        <v>0</v>
      </c>
      <c r="D51" s="50">
        <v>918.95</v>
      </c>
      <c r="E51" s="51">
        <f t="shared" si="3"/>
        <v>0</v>
      </c>
      <c r="F51" s="52"/>
      <c r="G51" s="51"/>
      <c r="H51" s="52"/>
      <c r="I51" s="14">
        <v>2334.1</v>
      </c>
      <c r="J51" s="53">
        <v>0.02</v>
      </c>
    </row>
    <row r="52" spans="1:10" s="22" customFormat="1" ht="15" x14ac:dyDescent="0.2">
      <c r="A52" s="121" t="s">
        <v>56</v>
      </c>
      <c r="B52" s="31" t="s">
        <v>50</v>
      </c>
      <c r="C52" s="51"/>
      <c r="D52" s="50">
        <v>437.79</v>
      </c>
      <c r="E52" s="51"/>
      <c r="F52" s="52"/>
      <c r="G52" s="51"/>
      <c r="H52" s="52"/>
      <c r="I52" s="14">
        <v>2334.1</v>
      </c>
      <c r="J52" s="53">
        <v>0.01</v>
      </c>
    </row>
    <row r="53" spans="1:10" s="22" customFormat="1" ht="15" x14ac:dyDescent="0.2">
      <c r="A53" s="121" t="s">
        <v>57</v>
      </c>
      <c r="B53" s="31" t="s">
        <v>52</v>
      </c>
      <c r="C53" s="51"/>
      <c r="D53" s="50">
        <v>1751.23</v>
      </c>
      <c r="E53" s="51"/>
      <c r="F53" s="52"/>
      <c r="G53" s="51"/>
      <c r="H53" s="52"/>
      <c r="I53" s="14">
        <v>2334.1</v>
      </c>
      <c r="J53" s="53">
        <v>0.05</v>
      </c>
    </row>
    <row r="54" spans="1:10" s="22" customFormat="1" ht="25.5" x14ac:dyDescent="0.2">
      <c r="A54" s="121" t="s">
        <v>58</v>
      </c>
      <c r="B54" s="31" t="s">
        <v>50</v>
      </c>
      <c r="C54" s="51">
        <f>F54*12</f>
        <v>0</v>
      </c>
      <c r="D54" s="50">
        <v>2323.16</v>
      </c>
      <c r="E54" s="51">
        <f>H54*12</f>
        <v>0</v>
      </c>
      <c r="F54" s="52"/>
      <c r="G54" s="51"/>
      <c r="H54" s="52"/>
      <c r="I54" s="14">
        <v>2334.1</v>
      </c>
      <c r="J54" s="53">
        <v>0.06</v>
      </c>
    </row>
    <row r="55" spans="1:10" s="22" customFormat="1" ht="25.5" x14ac:dyDescent="0.2">
      <c r="A55" s="121" t="s">
        <v>117</v>
      </c>
      <c r="B55" s="31" t="s">
        <v>50</v>
      </c>
      <c r="C55" s="51"/>
      <c r="D55" s="50">
        <v>3083</v>
      </c>
      <c r="E55" s="51"/>
      <c r="F55" s="52"/>
      <c r="G55" s="51"/>
      <c r="H55" s="52"/>
      <c r="I55" s="14">
        <v>2334.1</v>
      </c>
      <c r="J55" s="53">
        <v>0.01</v>
      </c>
    </row>
    <row r="56" spans="1:10" s="22" customFormat="1" ht="15" hidden="1" x14ac:dyDescent="0.2">
      <c r="A56" s="71"/>
      <c r="B56" s="72"/>
      <c r="C56" s="73"/>
      <c r="D56" s="73"/>
      <c r="E56" s="51"/>
      <c r="F56" s="52"/>
      <c r="G56" s="51"/>
      <c r="H56" s="52"/>
      <c r="I56" s="14"/>
      <c r="J56" s="53"/>
    </row>
    <row r="57" spans="1:10" s="22" customFormat="1" ht="30" hidden="1" customHeight="1" x14ac:dyDescent="0.2">
      <c r="A57" s="108"/>
      <c r="B57" s="72"/>
      <c r="C57" s="72"/>
      <c r="D57" s="72"/>
      <c r="E57" s="51"/>
      <c r="F57" s="52"/>
      <c r="G57" s="51"/>
      <c r="H57" s="52"/>
      <c r="I57" s="14">
        <v>2334.1</v>
      </c>
      <c r="J57" s="53">
        <v>0.05</v>
      </c>
    </row>
    <row r="58" spans="1:10" s="39" customFormat="1" ht="30" x14ac:dyDescent="0.2">
      <c r="A58" s="37" t="s">
        <v>59</v>
      </c>
      <c r="B58" s="25"/>
      <c r="C58" s="26"/>
      <c r="D58" s="28">
        <f>D59+D60+D61+D63+D64+D62+D65</f>
        <v>26399.59</v>
      </c>
      <c r="E58" s="28"/>
      <c r="F58" s="38"/>
      <c r="G58" s="28">
        <f>D58/I58</f>
        <v>11.31</v>
      </c>
      <c r="H58" s="29">
        <f>G58/12</f>
        <v>0.94</v>
      </c>
      <c r="I58" s="14">
        <v>2334.1</v>
      </c>
      <c r="J58" s="15">
        <v>0.57999999999999996</v>
      </c>
    </row>
    <row r="59" spans="1:10" s="22" customFormat="1" ht="15" x14ac:dyDescent="0.2">
      <c r="A59" s="47" t="s">
        <v>60</v>
      </c>
      <c r="B59" s="48" t="s">
        <v>61</v>
      </c>
      <c r="C59" s="49"/>
      <c r="D59" s="50">
        <v>2626.83</v>
      </c>
      <c r="E59" s="51"/>
      <c r="F59" s="52"/>
      <c r="G59" s="51"/>
      <c r="H59" s="52"/>
      <c r="I59" s="14">
        <v>2334.1</v>
      </c>
      <c r="J59" s="53">
        <v>7.0000000000000007E-2</v>
      </c>
    </row>
    <row r="60" spans="1:10" s="22" customFormat="1" ht="25.5" x14ac:dyDescent="0.2">
      <c r="A60" s="47" t="s">
        <v>62</v>
      </c>
      <c r="B60" s="57" t="s">
        <v>50</v>
      </c>
      <c r="C60" s="49"/>
      <c r="D60" s="50">
        <v>1751.23</v>
      </c>
      <c r="E60" s="51"/>
      <c r="F60" s="52"/>
      <c r="G60" s="51"/>
      <c r="H60" s="52"/>
      <c r="I60" s="14">
        <v>2334.1</v>
      </c>
      <c r="J60" s="53">
        <v>0.05</v>
      </c>
    </row>
    <row r="61" spans="1:10" s="22" customFormat="1" ht="15" x14ac:dyDescent="0.2">
      <c r="A61" s="47" t="s">
        <v>63</v>
      </c>
      <c r="B61" s="48" t="s">
        <v>64</v>
      </c>
      <c r="C61" s="49"/>
      <c r="D61" s="50">
        <v>1837.85</v>
      </c>
      <c r="E61" s="51"/>
      <c r="F61" s="52"/>
      <c r="G61" s="51"/>
      <c r="H61" s="52"/>
      <c r="I61" s="14">
        <v>2334.1</v>
      </c>
      <c r="J61" s="53">
        <v>0</v>
      </c>
    </row>
    <row r="62" spans="1:10" s="22" customFormat="1" ht="25.5" x14ac:dyDescent="0.2">
      <c r="A62" s="47" t="s">
        <v>65</v>
      </c>
      <c r="B62" s="57" t="s">
        <v>28</v>
      </c>
      <c r="C62" s="49"/>
      <c r="D62" s="50">
        <v>12204</v>
      </c>
      <c r="E62" s="51"/>
      <c r="F62" s="52"/>
      <c r="G62" s="51"/>
      <c r="H62" s="52"/>
      <c r="I62" s="14">
        <v>2334.1</v>
      </c>
      <c r="J62" s="53"/>
    </row>
    <row r="63" spans="1:10" s="22" customFormat="1" ht="25.5" x14ac:dyDescent="0.2">
      <c r="A63" s="47" t="s">
        <v>66</v>
      </c>
      <c r="B63" s="48" t="s">
        <v>67</v>
      </c>
      <c r="C63" s="49"/>
      <c r="D63" s="50">
        <v>1751.2</v>
      </c>
      <c r="E63" s="51"/>
      <c r="F63" s="52"/>
      <c r="G63" s="51"/>
      <c r="H63" s="52"/>
      <c r="I63" s="14">
        <v>2334.1</v>
      </c>
      <c r="J63" s="53">
        <v>0</v>
      </c>
    </row>
    <row r="64" spans="1:10" s="22" customFormat="1" ht="15" x14ac:dyDescent="0.2">
      <c r="A64" s="56" t="s">
        <v>68</v>
      </c>
      <c r="B64" s="48" t="s">
        <v>14</v>
      </c>
      <c r="C64" s="54"/>
      <c r="D64" s="50">
        <v>6228.48</v>
      </c>
      <c r="E64" s="55"/>
      <c r="F64" s="52"/>
      <c r="G64" s="51"/>
      <c r="H64" s="52"/>
      <c r="I64" s="14">
        <v>2334.1</v>
      </c>
      <c r="J64" s="53">
        <v>0.17</v>
      </c>
    </row>
    <row r="65" spans="1:10" s="22" customFormat="1" ht="15" hidden="1" x14ac:dyDescent="0.2">
      <c r="A65" s="108"/>
      <c r="B65" s="72"/>
      <c r="C65" s="109"/>
      <c r="D65" s="72"/>
      <c r="E65" s="51"/>
      <c r="F65" s="52"/>
      <c r="G65" s="51"/>
      <c r="H65" s="52"/>
      <c r="I65" s="14">
        <v>2334.1</v>
      </c>
      <c r="J65" s="53"/>
    </row>
    <row r="66" spans="1:10" s="22" customFormat="1" ht="30" hidden="1" x14ac:dyDescent="0.2">
      <c r="A66" s="37" t="s">
        <v>69</v>
      </c>
      <c r="B66" s="48"/>
      <c r="C66" s="49"/>
      <c r="D66" s="28">
        <f>D67+D68+D69</f>
        <v>0</v>
      </c>
      <c r="E66" s="51"/>
      <c r="F66" s="52"/>
      <c r="G66" s="28">
        <f>D66/I66</f>
        <v>0</v>
      </c>
      <c r="H66" s="29">
        <f>G66/12</f>
        <v>0</v>
      </c>
      <c r="I66" s="14">
        <v>2334.1</v>
      </c>
      <c r="J66" s="15">
        <v>0.09</v>
      </c>
    </row>
    <row r="67" spans="1:10" s="22" customFormat="1" ht="25.5" hidden="1" x14ac:dyDescent="0.2">
      <c r="A67" s="56"/>
      <c r="B67" s="57" t="s">
        <v>28</v>
      </c>
      <c r="C67" s="49"/>
      <c r="D67" s="50"/>
      <c r="E67" s="51"/>
      <c r="F67" s="52"/>
      <c r="G67" s="51"/>
      <c r="H67" s="52"/>
      <c r="I67" s="14">
        <v>2334.1</v>
      </c>
      <c r="J67" s="53">
        <v>0.03</v>
      </c>
    </row>
    <row r="68" spans="1:10" s="22" customFormat="1" ht="15" hidden="1" x14ac:dyDescent="0.2">
      <c r="A68" s="47"/>
      <c r="B68" s="48" t="s">
        <v>50</v>
      </c>
      <c r="C68" s="49"/>
      <c r="D68" s="50"/>
      <c r="E68" s="51"/>
      <c r="F68" s="52"/>
      <c r="G68" s="51"/>
      <c r="H68" s="52"/>
      <c r="I68" s="14">
        <v>2334.1</v>
      </c>
      <c r="J68" s="53">
        <v>0.05</v>
      </c>
    </row>
    <row r="69" spans="1:10" s="22" customFormat="1" ht="15" hidden="1" x14ac:dyDescent="0.2">
      <c r="A69" s="47" t="s">
        <v>70</v>
      </c>
      <c r="B69" s="48" t="s">
        <v>14</v>
      </c>
      <c r="C69" s="49"/>
      <c r="D69" s="50">
        <f>G69*I69</f>
        <v>0</v>
      </c>
      <c r="E69" s="51"/>
      <c r="F69" s="52"/>
      <c r="G69" s="51">
        <f>H69*12</f>
        <v>0</v>
      </c>
      <c r="H69" s="52">
        <v>0</v>
      </c>
      <c r="I69" s="14">
        <v>2334.1</v>
      </c>
      <c r="J69" s="15">
        <v>0</v>
      </c>
    </row>
    <row r="70" spans="1:10" s="22" customFormat="1" ht="15" x14ac:dyDescent="0.2">
      <c r="A70" s="37" t="s">
        <v>71</v>
      </c>
      <c r="B70" s="48"/>
      <c r="C70" s="49"/>
      <c r="D70" s="28">
        <f>D72+D73+D74+D75</f>
        <v>27372.52</v>
      </c>
      <c r="E70" s="51"/>
      <c r="F70" s="52"/>
      <c r="G70" s="28">
        <f>D70/I70</f>
        <v>11.73</v>
      </c>
      <c r="H70" s="29">
        <f>G70/12</f>
        <v>0.98</v>
      </c>
      <c r="I70" s="14">
        <v>2334.1</v>
      </c>
      <c r="J70" s="15">
        <v>0.32</v>
      </c>
    </row>
    <row r="71" spans="1:10" s="22" customFormat="1" ht="15" hidden="1" x14ac:dyDescent="0.2">
      <c r="A71" s="47" t="s">
        <v>72</v>
      </c>
      <c r="B71" s="48" t="s">
        <v>14</v>
      </c>
      <c r="C71" s="49"/>
      <c r="D71" s="50">
        <f>G71*I71</f>
        <v>0</v>
      </c>
      <c r="E71" s="51"/>
      <c r="F71" s="52"/>
      <c r="G71" s="51">
        <f>H71*12</f>
        <v>0</v>
      </c>
      <c r="H71" s="52">
        <v>0</v>
      </c>
      <c r="I71" s="14">
        <v>2334.1</v>
      </c>
      <c r="J71" s="15">
        <v>0</v>
      </c>
    </row>
    <row r="72" spans="1:10" s="22" customFormat="1" ht="15" x14ac:dyDescent="0.2">
      <c r="A72" s="47" t="s">
        <v>73</v>
      </c>
      <c r="B72" s="48" t="s">
        <v>50</v>
      </c>
      <c r="C72" s="49"/>
      <c r="D72" s="50">
        <v>6305.6</v>
      </c>
      <c r="E72" s="51"/>
      <c r="F72" s="52"/>
      <c r="G72" s="51"/>
      <c r="H72" s="52"/>
      <c r="I72" s="14">
        <v>2334.1</v>
      </c>
      <c r="J72" s="53">
        <v>0.18</v>
      </c>
    </row>
    <row r="73" spans="1:10" s="22" customFormat="1" ht="15" x14ac:dyDescent="0.2">
      <c r="A73" s="47" t="s">
        <v>74</v>
      </c>
      <c r="B73" s="48" t="s">
        <v>50</v>
      </c>
      <c r="C73" s="49"/>
      <c r="D73" s="50">
        <v>915.28</v>
      </c>
      <c r="E73" s="51"/>
      <c r="F73" s="52"/>
      <c r="G73" s="51"/>
      <c r="H73" s="52"/>
      <c r="I73" s="14">
        <v>2334.1</v>
      </c>
      <c r="J73" s="53">
        <v>0.02</v>
      </c>
    </row>
    <row r="74" spans="1:10" s="22" customFormat="1" ht="15" x14ac:dyDescent="0.2">
      <c r="A74" s="47" t="s">
        <v>118</v>
      </c>
      <c r="B74" s="57" t="s">
        <v>119</v>
      </c>
      <c r="C74" s="49"/>
      <c r="D74" s="141">
        <v>4045.84</v>
      </c>
      <c r="E74" s="51"/>
      <c r="F74" s="52"/>
      <c r="G74" s="55"/>
      <c r="H74" s="115"/>
      <c r="I74" s="14">
        <v>2334.1</v>
      </c>
      <c r="J74" s="58"/>
    </row>
    <row r="75" spans="1:10" s="22" customFormat="1" ht="15" x14ac:dyDescent="0.2">
      <c r="A75" s="47" t="s">
        <v>120</v>
      </c>
      <c r="B75" s="57" t="s">
        <v>95</v>
      </c>
      <c r="C75" s="49"/>
      <c r="D75" s="141">
        <v>16105.8</v>
      </c>
      <c r="E75" s="51"/>
      <c r="F75" s="52"/>
      <c r="G75" s="55"/>
      <c r="H75" s="115"/>
      <c r="I75" s="14"/>
      <c r="J75" s="58"/>
    </row>
    <row r="76" spans="1:10" s="22" customFormat="1" ht="15" x14ac:dyDescent="0.2">
      <c r="A76" s="37" t="s">
        <v>75</v>
      </c>
      <c r="B76" s="48"/>
      <c r="C76" s="49"/>
      <c r="D76" s="28">
        <f>D77</f>
        <v>1098.1600000000001</v>
      </c>
      <c r="E76" s="51"/>
      <c r="F76" s="52"/>
      <c r="G76" s="28">
        <f>D76/I76</f>
        <v>0.47</v>
      </c>
      <c r="H76" s="29">
        <f>G76/12</f>
        <v>0.04</v>
      </c>
      <c r="I76" s="14">
        <v>2334.1</v>
      </c>
      <c r="J76" s="15">
        <v>0.14000000000000001</v>
      </c>
    </row>
    <row r="77" spans="1:10" s="22" customFormat="1" ht="15" x14ac:dyDescent="0.2">
      <c r="A77" s="47" t="s">
        <v>76</v>
      </c>
      <c r="B77" s="48" t="s">
        <v>50</v>
      </c>
      <c r="C77" s="49"/>
      <c r="D77" s="50">
        <v>1098.1600000000001</v>
      </c>
      <c r="E77" s="51"/>
      <c r="F77" s="52"/>
      <c r="G77" s="51"/>
      <c r="H77" s="52"/>
      <c r="I77" s="14">
        <v>2334.1</v>
      </c>
      <c r="J77" s="53">
        <v>0.03</v>
      </c>
    </row>
    <row r="78" spans="1:10" s="14" customFormat="1" ht="15" x14ac:dyDescent="0.2">
      <c r="A78" s="37" t="s">
        <v>77</v>
      </c>
      <c r="B78" s="25"/>
      <c r="C78" s="26"/>
      <c r="D78" s="28">
        <f>D79+D80</f>
        <v>19149.689999999999</v>
      </c>
      <c r="E78" s="28"/>
      <c r="F78" s="38"/>
      <c r="G78" s="28">
        <f>D78/I78</f>
        <v>8.1999999999999993</v>
      </c>
      <c r="H78" s="29">
        <f>G78/12</f>
        <v>0.68</v>
      </c>
      <c r="I78" s="14">
        <v>2334.1</v>
      </c>
      <c r="J78" s="15">
        <v>0.04</v>
      </c>
    </row>
    <row r="79" spans="1:10" s="22" customFormat="1" ht="15" x14ac:dyDescent="0.2">
      <c r="A79" s="47" t="s">
        <v>78</v>
      </c>
      <c r="B79" s="57" t="s">
        <v>52</v>
      </c>
      <c r="C79" s="49"/>
      <c r="D79" s="50">
        <v>10829.04</v>
      </c>
      <c r="E79" s="51"/>
      <c r="F79" s="52"/>
      <c r="G79" s="51"/>
      <c r="H79" s="52"/>
      <c r="I79" s="14">
        <v>2334.1</v>
      </c>
      <c r="J79" s="53">
        <v>0.04</v>
      </c>
    </row>
    <row r="80" spans="1:10" s="22" customFormat="1" ht="15" x14ac:dyDescent="0.2">
      <c r="A80" s="47" t="s">
        <v>94</v>
      </c>
      <c r="B80" s="57" t="s">
        <v>95</v>
      </c>
      <c r="C80" s="49">
        <f>F80*12</f>
        <v>0</v>
      </c>
      <c r="D80" s="50">
        <v>8320.65</v>
      </c>
      <c r="E80" s="51"/>
      <c r="F80" s="52"/>
      <c r="G80" s="51"/>
      <c r="H80" s="52"/>
      <c r="I80" s="14">
        <v>2334.1</v>
      </c>
      <c r="J80" s="15">
        <v>0</v>
      </c>
    </row>
    <row r="81" spans="1:10" s="14" customFormat="1" ht="15" x14ac:dyDescent="0.2">
      <c r="A81" s="37" t="s">
        <v>79</v>
      </c>
      <c r="B81" s="25"/>
      <c r="C81" s="26"/>
      <c r="D81" s="28">
        <f>D82+D83</f>
        <v>21470.639999999999</v>
      </c>
      <c r="E81" s="28"/>
      <c r="F81" s="38"/>
      <c r="G81" s="28">
        <f>D81/I81</f>
        <v>9.1999999999999993</v>
      </c>
      <c r="H81" s="29">
        <f>G81/12</f>
        <v>0.77</v>
      </c>
      <c r="I81" s="14">
        <v>2334.1</v>
      </c>
      <c r="J81" s="15">
        <v>0.61</v>
      </c>
    </row>
    <row r="82" spans="1:10" s="22" customFormat="1" ht="15" x14ac:dyDescent="0.2">
      <c r="A82" s="47" t="s">
        <v>80</v>
      </c>
      <c r="B82" s="48" t="s">
        <v>61</v>
      </c>
      <c r="C82" s="49"/>
      <c r="D82" s="50">
        <v>17351.79</v>
      </c>
      <c r="E82" s="51"/>
      <c r="F82" s="52"/>
      <c r="G82" s="51"/>
      <c r="H82" s="52"/>
      <c r="I82" s="14">
        <v>2334.1</v>
      </c>
      <c r="J82" s="53">
        <v>0.49</v>
      </c>
    </row>
    <row r="83" spans="1:10" s="22" customFormat="1" ht="15" x14ac:dyDescent="0.2">
      <c r="A83" s="47" t="s">
        <v>81</v>
      </c>
      <c r="B83" s="48" t="s">
        <v>61</v>
      </c>
      <c r="C83" s="49"/>
      <c r="D83" s="50">
        <v>4118.8500000000004</v>
      </c>
      <c r="E83" s="51"/>
      <c r="F83" s="52"/>
      <c r="G83" s="51"/>
      <c r="H83" s="52"/>
      <c r="I83" s="14">
        <v>2334.1</v>
      </c>
      <c r="J83" s="53">
        <v>0.12</v>
      </c>
    </row>
    <row r="84" spans="1:10" s="22" customFormat="1" ht="25.5" hidden="1" customHeight="1" x14ac:dyDescent="0.2">
      <c r="A84" s="47" t="s">
        <v>82</v>
      </c>
      <c r="B84" s="48" t="s">
        <v>50</v>
      </c>
      <c r="C84" s="49"/>
      <c r="D84" s="50">
        <f>G84*I84</f>
        <v>0</v>
      </c>
      <c r="E84" s="51"/>
      <c r="F84" s="52"/>
      <c r="G84" s="51">
        <f>H84*12</f>
        <v>0</v>
      </c>
      <c r="H84" s="52">
        <v>0</v>
      </c>
      <c r="I84" s="14">
        <v>2334.1</v>
      </c>
      <c r="J84" s="15">
        <v>0</v>
      </c>
    </row>
    <row r="85" spans="1:10" s="14" customFormat="1" ht="38.25" thickBot="1" x14ac:dyDescent="0.25">
      <c r="A85" s="116" t="s">
        <v>123</v>
      </c>
      <c r="B85" s="110" t="s">
        <v>28</v>
      </c>
      <c r="C85" s="111">
        <f>F85*12</f>
        <v>0</v>
      </c>
      <c r="D85" s="112">
        <f>G85*I85</f>
        <v>19046.259999999998</v>
      </c>
      <c r="E85" s="112">
        <f>H85*12</f>
        <v>8.16</v>
      </c>
      <c r="F85" s="112"/>
      <c r="G85" s="112">
        <f>H85*12</f>
        <v>8.16</v>
      </c>
      <c r="H85" s="142">
        <f>0.45+0.11+0.12</f>
        <v>0.68</v>
      </c>
      <c r="I85" s="14">
        <v>2334.1</v>
      </c>
      <c r="J85" s="15">
        <v>0.3</v>
      </c>
    </row>
    <row r="86" spans="1:10" s="14" customFormat="1" ht="19.5" thickBot="1" x14ac:dyDescent="0.45">
      <c r="A86" s="59" t="s">
        <v>83</v>
      </c>
      <c r="B86" s="60" t="s">
        <v>24</v>
      </c>
      <c r="C86" s="105"/>
      <c r="D86" s="113">
        <f>G86*I86</f>
        <v>45431.18</v>
      </c>
      <c r="E86" s="106"/>
      <c r="F86" s="114"/>
      <c r="G86" s="106">
        <f>H86*12</f>
        <v>20.76</v>
      </c>
      <c r="H86" s="143">
        <v>1.73</v>
      </c>
      <c r="I86" s="14">
        <v>2188.4</v>
      </c>
      <c r="J86" s="15"/>
    </row>
    <row r="87" spans="1:10" s="14" customFormat="1" ht="20.25" thickBot="1" x14ac:dyDescent="0.45">
      <c r="A87" s="63" t="s">
        <v>84</v>
      </c>
      <c r="B87" s="64"/>
      <c r="C87" s="61"/>
      <c r="D87" s="62">
        <f>D86+D85+D81+D78+D76+D70+D66+D58+D43+D42+D41+D40+D39+D38+D35+D34+D33+D32+D31+D24+D16</f>
        <v>515272.09</v>
      </c>
      <c r="E87" s="62">
        <f>E86+E85+E81+E78+E76+E70+E66+E58+E43+E42+E41+E40+E39+E38+E35+E34+E33+E32+E31+E24+E16</f>
        <v>131.63999999999999</v>
      </c>
      <c r="F87" s="62">
        <f>F86+F85+F81+F78+F76+F70+F66+F58+F43+F42+F41+F40+F39+F38+F35+F34+F33+F32+F31+F24+F16</f>
        <v>0</v>
      </c>
      <c r="G87" s="62">
        <f>G86+G85+G81+G78+G76+G70+G66+G58+G43+G42+G41+G40+G39+G38+G35+G34+G33+G32+G31+G24+G16</f>
        <v>222.05</v>
      </c>
      <c r="H87" s="62">
        <f>H86+H85+H81+H78+H76+H70+H66+H58+H43+H42+H41+H40+H39+H38+H35+H34+H33+H32+H31+H24+H16</f>
        <v>18.5</v>
      </c>
      <c r="I87" s="65"/>
      <c r="J87" s="66">
        <v>10.74</v>
      </c>
    </row>
    <row r="88" spans="1:10" s="67" customFormat="1" x14ac:dyDescent="0.2">
      <c r="D88" s="68"/>
      <c r="E88" s="68"/>
      <c r="F88" s="68"/>
      <c r="G88" s="68"/>
      <c r="H88" s="68"/>
      <c r="J88" s="69"/>
    </row>
    <row r="89" spans="1:10" s="67" customFormat="1" x14ac:dyDescent="0.2">
      <c r="D89" s="68"/>
      <c r="E89" s="68"/>
      <c r="F89" s="68"/>
      <c r="G89" s="68"/>
      <c r="H89" s="68"/>
      <c r="J89" s="69"/>
    </row>
    <row r="90" spans="1:10" s="67" customFormat="1" x14ac:dyDescent="0.2">
      <c r="D90" s="68"/>
      <c r="E90" s="68"/>
      <c r="F90" s="68"/>
      <c r="G90" s="68"/>
      <c r="H90" s="68"/>
      <c r="J90" s="69"/>
    </row>
    <row r="91" spans="1:10" s="67" customFormat="1" ht="13.5" thickBot="1" x14ac:dyDescent="0.25">
      <c r="D91" s="68"/>
      <c r="E91" s="68"/>
      <c r="F91" s="68"/>
      <c r="G91" s="68"/>
      <c r="H91" s="68"/>
      <c r="J91" s="69"/>
    </row>
    <row r="92" spans="1:10" s="14" customFormat="1" ht="30.75" thickBot="1" x14ac:dyDescent="0.25">
      <c r="A92" s="70" t="s">
        <v>85</v>
      </c>
      <c r="B92" s="12"/>
      <c r="C92" s="105" t="e">
        <f>F92*12</f>
        <v>#REF!</v>
      </c>
      <c r="D92" s="106">
        <v>0</v>
      </c>
      <c r="E92" s="106" t="e">
        <f>#REF!+#REF!+#REF!+#REF!+#REF!+#REF!+#REF!+#REF!+#REF!+#REF!+#REF!+#REF!</f>
        <v>#REF!</v>
      </c>
      <c r="F92" s="106" t="e">
        <f>#REF!+#REF!+#REF!+#REF!+#REF!+#REF!+#REF!+#REF!+#REF!+#REF!+#REF!+#REF!</f>
        <v>#REF!</v>
      </c>
      <c r="G92" s="106">
        <v>0</v>
      </c>
      <c r="H92" s="106">
        <v>0</v>
      </c>
      <c r="I92" s="14">
        <v>2334.1</v>
      </c>
      <c r="J92" s="15"/>
    </row>
    <row r="93" spans="1:10" s="65" customFormat="1" ht="15" hidden="1" x14ac:dyDescent="0.2">
      <c r="A93" s="100" t="s">
        <v>86</v>
      </c>
      <c r="B93" s="101"/>
      <c r="C93" s="102"/>
      <c r="D93" s="103">
        <f>G93*I93</f>
        <v>0</v>
      </c>
      <c r="E93" s="103"/>
      <c r="F93" s="103"/>
      <c r="G93" s="103">
        <f>12*H93</f>
        <v>0</v>
      </c>
      <c r="H93" s="104"/>
      <c r="I93" s="14">
        <v>2334.1</v>
      </c>
      <c r="J93" s="76"/>
    </row>
    <row r="94" spans="1:10" s="65" customFormat="1" ht="15" hidden="1" x14ac:dyDescent="0.2">
      <c r="A94" s="71" t="s">
        <v>87</v>
      </c>
      <c r="B94" s="72"/>
      <c r="C94" s="73"/>
      <c r="D94" s="74">
        <f>G94*I94</f>
        <v>0</v>
      </c>
      <c r="E94" s="74"/>
      <c r="F94" s="74"/>
      <c r="G94" s="74">
        <f>12*H94</f>
        <v>0</v>
      </c>
      <c r="H94" s="75"/>
      <c r="I94" s="14">
        <v>2334.1</v>
      </c>
      <c r="J94" s="76"/>
    </row>
    <row r="95" spans="1:10" s="65" customFormat="1" ht="15" hidden="1" x14ac:dyDescent="0.2">
      <c r="A95" s="71" t="s">
        <v>88</v>
      </c>
      <c r="B95" s="72"/>
      <c r="C95" s="73"/>
      <c r="D95" s="74">
        <f>G95*I95</f>
        <v>0</v>
      </c>
      <c r="E95" s="74"/>
      <c r="F95" s="74"/>
      <c r="G95" s="74">
        <f>12*H95</f>
        <v>0</v>
      </c>
      <c r="H95" s="75"/>
      <c r="I95" s="14">
        <v>2334.1</v>
      </c>
      <c r="J95" s="76"/>
    </row>
    <row r="96" spans="1:10" s="67" customFormat="1" x14ac:dyDescent="0.2">
      <c r="F96" s="80"/>
      <c r="H96" s="80"/>
      <c r="J96" s="69"/>
    </row>
    <row r="97" spans="1:10" s="67" customFormat="1" ht="13.5" thickBot="1" x14ac:dyDescent="0.25">
      <c r="F97" s="80"/>
      <c r="H97" s="80"/>
      <c r="J97" s="69"/>
    </row>
    <row r="98" spans="1:10" s="85" customFormat="1" ht="20.25" thickBot="1" x14ac:dyDescent="0.45">
      <c r="A98" s="81" t="s">
        <v>89</v>
      </c>
      <c r="B98" s="82"/>
      <c r="C98" s="83"/>
      <c r="D98" s="84">
        <f>D87+D92</f>
        <v>515272.09</v>
      </c>
      <c r="E98" s="84" t="e">
        <f t="shared" ref="E98:H98" si="4">E87+E92</f>
        <v>#REF!</v>
      </c>
      <c r="F98" s="84" t="e">
        <f t="shared" si="4"/>
        <v>#REF!</v>
      </c>
      <c r="G98" s="84">
        <f t="shared" si="4"/>
        <v>222.05</v>
      </c>
      <c r="H98" s="84">
        <f t="shared" si="4"/>
        <v>18.5</v>
      </c>
      <c r="J98" s="86"/>
    </row>
    <row r="99" spans="1:10" s="14" customFormat="1" ht="19.5" x14ac:dyDescent="0.4">
      <c r="A99" s="87"/>
      <c r="B99" s="88"/>
      <c r="C99" s="89"/>
      <c r="D99" s="90"/>
      <c r="E99" s="89"/>
      <c r="F99" s="90"/>
      <c r="G99" s="90"/>
      <c r="H99" s="90"/>
      <c r="I99" s="65"/>
      <c r="J99" s="15"/>
    </row>
    <row r="100" spans="1:10" s="14" customFormat="1" ht="19.5" x14ac:dyDescent="0.4">
      <c r="A100" s="87"/>
      <c r="B100" s="88"/>
      <c r="C100" s="89"/>
      <c r="D100" s="90"/>
      <c r="E100" s="89"/>
      <c r="F100" s="90"/>
      <c r="G100" s="90"/>
      <c r="H100" s="90"/>
      <c r="I100" s="65"/>
      <c r="J100" s="15"/>
    </row>
    <row r="101" spans="1:10" s="85" customFormat="1" ht="19.5" x14ac:dyDescent="0.4">
      <c r="A101" s="91"/>
      <c r="B101" s="92"/>
      <c r="C101" s="93"/>
      <c r="D101" s="93"/>
      <c r="E101" s="93"/>
      <c r="F101" s="94"/>
      <c r="G101" s="93"/>
      <c r="H101" s="94"/>
      <c r="J101" s="86"/>
    </row>
    <row r="102" spans="1:10" s="78" customFormat="1" ht="19.5" x14ac:dyDescent="0.2">
      <c r="A102" s="95"/>
      <c r="B102" s="93"/>
      <c r="C102" s="96"/>
      <c r="D102" s="96"/>
      <c r="E102" s="96"/>
      <c r="F102" s="97"/>
      <c r="G102" s="96"/>
      <c r="H102" s="97"/>
      <c r="J102" s="77"/>
    </row>
    <row r="103" spans="1:10" s="67" customFormat="1" ht="14.25" x14ac:dyDescent="0.2">
      <c r="A103" s="144" t="s">
        <v>90</v>
      </c>
      <c r="B103" s="144"/>
      <c r="C103" s="144"/>
      <c r="D103" s="144"/>
      <c r="E103" s="144"/>
      <c r="F103" s="144"/>
      <c r="J103" s="69"/>
    </row>
    <row r="104" spans="1:10" s="67" customFormat="1" x14ac:dyDescent="0.2">
      <c r="F104" s="80"/>
      <c r="H104" s="80"/>
      <c r="J104" s="69"/>
    </row>
    <row r="105" spans="1:10" s="67" customFormat="1" x14ac:dyDescent="0.2">
      <c r="A105" s="98" t="s">
        <v>91</v>
      </c>
      <c r="F105" s="80"/>
      <c r="H105" s="80"/>
      <c r="J105" s="69"/>
    </row>
    <row r="106" spans="1:10" s="67" customFormat="1" x14ac:dyDescent="0.2">
      <c r="F106" s="80"/>
      <c r="H106" s="80"/>
      <c r="J106" s="69"/>
    </row>
    <row r="107" spans="1:10" s="67" customFormat="1" x14ac:dyDescent="0.2">
      <c r="F107" s="80"/>
      <c r="H107" s="80"/>
      <c r="J107" s="69"/>
    </row>
    <row r="108" spans="1:10" s="67" customFormat="1" x14ac:dyDescent="0.2">
      <c r="F108" s="80"/>
      <c r="H108" s="80"/>
      <c r="J108" s="69"/>
    </row>
    <row r="109" spans="1:10" s="67" customFormat="1" x14ac:dyDescent="0.2">
      <c r="F109" s="80"/>
      <c r="H109" s="80"/>
      <c r="J109" s="69"/>
    </row>
    <row r="110" spans="1:10" s="67" customFormat="1" x14ac:dyDescent="0.2">
      <c r="F110" s="80"/>
      <c r="H110" s="80"/>
      <c r="J110" s="69"/>
    </row>
    <row r="111" spans="1:10" s="67" customFormat="1" x14ac:dyDescent="0.2">
      <c r="F111" s="80"/>
      <c r="H111" s="80"/>
      <c r="J111" s="69"/>
    </row>
    <row r="112" spans="1:10" s="67" customFormat="1" x14ac:dyDescent="0.2">
      <c r="F112" s="80"/>
      <c r="H112" s="80"/>
      <c r="J112" s="69"/>
    </row>
    <row r="113" spans="6:10" s="67" customFormat="1" x14ac:dyDescent="0.2">
      <c r="F113" s="80"/>
      <c r="H113" s="80"/>
      <c r="J113" s="69"/>
    </row>
    <row r="114" spans="6:10" s="67" customFormat="1" x14ac:dyDescent="0.2">
      <c r="F114" s="80"/>
      <c r="H114" s="80"/>
      <c r="J114" s="69"/>
    </row>
    <row r="115" spans="6:10" s="67" customFormat="1" x14ac:dyDescent="0.2">
      <c r="F115" s="80"/>
      <c r="H115" s="80"/>
      <c r="J115" s="69"/>
    </row>
    <row r="116" spans="6:10" s="67" customFormat="1" x14ac:dyDescent="0.2">
      <c r="F116" s="80"/>
      <c r="H116" s="80"/>
      <c r="J116" s="69"/>
    </row>
    <row r="117" spans="6:10" s="67" customFormat="1" x14ac:dyDescent="0.2">
      <c r="F117" s="80"/>
      <c r="H117" s="80"/>
      <c r="J117" s="69"/>
    </row>
    <row r="118" spans="6:10" s="67" customFormat="1" x14ac:dyDescent="0.2">
      <c r="F118" s="80"/>
      <c r="H118" s="80"/>
      <c r="J118" s="69"/>
    </row>
    <row r="119" spans="6:10" s="67" customFormat="1" x14ac:dyDescent="0.2">
      <c r="F119" s="80"/>
      <c r="H119" s="80"/>
      <c r="J119" s="69"/>
    </row>
    <row r="120" spans="6:10" s="67" customFormat="1" x14ac:dyDescent="0.2">
      <c r="F120" s="80"/>
      <c r="H120" s="80"/>
      <c r="J120" s="69"/>
    </row>
    <row r="121" spans="6:10" s="67" customFormat="1" x14ac:dyDescent="0.2">
      <c r="F121" s="80"/>
      <c r="H121" s="80"/>
      <c r="J121" s="69"/>
    </row>
    <row r="122" spans="6:10" s="67" customFormat="1" x14ac:dyDescent="0.2">
      <c r="F122" s="80"/>
      <c r="H122" s="80"/>
      <c r="J122" s="69"/>
    </row>
    <row r="123" spans="6:10" s="67" customFormat="1" x14ac:dyDescent="0.2">
      <c r="F123" s="80"/>
      <c r="H123" s="80"/>
      <c r="J123" s="69"/>
    </row>
  </sheetData>
  <mergeCells count="13">
    <mergeCell ref="A103:F103"/>
    <mergeCell ref="A8:H8"/>
    <mergeCell ref="A9:H9"/>
    <mergeCell ref="A10:H10"/>
    <mergeCell ref="A11:H11"/>
    <mergeCell ref="A12:H12"/>
    <mergeCell ref="A15:H15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topLeftCell="A63" zoomScale="75" workbookViewId="0">
      <selection activeCell="K114" sqref="K11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7109375" style="1" customWidth="1"/>
    <col min="5" max="5" width="13.85546875" style="1" hidden="1" customWidth="1"/>
    <col min="6" max="6" width="20.85546875" style="99" hidden="1" customWidth="1"/>
    <col min="7" max="7" width="13.85546875" style="1" customWidth="1"/>
    <col min="8" max="8" width="20.85546875" style="99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45" t="s">
        <v>0</v>
      </c>
      <c r="B1" s="146"/>
      <c r="C1" s="146"/>
      <c r="D1" s="146"/>
      <c r="E1" s="146"/>
      <c r="F1" s="146"/>
      <c r="G1" s="146"/>
      <c r="H1" s="146"/>
    </row>
    <row r="2" spans="1:10" ht="12.75" customHeight="1" x14ac:dyDescent="0.3">
      <c r="B2" s="147" t="s">
        <v>1</v>
      </c>
      <c r="C2" s="147"/>
      <c r="D2" s="147"/>
      <c r="E2" s="147"/>
      <c r="F2" s="147"/>
      <c r="G2" s="146"/>
      <c r="H2" s="146"/>
    </row>
    <row r="3" spans="1:10" ht="19.5" customHeight="1" x14ac:dyDescent="0.3">
      <c r="A3" s="3" t="s">
        <v>112</v>
      </c>
      <c r="B3" s="147" t="s">
        <v>2</v>
      </c>
      <c r="C3" s="147"/>
      <c r="D3" s="147"/>
      <c r="E3" s="147"/>
      <c r="F3" s="147"/>
      <c r="G3" s="146"/>
      <c r="H3" s="146"/>
    </row>
    <row r="4" spans="1:10" ht="14.25" customHeight="1" x14ac:dyDescent="0.3">
      <c r="B4" s="147" t="s">
        <v>3</v>
      </c>
      <c r="C4" s="147"/>
      <c r="D4" s="147"/>
      <c r="E4" s="147"/>
      <c r="F4" s="147"/>
      <c r="G4" s="146"/>
      <c r="H4" s="146"/>
    </row>
    <row r="5" spans="1:10" ht="39.75" customHeight="1" x14ac:dyDescent="0.25">
      <c r="A5" s="148"/>
      <c r="B5" s="149"/>
      <c r="C5" s="149"/>
      <c r="D5" s="149"/>
      <c r="E5" s="149"/>
      <c r="F5" s="149"/>
      <c r="G5" s="149"/>
      <c r="H5" s="149"/>
      <c r="J5" s="1"/>
    </row>
    <row r="6" spans="1:10" ht="33" customHeight="1" x14ac:dyDescent="0.4">
      <c r="A6" s="150"/>
      <c r="B6" s="151"/>
      <c r="C6" s="151"/>
      <c r="D6" s="151"/>
      <c r="E6" s="151"/>
      <c r="F6" s="151"/>
      <c r="G6" s="151"/>
      <c r="H6" s="151"/>
      <c r="J6" s="1"/>
    </row>
    <row r="7" spans="1:10" ht="35.25" hidden="1" customHeight="1" x14ac:dyDescent="0.2">
      <c r="B7" s="4"/>
      <c r="C7" s="4"/>
      <c r="D7" s="4"/>
      <c r="E7" s="4"/>
      <c r="F7" s="5"/>
      <c r="G7" s="4"/>
      <c r="H7" s="4"/>
      <c r="I7" s="4"/>
    </row>
    <row r="8" spans="1:10" ht="27" customHeight="1" x14ac:dyDescent="0.2">
      <c r="A8" s="162" t="s">
        <v>114</v>
      </c>
      <c r="B8" s="162"/>
      <c r="C8" s="162"/>
      <c r="D8" s="162"/>
      <c r="E8" s="162"/>
      <c r="F8" s="162"/>
      <c r="G8" s="162"/>
      <c r="H8" s="162"/>
      <c r="I8" s="4"/>
    </row>
    <row r="9" spans="1:10" s="6" customFormat="1" ht="22.5" customHeight="1" x14ac:dyDescent="0.4">
      <c r="A9" s="152" t="s">
        <v>4</v>
      </c>
      <c r="B9" s="152"/>
      <c r="C9" s="152"/>
      <c r="D9" s="152"/>
      <c r="E9" s="153"/>
      <c r="F9" s="153"/>
      <c r="G9" s="153"/>
      <c r="H9" s="153"/>
      <c r="J9" s="7"/>
    </row>
    <row r="10" spans="1:10" s="8" customFormat="1" ht="18.75" customHeight="1" x14ac:dyDescent="0.4">
      <c r="A10" s="152" t="s">
        <v>124</v>
      </c>
      <c r="B10" s="152"/>
      <c r="C10" s="152"/>
      <c r="D10" s="152"/>
      <c r="E10" s="153"/>
      <c r="F10" s="153"/>
      <c r="G10" s="153"/>
      <c r="H10" s="153"/>
    </row>
    <row r="11" spans="1:10" s="9" customFormat="1" ht="17.25" customHeight="1" x14ac:dyDescent="0.2">
      <c r="A11" s="154" t="s">
        <v>6</v>
      </c>
      <c r="B11" s="154"/>
      <c r="C11" s="154"/>
      <c r="D11" s="154"/>
      <c r="E11" s="155"/>
      <c r="F11" s="155"/>
      <c r="G11" s="155"/>
      <c r="H11" s="155"/>
    </row>
    <row r="12" spans="1:10" s="8" customFormat="1" ht="30" customHeight="1" thickBot="1" x14ac:dyDescent="0.25">
      <c r="A12" s="156" t="s">
        <v>7</v>
      </c>
      <c r="B12" s="156"/>
      <c r="C12" s="156"/>
      <c r="D12" s="156"/>
      <c r="E12" s="157"/>
      <c r="F12" s="157"/>
      <c r="G12" s="157"/>
      <c r="H12" s="157"/>
    </row>
    <row r="13" spans="1:10" s="14" customFormat="1" ht="139.5" customHeight="1" thickBot="1" x14ac:dyDescent="0.25">
      <c r="A13" s="10" t="s">
        <v>8</v>
      </c>
      <c r="B13" s="11" t="s">
        <v>9</v>
      </c>
      <c r="C13" s="12" t="s">
        <v>10</v>
      </c>
      <c r="D13" s="12" t="s">
        <v>11</v>
      </c>
      <c r="E13" s="12" t="s">
        <v>10</v>
      </c>
      <c r="F13" s="13" t="s">
        <v>12</v>
      </c>
      <c r="G13" s="12" t="s">
        <v>10</v>
      </c>
      <c r="H13" s="13" t="s">
        <v>12</v>
      </c>
      <c r="J13" s="15"/>
    </row>
    <row r="14" spans="1:10" s="22" customFormat="1" x14ac:dyDescent="0.2">
      <c r="A14" s="16">
        <v>1</v>
      </c>
      <c r="B14" s="17">
        <v>2</v>
      </c>
      <c r="C14" s="17">
        <v>3</v>
      </c>
      <c r="D14" s="18"/>
      <c r="E14" s="17">
        <v>3</v>
      </c>
      <c r="F14" s="19">
        <v>4</v>
      </c>
      <c r="G14" s="20">
        <v>3</v>
      </c>
      <c r="H14" s="21">
        <v>4</v>
      </c>
      <c r="J14" s="23"/>
    </row>
    <row r="15" spans="1:10" s="22" customFormat="1" ht="49.5" customHeight="1" x14ac:dyDescent="0.2">
      <c r="A15" s="158" t="s">
        <v>13</v>
      </c>
      <c r="B15" s="159"/>
      <c r="C15" s="159"/>
      <c r="D15" s="159"/>
      <c r="E15" s="159"/>
      <c r="F15" s="159"/>
      <c r="G15" s="160"/>
      <c r="H15" s="161"/>
      <c r="J15" s="23"/>
    </row>
    <row r="16" spans="1:10" s="14" customFormat="1" ht="26.25" customHeight="1" x14ac:dyDescent="0.2">
      <c r="A16" s="24" t="s">
        <v>101</v>
      </c>
      <c r="B16" s="25" t="s">
        <v>14</v>
      </c>
      <c r="C16" s="26">
        <f>F16*12</f>
        <v>0</v>
      </c>
      <c r="D16" s="27">
        <f>G16*I16</f>
        <v>82627.14</v>
      </c>
      <c r="E16" s="28">
        <f>H16*12</f>
        <v>35.4</v>
      </c>
      <c r="F16" s="29"/>
      <c r="G16" s="28">
        <f>H16*12</f>
        <v>35.4</v>
      </c>
      <c r="H16" s="29">
        <f>H21+H23</f>
        <v>2.95</v>
      </c>
      <c r="I16" s="14">
        <v>2334.1</v>
      </c>
      <c r="J16" s="15">
        <v>2.2400000000000002</v>
      </c>
    </row>
    <row r="17" spans="1:10" s="14" customFormat="1" ht="27" customHeight="1" x14ac:dyDescent="0.2">
      <c r="A17" s="30" t="s">
        <v>15</v>
      </c>
      <c r="B17" s="31" t="s">
        <v>16</v>
      </c>
      <c r="C17" s="26"/>
      <c r="D17" s="27"/>
      <c r="E17" s="28"/>
      <c r="F17" s="29"/>
      <c r="G17" s="28"/>
      <c r="H17" s="29"/>
      <c r="J17" s="15"/>
    </row>
    <row r="18" spans="1:10" s="14" customFormat="1" ht="20.25" customHeight="1" x14ac:dyDescent="0.2">
      <c r="A18" s="30" t="s">
        <v>17</v>
      </c>
      <c r="B18" s="31" t="s">
        <v>16</v>
      </c>
      <c r="C18" s="26"/>
      <c r="D18" s="27"/>
      <c r="E18" s="28"/>
      <c r="F18" s="29"/>
      <c r="G18" s="28"/>
      <c r="H18" s="29"/>
      <c r="J18" s="15"/>
    </row>
    <row r="19" spans="1:10" s="14" customFormat="1" ht="21.75" customHeight="1" x14ac:dyDescent="0.2">
      <c r="A19" s="30" t="s">
        <v>18</v>
      </c>
      <c r="B19" s="31" t="s">
        <v>19</v>
      </c>
      <c r="C19" s="26"/>
      <c r="D19" s="27"/>
      <c r="E19" s="28"/>
      <c r="F19" s="29"/>
      <c r="G19" s="28"/>
      <c r="H19" s="29"/>
      <c r="J19" s="15"/>
    </row>
    <row r="20" spans="1:10" s="14" customFormat="1" ht="23.25" customHeight="1" x14ac:dyDescent="0.2">
      <c r="A20" s="30" t="s">
        <v>20</v>
      </c>
      <c r="B20" s="31" t="s">
        <v>21</v>
      </c>
      <c r="C20" s="26"/>
      <c r="D20" s="27"/>
      <c r="E20" s="28"/>
      <c r="F20" s="29"/>
      <c r="G20" s="28"/>
      <c r="H20" s="29"/>
      <c r="J20" s="15"/>
    </row>
    <row r="21" spans="1:10" s="14" customFormat="1" ht="23.25" customHeight="1" x14ac:dyDescent="0.2">
      <c r="A21" s="117" t="s">
        <v>100</v>
      </c>
      <c r="B21" s="118"/>
      <c r="C21" s="103"/>
      <c r="D21" s="119"/>
      <c r="E21" s="103"/>
      <c r="F21" s="104"/>
      <c r="G21" s="103"/>
      <c r="H21" s="29">
        <v>2.83</v>
      </c>
      <c r="J21" s="15"/>
    </row>
    <row r="22" spans="1:10" s="14" customFormat="1" ht="23.25" customHeight="1" x14ac:dyDescent="0.2">
      <c r="A22" s="120" t="s">
        <v>92</v>
      </c>
      <c r="B22" s="118" t="s">
        <v>16</v>
      </c>
      <c r="C22" s="103"/>
      <c r="D22" s="119"/>
      <c r="E22" s="103"/>
      <c r="F22" s="104"/>
      <c r="G22" s="103"/>
      <c r="H22" s="104">
        <v>0.12</v>
      </c>
      <c r="J22" s="15"/>
    </row>
    <row r="23" spans="1:10" s="14" customFormat="1" ht="23.25" customHeight="1" x14ac:dyDescent="0.2">
      <c r="A23" s="117" t="s">
        <v>100</v>
      </c>
      <c r="B23" s="118"/>
      <c r="C23" s="103"/>
      <c r="D23" s="119"/>
      <c r="E23" s="103"/>
      <c r="F23" s="104"/>
      <c r="G23" s="103"/>
      <c r="H23" s="29">
        <f>H22</f>
        <v>0.12</v>
      </c>
      <c r="J23" s="15"/>
    </row>
    <row r="24" spans="1:10" s="14" customFormat="1" ht="30" x14ac:dyDescent="0.2">
      <c r="A24" s="24" t="s">
        <v>22</v>
      </c>
      <c r="B24" s="32"/>
      <c r="C24" s="26">
        <f>F24*12</f>
        <v>0</v>
      </c>
      <c r="D24" s="27">
        <f>G24*I24</f>
        <v>105874.78</v>
      </c>
      <c r="E24" s="28">
        <f>H24*12</f>
        <v>45.36</v>
      </c>
      <c r="F24" s="29"/>
      <c r="G24" s="28">
        <f>H24*12</f>
        <v>45.36</v>
      </c>
      <c r="H24" s="29">
        <v>3.78</v>
      </c>
      <c r="I24" s="14">
        <v>2334.1</v>
      </c>
      <c r="J24" s="15">
        <v>2.57</v>
      </c>
    </row>
    <row r="25" spans="1:10" s="14" customFormat="1" ht="15" x14ac:dyDescent="0.2">
      <c r="A25" s="33" t="s">
        <v>23</v>
      </c>
      <c r="B25" s="34" t="s">
        <v>24</v>
      </c>
      <c r="C25" s="26"/>
      <c r="D25" s="27"/>
      <c r="E25" s="28"/>
      <c r="F25" s="29"/>
      <c r="G25" s="28"/>
      <c r="H25" s="29"/>
      <c r="J25" s="15"/>
    </row>
    <row r="26" spans="1:10" s="14" customFormat="1" ht="15" x14ac:dyDescent="0.2">
      <c r="A26" s="33" t="s">
        <v>25</v>
      </c>
      <c r="B26" s="34" t="s">
        <v>24</v>
      </c>
      <c r="C26" s="26"/>
      <c r="D26" s="27"/>
      <c r="E26" s="28"/>
      <c r="F26" s="29"/>
      <c r="G26" s="28"/>
      <c r="H26" s="29"/>
      <c r="J26" s="15"/>
    </row>
    <row r="27" spans="1:10" s="14" customFormat="1" ht="15" x14ac:dyDescent="0.2">
      <c r="A27" s="33" t="s">
        <v>26</v>
      </c>
      <c r="B27" s="34" t="s">
        <v>24</v>
      </c>
      <c r="C27" s="26"/>
      <c r="D27" s="27"/>
      <c r="E27" s="28"/>
      <c r="F27" s="29"/>
      <c r="G27" s="28"/>
      <c r="H27" s="29"/>
      <c r="J27" s="15"/>
    </row>
    <row r="28" spans="1:10" s="14" customFormat="1" ht="25.5" x14ac:dyDescent="0.2">
      <c r="A28" s="33" t="s">
        <v>27</v>
      </c>
      <c r="B28" s="34" t="s">
        <v>28</v>
      </c>
      <c r="C28" s="26"/>
      <c r="D28" s="27"/>
      <c r="E28" s="28"/>
      <c r="F28" s="29"/>
      <c r="G28" s="28"/>
      <c r="H28" s="29"/>
      <c r="J28" s="15"/>
    </row>
    <row r="29" spans="1:10" s="14" customFormat="1" ht="15" x14ac:dyDescent="0.2">
      <c r="A29" s="33" t="s">
        <v>29</v>
      </c>
      <c r="B29" s="34" t="s">
        <v>24</v>
      </c>
      <c r="C29" s="26"/>
      <c r="D29" s="27"/>
      <c r="E29" s="28"/>
      <c r="F29" s="29"/>
      <c r="G29" s="28"/>
      <c r="H29" s="29"/>
      <c r="J29" s="15"/>
    </row>
    <row r="30" spans="1:10" s="14" customFormat="1" ht="26.25" thickBot="1" x14ac:dyDescent="0.25">
      <c r="A30" s="35" t="s">
        <v>30</v>
      </c>
      <c r="B30" s="36" t="s">
        <v>31</v>
      </c>
      <c r="C30" s="26"/>
      <c r="D30" s="27"/>
      <c r="E30" s="28"/>
      <c r="F30" s="29"/>
      <c r="G30" s="28"/>
      <c r="H30" s="29"/>
      <c r="J30" s="15"/>
    </row>
    <row r="31" spans="1:10" s="39" customFormat="1" ht="18.75" customHeight="1" x14ac:dyDescent="0.2">
      <c r="A31" s="37" t="s">
        <v>32</v>
      </c>
      <c r="B31" s="25" t="s">
        <v>33</v>
      </c>
      <c r="C31" s="26">
        <f>F31*12</f>
        <v>0</v>
      </c>
      <c r="D31" s="27">
        <f t="shared" ref="D31:D40" si="0">G31*I31</f>
        <v>21006.9</v>
      </c>
      <c r="E31" s="28">
        <f>H31*12</f>
        <v>9</v>
      </c>
      <c r="F31" s="38"/>
      <c r="G31" s="28">
        <f>H31*12</f>
        <v>9</v>
      </c>
      <c r="H31" s="29">
        <v>0.75</v>
      </c>
      <c r="I31" s="14">
        <v>2334.1</v>
      </c>
      <c r="J31" s="15">
        <v>0.6</v>
      </c>
    </row>
    <row r="32" spans="1:10" s="14" customFormat="1" ht="18" customHeight="1" x14ac:dyDescent="0.2">
      <c r="A32" s="37" t="s">
        <v>34</v>
      </c>
      <c r="B32" s="25" t="s">
        <v>35</v>
      </c>
      <c r="C32" s="26">
        <f>F32*12</f>
        <v>0</v>
      </c>
      <c r="D32" s="27">
        <f t="shared" si="0"/>
        <v>68622.539999999994</v>
      </c>
      <c r="E32" s="28">
        <f>H32*12</f>
        <v>29.4</v>
      </c>
      <c r="F32" s="38"/>
      <c r="G32" s="28">
        <f>H32*12</f>
        <v>29.4</v>
      </c>
      <c r="H32" s="29">
        <v>2.4500000000000002</v>
      </c>
      <c r="I32" s="14">
        <v>2334.1</v>
      </c>
      <c r="J32" s="15">
        <v>1.94</v>
      </c>
    </row>
    <row r="33" spans="1:10" s="22" customFormat="1" ht="30" x14ac:dyDescent="0.2">
      <c r="A33" s="37" t="s">
        <v>36</v>
      </c>
      <c r="B33" s="25" t="s">
        <v>14</v>
      </c>
      <c r="C33" s="40"/>
      <c r="D33" s="27">
        <v>2042.21</v>
      </c>
      <c r="E33" s="41"/>
      <c r="F33" s="38"/>
      <c r="G33" s="28">
        <f t="shared" ref="G33:G38" si="1">D33/I33</f>
        <v>0.87</v>
      </c>
      <c r="H33" s="29">
        <f t="shared" ref="H33:H38" si="2">G33/12</f>
        <v>7.0000000000000007E-2</v>
      </c>
      <c r="I33" s="14">
        <v>2334.1</v>
      </c>
      <c r="J33" s="15">
        <v>0.05</v>
      </c>
    </row>
    <row r="34" spans="1:10" s="22" customFormat="1" ht="27.75" customHeight="1" x14ac:dyDescent="0.2">
      <c r="A34" s="37" t="s">
        <v>37</v>
      </c>
      <c r="B34" s="25" t="s">
        <v>14</v>
      </c>
      <c r="C34" s="40"/>
      <c r="D34" s="27">
        <v>2042.21</v>
      </c>
      <c r="E34" s="41"/>
      <c r="F34" s="38"/>
      <c r="G34" s="28">
        <f t="shared" si="1"/>
        <v>0.87</v>
      </c>
      <c r="H34" s="29">
        <f t="shared" si="2"/>
        <v>7.0000000000000007E-2</v>
      </c>
      <c r="I34" s="14">
        <v>2334.1</v>
      </c>
      <c r="J34" s="15">
        <v>0.05</v>
      </c>
    </row>
    <row r="35" spans="1:10" s="22" customFormat="1" ht="21" customHeight="1" x14ac:dyDescent="0.2">
      <c r="A35" s="37" t="s">
        <v>38</v>
      </c>
      <c r="B35" s="25" t="s">
        <v>14</v>
      </c>
      <c r="C35" s="40"/>
      <c r="D35" s="27">
        <v>12896.1</v>
      </c>
      <c r="E35" s="41"/>
      <c r="F35" s="38"/>
      <c r="G35" s="28">
        <f t="shared" si="1"/>
        <v>5.53</v>
      </c>
      <c r="H35" s="29">
        <f t="shared" si="2"/>
        <v>0.46</v>
      </c>
      <c r="I35" s="14">
        <v>2334.1</v>
      </c>
      <c r="J35" s="15">
        <v>0.36</v>
      </c>
    </row>
    <row r="36" spans="1:10" s="22" customFormat="1" ht="30" hidden="1" x14ac:dyDescent="0.2">
      <c r="A36" s="37" t="s">
        <v>39</v>
      </c>
      <c r="B36" s="25" t="s">
        <v>28</v>
      </c>
      <c r="C36" s="40"/>
      <c r="D36" s="27">
        <f t="shared" ca="1" si="0"/>
        <v>0</v>
      </c>
      <c r="E36" s="41"/>
      <c r="F36" s="38"/>
      <c r="G36" s="28">
        <f t="shared" ca="1" si="1"/>
        <v>4.6900000000000004</v>
      </c>
      <c r="H36" s="29">
        <f t="shared" ca="1" si="2"/>
        <v>0.39</v>
      </c>
      <c r="I36" s="14">
        <v>2334.1</v>
      </c>
      <c r="J36" s="15">
        <v>0</v>
      </c>
    </row>
    <row r="37" spans="1:10" s="22" customFormat="1" ht="30" hidden="1" x14ac:dyDescent="0.2">
      <c r="A37" s="37" t="s">
        <v>40</v>
      </c>
      <c r="B37" s="25" t="s">
        <v>28</v>
      </c>
      <c r="C37" s="40"/>
      <c r="D37" s="27">
        <f t="shared" ca="1" si="0"/>
        <v>0</v>
      </c>
      <c r="E37" s="41"/>
      <c r="F37" s="38"/>
      <c r="G37" s="28">
        <f t="shared" ca="1" si="1"/>
        <v>4.6900000000000004</v>
      </c>
      <c r="H37" s="29">
        <f t="shared" ca="1" si="2"/>
        <v>0.39</v>
      </c>
      <c r="I37" s="14">
        <v>2334.1</v>
      </c>
      <c r="J37" s="15">
        <v>0</v>
      </c>
    </row>
    <row r="38" spans="1:10" s="22" customFormat="1" ht="30" x14ac:dyDescent="0.2">
      <c r="A38" s="37" t="s">
        <v>115</v>
      </c>
      <c r="B38" s="25" t="s">
        <v>28</v>
      </c>
      <c r="C38" s="40"/>
      <c r="D38" s="27">
        <v>12896.11</v>
      </c>
      <c r="E38" s="41"/>
      <c r="F38" s="38"/>
      <c r="G38" s="28">
        <f t="shared" si="1"/>
        <v>5.53</v>
      </c>
      <c r="H38" s="29">
        <f t="shared" si="2"/>
        <v>0.46</v>
      </c>
      <c r="I38" s="14">
        <v>2334.1</v>
      </c>
      <c r="J38" s="15">
        <v>0</v>
      </c>
    </row>
    <row r="39" spans="1:10" s="22" customFormat="1" ht="30" x14ac:dyDescent="0.2">
      <c r="A39" s="37" t="s">
        <v>41</v>
      </c>
      <c r="B39" s="25"/>
      <c r="C39" s="40">
        <f>F39*12</f>
        <v>0</v>
      </c>
      <c r="D39" s="27">
        <f t="shared" si="0"/>
        <v>5881.93</v>
      </c>
      <c r="E39" s="41">
        <f>H39*12</f>
        <v>2.52</v>
      </c>
      <c r="F39" s="38"/>
      <c r="G39" s="28">
        <f>H39*12</f>
        <v>2.52</v>
      </c>
      <c r="H39" s="29">
        <v>0.21</v>
      </c>
      <c r="I39" s="14">
        <v>2334.1</v>
      </c>
      <c r="J39" s="15">
        <v>0.14000000000000001</v>
      </c>
    </row>
    <row r="40" spans="1:10" s="14" customFormat="1" ht="18.75" customHeight="1" x14ac:dyDescent="0.2">
      <c r="A40" s="37" t="s">
        <v>42</v>
      </c>
      <c r="B40" s="25" t="s">
        <v>43</v>
      </c>
      <c r="C40" s="40">
        <f>F40*12</f>
        <v>0</v>
      </c>
      <c r="D40" s="27">
        <f t="shared" si="0"/>
        <v>1680.55</v>
      </c>
      <c r="E40" s="41">
        <f>H40*12</f>
        <v>0.72</v>
      </c>
      <c r="F40" s="38"/>
      <c r="G40" s="28">
        <f>H40*12</f>
        <v>0.72</v>
      </c>
      <c r="H40" s="29">
        <v>0.06</v>
      </c>
      <c r="I40" s="14">
        <v>2334.1</v>
      </c>
      <c r="J40" s="15">
        <v>0.03</v>
      </c>
    </row>
    <row r="41" spans="1:10" s="14" customFormat="1" ht="24" customHeight="1" x14ac:dyDescent="0.2">
      <c r="A41" s="37" t="s">
        <v>44</v>
      </c>
      <c r="B41" s="25" t="s">
        <v>45</v>
      </c>
      <c r="C41" s="40">
        <f>F41*12</f>
        <v>0</v>
      </c>
      <c r="D41" s="41">
        <f>G41*I41</f>
        <v>1120.3699999999999</v>
      </c>
      <c r="E41" s="41">
        <f>H41*12</f>
        <v>0.48</v>
      </c>
      <c r="F41" s="41"/>
      <c r="G41" s="41">
        <f>H41*12</f>
        <v>0.48</v>
      </c>
      <c r="H41" s="38">
        <v>0.04</v>
      </c>
      <c r="I41" s="14">
        <v>2334.1</v>
      </c>
      <c r="J41" s="15">
        <v>0.02</v>
      </c>
    </row>
    <row r="42" spans="1:10" s="46" customFormat="1" ht="30" x14ac:dyDescent="0.2">
      <c r="A42" s="42" t="s">
        <v>46</v>
      </c>
      <c r="B42" s="43" t="s">
        <v>47</v>
      </c>
      <c r="C42" s="41">
        <f>F42*12</f>
        <v>0</v>
      </c>
      <c r="D42" s="41">
        <f>G42*I42</f>
        <v>1400.46</v>
      </c>
      <c r="E42" s="41">
        <f>H42*12</f>
        <v>0.6</v>
      </c>
      <c r="F42" s="41"/>
      <c r="G42" s="41">
        <f>H42*12</f>
        <v>0.6</v>
      </c>
      <c r="H42" s="38">
        <v>0.05</v>
      </c>
      <c r="I42" s="44">
        <v>2334.1</v>
      </c>
      <c r="J42" s="45">
        <v>0</v>
      </c>
    </row>
    <row r="43" spans="1:10" s="39" customFormat="1" ht="13.5" customHeight="1" x14ac:dyDescent="0.2">
      <c r="A43" s="42" t="s">
        <v>48</v>
      </c>
      <c r="B43" s="43"/>
      <c r="C43" s="41"/>
      <c r="D43" s="41">
        <f>SUM(D44:D57)</f>
        <v>37212.75</v>
      </c>
      <c r="E43" s="41"/>
      <c r="F43" s="41"/>
      <c r="G43" s="41">
        <f>D43/I43</f>
        <v>15.94</v>
      </c>
      <c r="H43" s="38">
        <f>G43/12</f>
        <v>1.33</v>
      </c>
      <c r="I43" s="14">
        <v>2334.1</v>
      </c>
      <c r="J43" s="15">
        <v>0.66</v>
      </c>
    </row>
    <row r="44" spans="1:10" s="22" customFormat="1" ht="9.75" hidden="1" customHeight="1" x14ac:dyDescent="0.2">
      <c r="A44" s="121" t="s">
        <v>49</v>
      </c>
      <c r="B44" s="31" t="s">
        <v>50</v>
      </c>
      <c r="C44" s="51"/>
      <c r="D44" s="50"/>
      <c r="E44" s="51"/>
      <c r="F44" s="52"/>
      <c r="G44" s="51"/>
      <c r="H44" s="52">
        <v>0</v>
      </c>
      <c r="I44" s="14">
        <v>2334.1</v>
      </c>
      <c r="J44" s="15">
        <v>0</v>
      </c>
    </row>
    <row r="45" spans="1:10" s="22" customFormat="1" ht="28.5" customHeight="1" x14ac:dyDescent="0.2">
      <c r="A45" s="121" t="s">
        <v>116</v>
      </c>
      <c r="B45" s="31" t="s">
        <v>50</v>
      </c>
      <c r="C45" s="51"/>
      <c r="D45" s="50">
        <v>217.13</v>
      </c>
      <c r="E45" s="51">
        <f t="shared" ref="E45:E51" si="3">H45*12</f>
        <v>0</v>
      </c>
      <c r="F45" s="52"/>
      <c r="G45" s="51"/>
      <c r="H45" s="52"/>
      <c r="I45" s="14">
        <v>2334.1</v>
      </c>
      <c r="J45" s="53">
        <v>0.01</v>
      </c>
    </row>
    <row r="46" spans="1:10" s="22" customFormat="1" ht="15" x14ac:dyDescent="0.2">
      <c r="A46" s="121" t="s">
        <v>51</v>
      </c>
      <c r="B46" s="31" t="s">
        <v>52</v>
      </c>
      <c r="C46" s="51">
        <f>F46*12</f>
        <v>0</v>
      </c>
      <c r="D46" s="50">
        <v>459.48</v>
      </c>
      <c r="E46" s="51">
        <f t="shared" si="3"/>
        <v>0</v>
      </c>
      <c r="F46" s="52"/>
      <c r="G46" s="51"/>
      <c r="H46" s="52"/>
      <c r="I46" s="14">
        <v>2334.1</v>
      </c>
      <c r="J46" s="53">
        <v>0.01</v>
      </c>
    </row>
    <row r="47" spans="1:10" s="22" customFormat="1" ht="15" x14ac:dyDescent="0.2">
      <c r="A47" s="121" t="s">
        <v>99</v>
      </c>
      <c r="B47" s="122" t="s">
        <v>50</v>
      </c>
      <c r="C47" s="51"/>
      <c r="D47" s="50">
        <v>818.74</v>
      </c>
      <c r="E47" s="51"/>
      <c r="F47" s="52"/>
      <c r="G47" s="51"/>
      <c r="H47" s="52"/>
      <c r="I47" s="14">
        <v>2334.1</v>
      </c>
      <c r="J47" s="53"/>
    </row>
    <row r="48" spans="1:10" s="22" customFormat="1" ht="15" x14ac:dyDescent="0.2">
      <c r="A48" s="123" t="s">
        <v>106</v>
      </c>
      <c r="B48" s="124" t="s">
        <v>64</v>
      </c>
      <c r="C48" s="74"/>
      <c r="D48" s="74">
        <v>22423.94</v>
      </c>
      <c r="E48" s="51">
        <f t="shared" si="3"/>
        <v>0</v>
      </c>
      <c r="F48" s="52"/>
      <c r="G48" s="51"/>
      <c r="H48" s="52"/>
      <c r="I48" s="14">
        <v>2334.1</v>
      </c>
      <c r="J48" s="53">
        <v>0.2</v>
      </c>
    </row>
    <row r="49" spans="1:10" s="22" customFormat="1" ht="15" x14ac:dyDescent="0.2">
      <c r="A49" s="121" t="s">
        <v>53</v>
      </c>
      <c r="B49" s="31" t="s">
        <v>50</v>
      </c>
      <c r="C49" s="51">
        <f>F49*12</f>
        <v>0</v>
      </c>
      <c r="D49" s="50">
        <v>875.61</v>
      </c>
      <c r="E49" s="51">
        <f t="shared" si="3"/>
        <v>0</v>
      </c>
      <c r="F49" s="52"/>
      <c r="G49" s="51"/>
      <c r="H49" s="52"/>
      <c r="I49" s="14">
        <v>2334.1</v>
      </c>
      <c r="J49" s="53">
        <v>0.02</v>
      </c>
    </row>
    <row r="50" spans="1:10" s="22" customFormat="1" ht="15" x14ac:dyDescent="0.2">
      <c r="A50" s="121" t="s">
        <v>54</v>
      </c>
      <c r="B50" s="31" t="s">
        <v>50</v>
      </c>
      <c r="C50" s="51">
        <f>F50*12</f>
        <v>0</v>
      </c>
      <c r="D50" s="50">
        <v>3903.72</v>
      </c>
      <c r="E50" s="51">
        <f t="shared" si="3"/>
        <v>0</v>
      </c>
      <c r="F50" s="52"/>
      <c r="G50" s="51"/>
      <c r="H50" s="52"/>
      <c r="I50" s="14">
        <v>2334.1</v>
      </c>
      <c r="J50" s="53">
        <v>0.11</v>
      </c>
    </row>
    <row r="51" spans="1:10" s="22" customFormat="1" ht="15" x14ac:dyDescent="0.2">
      <c r="A51" s="121" t="s">
        <v>55</v>
      </c>
      <c r="B51" s="31" t="s">
        <v>50</v>
      </c>
      <c r="C51" s="51">
        <f>F51*12</f>
        <v>0</v>
      </c>
      <c r="D51" s="50">
        <v>918.95</v>
      </c>
      <c r="E51" s="51">
        <f t="shared" si="3"/>
        <v>0</v>
      </c>
      <c r="F51" s="52"/>
      <c r="G51" s="51"/>
      <c r="H51" s="52"/>
      <c r="I51" s="14">
        <v>2334.1</v>
      </c>
      <c r="J51" s="53">
        <v>0.02</v>
      </c>
    </row>
    <row r="52" spans="1:10" s="22" customFormat="1" ht="15" x14ac:dyDescent="0.2">
      <c r="A52" s="121" t="s">
        <v>56</v>
      </c>
      <c r="B52" s="31" t="s">
        <v>50</v>
      </c>
      <c r="C52" s="51"/>
      <c r="D52" s="50">
        <v>437.79</v>
      </c>
      <c r="E52" s="51"/>
      <c r="F52" s="52"/>
      <c r="G52" s="51"/>
      <c r="H52" s="52"/>
      <c r="I52" s="14">
        <v>2334.1</v>
      </c>
      <c r="J52" s="53">
        <v>0.01</v>
      </c>
    </row>
    <row r="53" spans="1:10" s="22" customFormat="1" ht="15" x14ac:dyDescent="0.2">
      <c r="A53" s="121" t="s">
        <v>57</v>
      </c>
      <c r="B53" s="31" t="s">
        <v>52</v>
      </c>
      <c r="C53" s="51"/>
      <c r="D53" s="50">
        <v>1751.23</v>
      </c>
      <c r="E53" s="51"/>
      <c r="F53" s="52"/>
      <c r="G53" s="51"/>
      <c r="H53" s="52"/>
      <c r="I53" s="14">
        <v>2334.1</v>
      </c>
      <c r="J53" s="53">
        <v>0.05</v>
      </c>
    </row>
    <row r="54" spans="1:10" s="22" customFormat="1" ht="25.5" x14ac:dyDescent="0.2">
      <c r="A54" s="121" t="s">
        <v>58</v>
      </c>
      <c r="B54" s="31" t="s">
        <v>50</v>
      </c>
      <c r="C54" s="51">
        <f>F54*12</f>
        <v>0</v>
      </c>
      <c r="D54" s="50">
        <v>2323.16</v>
      </c>
      <c r="E54" s="51">
        <f>H54*12</f>
        <v>0</v>
      </c>
      <c r="F54" s="52"/>
      <c r="G54" s="51"/>
      <c r="H54" s="52"/>
      <c r="I54" s="14">
        <v>2334.1</v>
      </c>
      <c r="J54" s="53">
        <v>0.06</v>
      </c>
    </row>
    <row r="55" spans="1:10" s="22" customFormat="1" ht="25.5" x14ac:dyDescent="0.2">
      <c r="A55" s="121" t="s">
        <v>117</v>
      </c>
      <c r="B55" s="31" t="s">
        <v>50</v>
      </c>
      <c r="C55" s="51"/>
      <c r="D55" s="50">
        <v>3083</v>
      </c>
      <c r="E55" s="51"/>
      <c r="F55" s="52"/>
      <c r="G55" s="51"/>
      <c r="H55" s="52"/>
      <c r="I55" s="14">
        <v>2334.1</v>
      </c>
      <c r="J55" s="53">
        <v>0.01</v>
      </c>
    </row>
    <row r="56" spans="1:10" s="22" customFormat="1" ht="15" hidden="1" x14ac:dyDescent="0.2">
      <c r="A56" s="71"/>
      <c r="B56" s="72"/>
      <c r="C56" s="73"/>
      <c r="D56" s="73"/>
      <c r="E56" s="51"/>
      <c r="F56" s="52"/>
      <c r="G56" s="51"/>
      <c r="H56" s="52"/>
      <c r="I56" s="14"/>
      <c r="J56" s="53"/>
    </row>
    <row r="57" spans="1:10" s="22" customFormat="1" ht="30" hidden="1" customHeight="1" x14ac:dyDescent="0.2">
      <c r="A57" s="108"/>
      <c r="B57" s="72"/>
      <c r="C57" s="72"/>
      <c r="D57" s="72"/>
      <c r="E57" s="51"/>
      <c r="F57" s="52"/>
      <c r="G57" s="51"/>
      <c r="H57" s="52"/>
      <c r="I57" s="14">
        <v>2334.1</v>
      </c>
      <c r="J57" s="53">
        <v>0.05</v>
      </c>
    </row>
    <row r="58" spans="1:10" s="39" customFormat="1" ht="30" x14ac:dyDescent="0.2">
      <c r="A58" s="37" t="s">
        <v>59</v>
      </c>
      <c r="B58" s="25"/>
      <c r="C58" s="26"/>
      <c r="D58" s="28">
        <f>D59+D60+D61+D63+D64+D62+D65</f>
        <v>26399.59</v>
      </c>
      <c r="E58" s="28"/>
      <c r="F58" s="38"/>
      <c r="G58" s="28">
        <f>D58/I58</f>
        <v>11.31</v>
      </c>
      <c r="H58" s="29">
        <f>G58/12</f>
        <v>0.94</v>
      </c>
      <c r="I58" s="14">
        <v>2334.1</v>
      </c>
      <c r="J58" s="15">
        <v>0.57999999999999996</v>
      </c>
    </row>
    <row r="59" spans="1:10" s="22" customFormat="1" ht="15" x14ac:dyDescent="0.2">
      <c r="A59" s="47" t="s">
        <v>60</v>
      </c>
      <c r="B59" s="48" t="s">
        <v>61</v>
      </c>
      <c r="C59" s="49"/>
      <c r="D59" s="50">
        <v>2626.83</v>
      </c>
      <c r="E59" s="51"/>
      <c r="F59" s="52"/>
      <c r="G59" s="51"/>
      <c r="H59" s="52"/>
      <c r="I59" s="14">
        <v>2334.1</v>
      </c>
      <c r="J59" s="53">
        <v>7.0000000000000007E-2</v>
      </c>
    </row>
    <row r="60" spans="1:10" s="22" customFormat="1" ht="25.5" x14ac:dyDescent="0.2">
      <c r="A60" s="47" t="s">
        <v>62</v>
      </c>
      <c r="B60" s="57" t="s">
        <v>50</v>
      </c>
      <c r="C60" s="49"/>
      <c r="D60" s="50">
        <v>1751.23</v>
      </c>
      <c r="E60" s="51"/>
      <c r="F60" s="52"/>
      <c r="G60" s="51"/>
      <c r="H60" s="52"/>
      <c r="I60" s="14">
        <v>2334.1</v>
      </c>
      <c r="J60" s="53">
        <v>0.05</v>
      </c>
    </row>
    <row r="61" spans="1:10" s="22" customFormat="1" ht="15" x14ac:dyDescent="0.2">
      <c r="A61" s="47" t="s">
        <v>63</v>
      </c>
      <c r="B61" s="48" t="s">
        <v>64</v>
      </c>
      <c r="C61" s="49"/>
      <c r="D61" s="50">
        <v>1837.85</v>
      </c>
      <c r="E61" s="51"/>
      <c r="F61" s="52"/>
      <c r="G61" s="51"/>
      <c r="H61" s="52"/>
      <c r="I61" s="14">
        <v>2334.1</v>
      </c>
      <c r="J61" s="53">
        <v>0</v>
      </c>
    </row>
    <row r="62" spans="1:10" s="22" customFormat="1" ht="25.5" x14ac:dyDescent="0.2">
      <c r="A62" s="47" t="s">
        <v>65</v>
      </c>
      <c r="B62" s="57" t="s">
        <v>28</v>
      </c>
      <c r="C62" s="49"/>
      <c r="D62" s="50">
        <v>12204</v>
      </c>
      <c r="E62" s="51"/>
      <c r="F62" s="52"/>
      <c r="G62" s="51"/>
      <c r="H62" s="52"/>
      <c r="I62" s="14">
        <v>2334.1</v>
      </c>
      <c r="J62" s="53"/>
    </row>
    <row r="63" spans="1:10" s="22" customFormat="1" ht="25.5" x14ac:dyDescent="0.2">
      <c r="A63" s="47" t="s">
        <v>66</v>
      </c>
      <c r="B63" s="48" t="s">
        <v>67</v>
      </c>
      <c r="C63" s="49"/>
      <c r="D63" s="50">
        <v>1751.2</v>
      </c>
      <c r="E63" s="51"/>
      <c r="F63" s="52"/>
      <c r="G63" s="51"/>
      <c r="H63" s="52"/>
      <c r="I63" s="14">
        <v>2334.1</v>
      </c>
      <c r="J63" s="53">
        <v>0</v>
      </c>
    </row>
    <row r="64" spans="1:10" s="22" customFormat="1" ht="15" x14ac:dyDescent="0.2">
      <c r="A64" s="56" t="s">
        <v>68</v>
      </c>
      <c r="B64" s="48" t="s">
        <v>14</v>
      </c>
      <c r="C64" s="54"/>
      <c r="D64" s="50">
        <v>6228.48</v>
      </c>
      <c r="E64" s="55"/>
      <c r="F64" s="52"/>
      <c r="G64" s="51"/>
      <c r="H64" s="52"/>
      <c r="I64" s="14">
        <v>2334.1</v>
      </c>
      <c r="J64" s="53">
        <v>0.17</v>
      </c>
    </row>
    <row r="65" spans="1:10" s="22" customFormat="1" ht="15" hidden="1" x14ac:dyDescent="0.2">
      <c r="A65" s="108"/>
      <c r="B65" s="72"/>
      <c r="C65" s="109"/>
      <c r="D65" s="72"/>
      <c r="E65" s="51"/>
      <c r="F65" s="52"/>
      <c r="G65" s="51"/>
      <c r="H65" s="52"/>
      <c r="I65" s="14">
        <v>2334.1</v>
      </c>
      <c r="J65" s="53"/>
    </row>
    <row r="66" spans="1:10" s="22" customFormat="1" ht="30" hidden="1" x14ac:dyDescent="0.2">
      <c r="A66" s="37" t="s">
        <v>69</v>
      </c>
      <c r="B66" s="48"/>
      <c r="C66" s="49"/>
      <c r="D66" s="28">
        <f>D67+D68+D69</f>
        <v>0</v>
      </c>
      <c r="E66" s="51"/>
      <c r="F66" s="52"/>
      <c r="G66" s="28">
        <f>D66/I66</f>
        <v>0</v>
      </c>
      <c r="H66" s="29">
        <f>G66/12</f>
        <v>0</v>
      </c>
      <c r="I66" s="14">
        <v>2334.1</v>
      </c>
      <c r="J66" s="15">
        <v>0.09</v>
      </c>
    </row>
    <row r="67" spans="1:10" s="22" customFormat="1" ht="25.5" hidden="1" x14ac:dyDescent="0.2">
      <c r="A67" s="56"/>
      <c r="B67" s="57" t="s">
        <v>28</v>
      </c>
      <c r="C67" s="49"/>
      <c r="D67" s="50"/>
      <c r="E67" s="51"/>
      <c r="F67" s="52"/>
      <c r="G67" s="51"/>
      <c r="H67" s="52"/>
      <c r="I67" s="14">
        <v>2334.1</v>
      </c>
      <c r="J67" s="53">
        <v>0.03</v>
      </c>
    </row>
    <row r="68" spans="1:10" s="22" customFormat="1" ht="15" hidden="1" x14ac:dyDescent="0.2">
      <c r="A68" s="47"/>
      <c r="B68" s="48" t="s">
        <v>50</v>
      </c>
      <c r="C68" s="49"/>
      <c r="D68" s="50"/>
      <c r="E68" s="51"/>
      <c r="F68" s="52"/>
      <c r="G68" s="51"/>
      <c r="H68" s="52"/>
      <c r="I68" s="14">
        <v>2334.1</v>
      </c>
      <c r="J68" s="53">
        <v>0.05</v>
      </c>
    </row>
    <row r="69" spans="1:10" s="22" customFormat="1" ht="15" hidden="1" x14ac:dyDescent="0.2">
      <c r="A69" s="47" t="s">
        <v>70</v>
      </c>
      <c r="B69" s="48" t="s">
        <v>14</v>
      </c>
      <c r="C69" s="49"/>
      <c r="D69" s="50">
        <f>G69*I69</f>
        <v>0</v>
      </c>
      <c r="E69" s="51"/>
      <c r="F69" s="52"/>
      <c r="G69" s="51">
        <f>H69*12</f>
        <v>0</v>
      </c>
      <c r="H69" s="52">
        <v>0</v>
      </c>
      <c r="I69" s="14">
        <v>2334.1</v>
      </c>
      <c r="J69" s="15">
        <v>0</v>
      </c>
    </row>
    <row r="70" spans="1:10" s="22" customFormat="1" ht="15" x14ac:dyDescent="0.2">
      <c r="A70" s="37" t="s">
        <v>71</v>
      </c>
      <c r="B70" s="48"/>
      <c r="C70" s="49"/>
      <c r="D70" s="28">
        <f>D72+D73+D74+D75</f>
        <v>27372.52</v>
      </c>
      <c r="E70" s="51"/>
      <c r="F70" s="52"/>
      <c r="G70" s="28">
        <f>D70/I70</f>
        <v>11.73</v>
      </c>
      <c r="H70" s="29">
        <f>G70/12</f>
        <v>0.98</v>
      </c>
      <c r="I70" s="14">
        <v>2334.1</v>
      </c>
      <c r="J70" s="15">
        <v>0.32</v>
      </c>
    </row>
    <row r="71" spans="1:10" s="22" customFormat="1" ht="15" hidden="1" x14ac:dyDescent="0.2">
      <c r="A71" s="47" t="s">
        <v>72</v>
      </c>
      <c r="B71" s="48" t="s">
        <v>14</v>
      </c>
      <c r="C71" s="49"/>
      <c r="D71" s="50">
        <f>G71*I71</f>
        <v>0</v>
      </c>
      <c r="E71" s="51"/>
      <c r="F71" s="52"/>
      <c r="G71" s="51">
        <f>H71*12</f>
        <v>0</v>
      </c>
      <c r="H71" s="52">
        <v>0</v>
      </c>
      <c r="I71" s="14">
        <v>2334.1</v>
      </c>
      <c r="J71" s="15">
        <v>0</v>
      </c>
    </row>
    <row r="72" spans="1:10" s="22" customFormat="1" ht="15" x14ac:dyDescent="0.2">
      <c r="A72" s="47" t="s">
        <v>73</v>
      </c>
      <c r="B72" s="48" t="s">
        <v>50</v>
      </c>
      <c r="C72" s="49"/>
      <c r="D72" s="50">
        <v>6305.6</v>
      </c>
      <c r="E72" s="51"/>
      <c r="F72" s="52"/>
      <c r="G72" s="51"/>
      <c r="H72" s="52"/>
      <c r="I72" s="14">
        <v>2334.1</v>
      </c>
      <c r="J72" s="53">
        <v>0.18</v>
      </c>
    </row>
    <row r="73" spans="1:10" s="22" customFormat="1" ht="15" x14ac:dyDescent="0.2">
      <c r="A73" s="47" t="s">
        <v>74</v>
      </c>
      <c r="B73" s="48" t="s">
        <v>50</v>
      </c>
      <c r="C73" s="49"/>
      <c r="D73" s="50">
        <v>915.28</v>
      </c>
      <c r="E73" s="51"/>
      <c r="F73" s="52"/>
      <c r="G73" s="51"/>
      <c r="H73" s="52"/>
      <c r="I73" s="14">
        <v>2334.1</v>
      </c>
      <c r="J73" s="53">
        <v>0.02</v>
      </c>
    </row>
    <row r="74" spans="1:10" s="22" customFormat="1" ht="15" x14ac:dyDescent="0.2">
      <c r="A74" s="47" t="s">
        <v>118</v>
      </c>
      <c r="B74" s="57" t="s">
        <v>119</v>
      </c>
      <c r="C74" s="49"/>
      <c r="D74" s="141">
        <v>4045.84</v>
      </c>
      <c r="E74" s="51"/>
      <c r="F74" s="52"/>
      <c r="G74" s="55"/>
      <c r="H74" s="115"/>
      <c r="I74" s="14">
        <v>2334.1</v>
      </c>
      <c r="J74" s="58"/>
    </row>
    <row r="75" spans="1:10" s="22" customFormat="1" ht="15" x14ac:dyDescent="0.2">
      <c r="A75" s="47" t="s">
        <v>120</v>
      </c>
      <c r="B75" s="57" t="s">
        <v>95</v>
      </c>
      <c r="C75" s="49"/>
      <c r="D75" s="141">
        <v>16105.8</v>
      </c>
      <c r="E75" s="51"/>
      <c r="F75" s="52"/>
      <c r="G75" s="55"/>
      <c r="H75" s="115"/>
      <c r="I75" s="14"/>
      <c r="J75" s="58"/>
    </row>
    <row r="76" spans="1:10" s="22" customFormat="1" ht="15" x14ac:dyDescent="0.2">
      <c r="A76" s="37" t="s">
        <v>75</v>
      </c>
      <c r="B76" s="48"/>
      <c r="C76" s="49"/>
      <c r="D76" s="28">
        <f>D77</f>
        <v>1098.1600000000001</v>
      </c>
      <c r="E76" s="51"/>
      <c r="F76" s="52"/>
      <c r="G76" s="28">
        <f>D76/I76</f>
        <v>0.47</v>
      </c>
      <c r="H76" s="29">
        <f>G76/12</f>
        <v>0.04</v>
      </c>
      <c r="I76" s="14">
        <v>2334.1</v>
      </c>
      <c r="J76" s="15">
        <v>0.14000000000000001</v>
      </c>
    </row>
    <row r="77" spans="1:10" s="22" customFormat="1" ht="15" x14ac:dyDescent="0.2">
      <c r="A77" s="47" t="s">
        <v>76</v>
      </c>
      <c r="B77" s="48" t="s">
        <v>50</v>
      </c>
      <c r="C77" s="49"/>
      <c r="D77" s="50">
        <v>1098.1600000000001</v>
      </c>
      <c r="E77" s="51"/>
      <c r="F77" s="52"/>
      <c r="G77" s="51"/>
      <c r="H77" s="52"/>
      <c r="I77" s="14">
        <v>2334.1</v>
      </c>
      <c r="J77" s="53">
        <v>0.03</v>
      </c>
    </row>
    <row r="78" spans="1:10" s="14" customFormat="1" ht="15" x14ac:dyDescent="0.2">
      <c r="A78" s="37" t="s">
        <v>77</v>
      </c>
      <c r="B78" s="25"/>
      <c r="C78" s="26"/>
      <c r="D78" s="28">
        <f>D79+D80</f>
        <v>19149.689999999999</v>
      </c>
      <c r="E78" s="28"/>
      <c r="F78" s="38"/>
      <c r="G78" s="28">
        <f>D78/I78</f>
        <v>8.1999999999999993</v>
      </c>
      <c r="H78" s="29">
        <f>G78/12</f>
        <v>0.68</v>
      </c>
      <c r="I78" s="14">
        <v>2334.1</v>
      </c>
      <c r="J78" s="15">
        <v>0.04</v>
      </c>
    </row>
    <row r="79" spans="1:10" s="22" customFormat="1" ht="15" x14ac:dyDescent="0.2">
      <c r="A79" s="47" t="s">
        <v>78</v>
      </c>
      <c r="B79" s="57" t="s">
        <v>52</v>
      </c>
      <c r="C79" s="49"/>
      <c r="D79" s="50">
        <v>10829.04</v>
      </c>
      <c r="E79" s="51"/>
      <c r="F79" s="52"/>
      <c r="G79" s="51"/>
      <c r="H79" s="52"/>
      <c r="I79" s="14">
        <v>2334.1</v>
      </c>
      <c r="J79" s="53">
        <v>0.04</v>
      </c>
    </row>
    <row r="80" spans="1:10" s="22" customFormat="1" ht="15" x14ac:dyDescent="0.2">
      <c r="A80" s="47" t="s">
        <v>94</v>
      </c>
      <c r="B80" s="57" t="s">
        <v>95</v>
      </c>
      <c r="C80" s="49">
        <f>F80*12</f>
        <v>0</v>
      </c>
      <c r="D80" s="50">
        <v>8320.65</v>
      </c>
      <c r="E80" s="51"/>
      <c r="F80" s="52"/>
      <c r="G80" s="51"/>
      <c r="H80" s="52"/>
      <c r="I80" s="14">
        <v>2334.1</v>
      </c>
      <c r="J80" s="15">
        <v>0</v>
      </c>
    </row>
    <row r="81" spans="1:10" s="14" customFormat="1" ht="15" x14ac:dyDescent="0.2">
      <c r="A81" s="37" t="s">
        <v>79</v>
      </c>
      <c r="B81" s="25"/>
      <c r="C81" s="26"/>
      <c r="D81" s="28">
        <f>D82+D83</f>
        <v>21470.639999999999</v>
      </c>
      <c r="E81" s="28"/>
      <c r="F81" s="38"/>
      <c r="G81" s="28">
        <f>D81/I81</f>
        <v>9.1999999999999993</v>
      </c>
      <c r="H81" s="29">
        <f>G81/12</f>
        <v>0.77</v>
      </c>
      <c r="I81" s="14">
        <v>2334.1</v>
      </c>
      <c r="J81" s="15">
        <v>0.61</v>
      </c>
    </row>
    <row r="82" spans="1:10" s="22" customFormat="1" ht="15" x14ac:dyDescent="0.2">
      <c r="A82" s="47" t="s">
        <v>80</v>
      </c>
      <c r="B82" s="48" t="s">
        <v>61</v>
      </c>
      <c r="C82" s="49"/>
      <c r="D82" s="50">
        <v>17351.79</v>
      </c>
      <c r="E82" s="51"/>
      <c r="F82" s="52"/>
      <c r="G82" s="51"/>
      <c r="H82" s="52"/>
      <c r="I82" s="14">
        <v>2334.1</v>
      </c>
      <c r="J82" s="53">
        <v>0.49</v>
      </c>
    </row>
    <row r="83" spans="1:10" s="22" customFormat="1" ht="15" x14ac:dyDescent="0.2">
      <c r="A83" s="47" t="s">
        <v>81</v>
      </c>
      <c r="B83" s="48" t="s">
        <v>61</v>
      </c>
      <c r="C83" s="49"/>
      <c r="D83" s="50">
        <v>4118.8500000000004</v>
      </c>
      <c r="E83" s="51"/>
      <c r="F83" s="52"/>
      <c r="G83" s="51"/>
      <c r="H83" s="52"/>
      <c r="I83" s="14">
        <v>2334.1</v>
      </c>
      <c r="J83" s="53">
        <v>0.12</v>
      </c>
    </row>
    <row r="84" spans="1:10" s="22" customFormat="1" ht="25.5" hidden="1" customHeight="1" x14ac:dyDescent="0.2">
      <c r="A84" s="47" t="s">
        <v>82</v>
      </c>
      <c r="B84" s="48" t="s">
        <v>50</v>
      </c>
      <c r="C84" s="49"/>
      <c r="D84" s="50">
        <f>G84*I84</f>
        <v>0</v>
      </c>
      <c r="E84" s="51"/>
      <c r="F84" s="52"/>
      <c r="G84" s="51">
        <f>H84*12</f>
        <v>0</v>
      </c>
      <c r="H84" s="52">
        <v>0</v>
      </c>
      <c r="I84" s="14">
        <v>2334.1</v>
      </c>
      <c r="J84" s="15">
        <v>0</v>
      </c>
    </row>
    <row r="85" spans="1:10" s="14" customFormat="1" ht="37.5" x14ac:dyDescent="0.2">
      <c r="A85" s="116" t="s">
        <v>123</v>
      </c>
      <c r="B85" s="110" t="s">
        <v>28</v>
      </c>
      <c r="C85" s="111">
        <f>F85*12</f>
        <v>0</v>
      </c>
      <c r="D85" s="112">
        <f>G85*I85</f>
        <v>19046.259999999998</v>
      </c>
      <c r="E85" s="112">
        <f>H85*12</f>
        <v>8.16</v>
      </c>
      <c r="F85" s="112"/>
      <c r="G85" s="112">
        <f>H85*12</f>
        <v>8.16</v>
      </c>
      <c r="H85" s="142">
        <f>0.45+0.11+0.12</f>
        <v>0.68</v>
      </c>
      <c r="I85" s="14">
        <v>2334.1</v>
      </c>
      <c r="J85" s="15">
        <v>0.3</v>
      </c>
    </row>
    <row r="86" spans="1:10" s="14" customFormat="1" ht="20.25" thickBot="1" x14ac:dyDescent="0.45">
      <c r="A86" s="63" t="s">
        <v>84</v>
      </c>
      <c r="B86" s="64"/>
      <c r="C86" s="61"/>
      <c r="D86" s="62">
        <f>D85+D81+D78+D76+D70+D66+D58+D43+D42+D41+D40+D39+D38+D35+D34+D33+D32+D31+D24+D16</f>
        <v>469840.91</v>
      </c>
      <c r="E86" s="62">
        <f t="shared" ref="E86:H86" si="4">E85+E81+E78+E76+E70+E66+E58+E43+E42+E41+E40+E39+E38+E35+E34+E33+E32+E31+E24+E16</f>
        <v>131.63999999999999</v>
      </c>
      <c r="F86" s="62">
        <f t="shared" si="4"/>
        <v>0</v>
      </c>
      <c r="G86" s="62">
        <f t="shared" si="4"/>
        <v>201.29</v>
      </c>
      <c r="H86" s="62">
        <f t="shared" si="4"/>
        <v>16.77</v>
      </c>
      <c r="I86" s="65"/>
      <c r="J86" s="66">
        <v>10.74</v>
      </c>
    </row>
    <row r="87" spans="1:10" s="67" customFormat="1" x14ac:dyDescent="0.2">
      <c r="D87" s="68"/>
      <c r="E87" s="68"/>
      <c r="F87" s="68"/>
      <c r="G87" s="68"/>
      <c r="H87" s="68"/>
      <c r="J87" s="69"/>
    </row>
    <row r="88" spans="1:10" s="67" customFormat="1" x14ac:dyDescent="0.2">
      <c r="D88" s="68"/>
      <c r="E88" s="68"/>
      <c r="F88" s="68"/>
      <c r="G88" s="68"/>
      <c r="H88" s="68"/>
      <c r="J88" s="69"/>
    </row>
    <row r="89" spans="1:10" s="67" customFormat="1" x14ac:dyDescent="0.2">
      <c r="D89" s="68"/>
      <c r="E89" s="68"/>
      <c r="F89" s="68"/>
      <c r="G89" s="68"/>
      <c r="H89" s="68"/>
      <c r="J89" s="69"/>
    </row>
    <row r="90" spans="1:10" s="67" customFormat="1" ht="13.5" thickBot="1" x14ac:dyDescent="0.25">
      <c r="D90" s="68"/>
      <c r="E90" s="68"/>
      <c r="F90" s="68"/>
      <c r="G90" s="68"/>
      <c r="H90" s="68"/>
      <c r="J90" s="69"/>
    </row>
    <row r="91" spans="1:10" s="14" customFormat="1" ht="30.75" thickBot="1" x14ac:dyDescent="0.25">
      <c r="A91" s="70" t="s">
        <v>85</v>
      </c>
      <c r="B91" s="12"/>
      <c r="C91" s="105" t="e">
        <f>F91*12</f>
        <v>#REF!</v>
      </c>
      <c r="D91" s="106">
        <v>0</v>
      </c>
      <c r="E91" s="106" t="e">
        <f>#REF!+#REF!+#REF!+#REF!+#REF!+#REF!+#REF!+#REF!+#REF!+#REF!+#REF!+#REF!</f>
        <v>#REF!</v>
      </c>
      <c r="F91" s="106" t="e">
        <f>#REF!+#REF!+#REF!+#REF!+#REF!+#REF!+#REF!+#REF!+#REF!+#REF!+#REF!+#REF!</f>
        <v>#REF!</v>
      </c>
      <c r="G91" s="106">
        <v>0</v>
      </c>
      <c r="H91" s="106">
        <v>0</v>
      </c>
      <c r="I91" s="14">
        <v>2334.1</v>
      </c>
      <c r="J91" s="15"/>
    </row>
    <row r="92" spans="1:10" s="65" customFormat="1" ht="15" hidden="1" x14ac:dyDescent="0.2">
      <c r="A92" s="100" t="s">
        <v>86</v>
      </c>
      <c r="B92" s="101"/>
      <c r="C92" s="102"/>
      <c r="D92" s="103">
        <f>G92*I92</f>
        <v>0</v>
      </c>
      <c r="E92" s="103"/>
      <c r="F92" s="103"/>
      <c r="G92" s="103">
        <f>12*H92</f>
        <v>0</v>
      </c>
      <c r="H92" s="104"/>
      <c r="I92" s="14">
        <v>2334.1</v>
      </c>
      <c r="J92" s="76"/>
    </row>
    <row r="93" spans="1:10" s="65" customFormat="1" ht="15" hidden="1" x14ac:dyDescent="0.2">
      <c r="A93" s="71" t="s">
        <v>87</v>
      </c>
      <c r="B93" s="72"/>
      <c r="C93" s="73"/>
      <c r="D93" s="74">
        <f>G93*I93</f>
        <v>0</v>
      </c>
      <c r="E93" s="74"/>
      <c r="F93" s="74"/>
      <c r="G93" s="74">
        <f>12*H93</f>
        <v>0</v>
      </c>
      <c r="H93" s="75"/>
      <c r="I93" s="14">
        <v>2334.1</v>
      </c>
      <c r="J93" s="76"/>
    </row>
    <row r="94" spans="1:10" s="65" customFormat="1" ht="15" hidden="1" x14ac:dyDescent="0.2">
      <c r="A94" s="71" t="s">
        <v>88</v>
      </c>
      <c r="B94" s="72"/>
      <c r="C94" s="73"/>
      <c r="D94" s="74">
        <f>G94*I94</f>
        <v>0</v>
      </c>
      <c r="E94" s="74"/>
      <c r="F94" s="74"/>
      <c r="G94" s="74">
        <f>12*H94</f>
        <v>0</v>
      </c>
      <c r="H94" s="75"/>
      <c r="I94" s="14">
        <v>2334.1</v>
      </c>
      <c r="J94" s="76"/>
    </row>
    <row r="95" spans="1:10" s="67" customFormat="1" x14ac:dyDescent="0.2">
      <c r="F95" s="80"/>
      <c r="H95" s="80"/>
      <c r="J95" s="69"/>
    </row>
    <row r="96" spans="1:10" s="67" customFormat="1" ht="13.5" thickBot="1" x14ac:dyDescent="0.25">
      <c r="F96" s="80"/>
      <c r="H96" s="80"/>
      <c r="J96" s="69"/>
    </row>
    <row r="97" spans="1:10" s="85" customFormat="1" ht="20.25" thickBot="1" x14ac:dyDescent="0.45">
      <c r="A97" s="81" t="s">
        <v>89</v>
      </c>
      <c r="B97" s="82"/>
      <c r="C97" s="83"/>
      <c r="D97" s="84">
        <f>D86+D91</f>
        <v>469840.91</v>
      </c>
      <c r="E97" s="84" t="e">
        <f t="shared" ref="E97:H97" si="5">E86+E91</f>
        <v>#REF!</v>
      </c>
      <c r="F97" s="84" t="e">
        <f t="shared" si="5"/>
        <v>#REF!</v>
      </c>
      <c r="G97" s="84">
        <f t="shared" si="5"/>
        <v>201.29</v>
      </c>
      <c r="H97" s="84">
        <f t="shared" si="5"/>
        <v>16.77</v>
      </c>
      <c r="J97" s="86"/>
    </row>
    <row r="98" spans="1:10" s="14" customFormat="1" ht="19.5" x14ac:dyDescent="0.4">
      <c r="A98" s="87"/>
      <c r="B98" s="88"/>
      <c r="C98" s="89"/>
      <c r="D98" s="90"/>
      <c r="E98" s="89"/>
      <c r="F98" s="90"/>
      <c r="G98" s="90"/>
      <c r="H98" s="90"/>
      <c r="I98" s="65"/>
      <c r="J98" s="15"/>
    </row>
    <row r="99" spans="1:10" s="14" customFormat="1" ht="19.5" x14ac:dyDescent="0.4">
      <c r="A99" s="87"/>
      <c r="B99" s="88"/>
      <c r="C99" s="89"/>
      <c r="D99" s="90"/>
      <c r="E99" s="89"/>
      <c r="F99" s="90"/>
      <c r="G99" s="90"/>
      <c r="H99" s="90"/>
      <c r="I99" s="65"/>
      <c r="J99" s="15"/>
    </row>
    <row r="100" spans="1:10" s="85" customFormat="1" ht="19.5" x14ac:dyDescent="0.4">
      <c r="A100" s="91"/>
      <c r="B100" s="92"/>
      <c r="C100" s="93"/>
      <c r="D100" s="93"/>
      <c r="E100" s="93"/>
      <c r="F100" s="94"/>
      <c r="G100" s="93"/>
      <c r="H100" s="94"/>
      <c r="J100" s="86"/>
    </row>
    <row r="101" spans="1:10" s="78" customFormat="1" ht="19.5" x14ac:dyDescent="0.2">
      <c r="A101" s="95"/>
      <c r="B101" s="93"/>
      <c r="C101" s="96"/>
      <c r="D101" s="96"/>
      <c r="E101" s="96"/>
      <c r="F101" s="97"/>
      <c r="G101" s="96"/>
      <c r="H101" s="97"/>
      <c r="J101" s="77"/>
    </row>
    <row r="102" spans="1:10" s="67" customFormat="1" ht="14.25" x14ac:dyDescent="0.2">
      <c r="A102" s="144" t="s">
        <v>90</v>
      </c>
      <c r="B102" s="144"/>
      <c r="C102" s="144"/>
      <c r="D102" s="144"/>
      <c r="E102" s="144"/>
      <c r="F102" s="144"/>
      <c r="J102" s="69"/>
    </row>
    <row r="103" spans="1:10" s="67" customFormat="1" x14ac:dyDescent="0.2">
      <c r="F103" s="80"/>
      <c r="H103" s="80"/>
      <c r="J103" s="69"/>
    </row>
    <row r="104" spans="1:10" s="67" customFormat="1" x14ac:dyDescent="0.2">
      <c r="A104" s="98" t="s">
        <v>91</v>
      </c>
      <c r="F104" s="80"/>
      <c r="H104" s="80"/>
      <c r="J104" s="69"/>
    </row>
    <row r="105" spans="1:10" s="67" customFormat="1" x14ac:dyDescent="0.2">
      <c r="F105" s="80"/>
      <c r="H105" s="80"/>
      <c r="J105" s="69"/>
    </row>
    <row r="106" spans="1:10" s="67" customFormat="1" x14ac:dyDescent="0.2">
      <c r="F106" s="80"/>
      <c r="H106" s="80"/>
      <c r="J106" s="69"/>
    </row>
    <row r="107" spans="1:10" s="67" customFormat="1" x14ac:dyDescent="0.2">
      <c r="F107" s="80"/>
      <c r="H107" s="80"/>
      <c r="J107" s="69"/>
    </row>
    <row r="108" spans="1:10" s="67" customFormat="1" x14ac:dyDescent="0.2">
      <c r="F108" s="80"/>
      <c r="H108" s="80"/>
      <c r="J108" s="69"/>
    </row>
    <row r="109" spans="1:10" s="67" customFormat="1" x14ac:dyDescent="0.2">
      <c r="F109" s="80"/>
      <c r="H109" s="80"/>
      <c r="J109" s="69"/>
    </row>
    <row r="110" spans="1:10" s="67" customFormat="1" x14ac:dyDescent="0.2">
      <c r="F110" s="80"/>
      <c r="H110" s="80"/>
      <c r="J110" s="69"/>
    </row>
    <row r="111" spans="1:10" s="67" customFormat="1" x14ac:dyDescent="0.2">
      <c r="F111" s="80"/>
      <c r="H111" s="80"/>
      <c r="J111" s="69"/>
    </row>
    <row r="112" spans="1:10" s="67" customFormat="1" x14ac:dyDescent="0.2">
      <c r="F112" s="80"/>
      <c r="H112" s="80"/>
      <c r="J112" s="69"/>
    </row>
    <row r="113" spans="6:10" s="67" customFormat="1" x14ac:dyDescent="0.2">
      <c r="F113" s="80"/>
      <c r="H113" s="80"/>
      <c r="J113" s="69"/>
    </row>
    <row r="114" spans="6:10" s="67" customFormat="1" x14ac:dyDescent="0.2">
      <c r="F114" s="80"/>
      <c r="H114" s="80"/>
      <c r="J114" s="69"/>
    </row>
    <row r="115" spans="6:10" s="67" customFormat="1" x14ac:dyDescent="0.2">
      <c r="F115" s="80"/>
      <c r="H115" s="80"/>
      <c r="J115" s="69"/>
    </row>
    <row r="116" spans="6:10" s="67" customFormat="1" x14ac:dyDescent="0.2">
      <c r="F116" s="80"/>
      <c r="H116" s="80"/>
      <c r="J116" s="69"/>
    </row>
    <row r="117" spans="6:10" s="67" customFormat="1" x14ac:dyDescent="0.2">
      <c r="F117" s="80"/>
      <c r="H117" s="80"/>
      <c r="J117" s="69"/>
    </row>
    <row r="118" spans="6:10" s="67" customFormat="1" x14ac:dyDescent="0.2">
      <c r="F118" s="80"/>
      <c r="H118" s="80"/>
      <c r="J118" s="69"/>
    </row>
    <row r="119" spans="6:10" s="67" customFormat="1" x14ac:dyDescent="0.2">
      <c r="F119" s="80"/>
      <c r="H119" s="80"/>
      <c r="J119" s="69"/>
    </row>
    <row r="120" spans="6:10" s="67" customFormat="1" x14ac:dyDescent="0.2">
      <c r="F120" s="80"/>
      <c r="H120" s="80"/>
      <c r="J120" s="69"/>
    </row>
    <row r="121" spans="6:10" s="67" customFormat="1" x14ac:dyDescent="0.2">
      <c r="F121" s="80"/>
      <c r="H121" s="80"/>
      <c r="J121" s="69"/>
    </row>
    <row r="122" spans="6:10" s="67" customFormat="1" x14ac:dyDescent="0.2">
      <c r="F122" s="80"/>
      <c r="H122" s="80"/>
      <c r="J122" s="69"/>
    </row>
  </sheetData>
  <mergeCells count="13">
    <mergeCell ref="A102:F102"/>
    <mergeCell ref="A8:H8"/>
    <mergeCell ref="A9:H9"/>
    <mergeCell ref="A10:H10"/>
    <mergeCell ref="A11:H11"/>
    <mergeCell ref="A12:H12"/>
    <mergeCell ref="A15:H15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проект 1</vt:lpstr>
      <vt:lpstr>по заявления</vt:lpstr>
      <vt:lpstr>по голосованию</vt:lpstr>
      <vt:lpstr>для встроенных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2015-05-25T05:04:48Z</cp:lastPrinted>
  <dcterms:created xsi:type="dcterms:W3CDTF">2014-01-24T04:35:55Z</dcterms:created>
  <dcterms:modified xsi:type="dcterms:W3CDTF">2015-06-01T05:27:23Z</dcterms:modified>
</cp:coreProperties>
</file>