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<sst xmlns="http://schemas.openxmlformats.org/spreadsheetml/2006/main" count="182" uniqueCount="123">
  <si>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</si>
  <si>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</si>
  <si>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</si>
  <si>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</si>
  <si>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</si>
  <si>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</si>
  <si>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</si>
  <si>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</si>
  <si>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</si>
  <si>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</si>
  <si>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</si>
  <si>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</si>
  <si>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</si>
  <si>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</si>
  <si>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</si>
  <si>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</si>
  <si>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</si>
  <si>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</si>
  <si>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</si>
  <si>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</si>
  <si>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</si>
  <si>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</si>
  <si>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</si>
  <si>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</si>
  <si>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</si>
  <si>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</si>
  <si>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</si>
  <si>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</si>
  <si>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</si>
  <si>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</si>
  <si>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</si>
  <si>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</si>
  <si>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</si>
  <si>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</si>
  <si>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</si>
  <si>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</si>
  <si>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</si>
  <si>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</si>
  <si>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</si>
  <si>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</si>
  <si>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</si>
  <si>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</si>
  <si>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</si>
  <si>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</si>
  <si>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</si>
  <si>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</si>
  <si>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</si>
  <si>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</si>
  <si>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</si>
  <si>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</si>
  <si>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</si>
  <si>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</si>
  <si>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</si>
  <si>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</si>
  <si>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</si>
  <si>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</si>
  <si>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</si>
  <si>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</si>
  <si>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</si>
  <si>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</si>
  <si>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</si>
  <si>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</si>
  <si>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</si>
  <si>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</si>
  <si>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</si>
  <si>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</si>
  <si>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</si>
  <si>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</si>
  <si>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</si>
  <si>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</si>
  <si>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</si>
  <si>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</si>
  <si>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</si>
  <si>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</si>
  <si>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</si>
  <si>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</si>
  <si>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</si>
  <si>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</si>
  <si>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</si>
  <si>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</si>
  <si>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</si>
  <si>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</si>
  <si>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</si>
  <si>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</si>
  <si>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</si>
  <si>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</si>
  <si>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</si>
  <si>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</si>
  <si>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козырьков подъездов</t>
  </si>
  <si>
    <t>ремонт стеновых панельных швов</t>
  </si>
  <si>
    <t>ремонт системы электроснабжения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</si>
  <si>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</si>
  <si>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</si>
  <si>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</si>
  <si>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</si>
  <si>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</si>
  <si>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</si>
  <si>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</si>
  <si>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очистка от снега и наледи подъездных козырьков</t>
  </si>
  <si>
    <t>монтаж установки с целью защиты бойлера от закипания</t>
  </si>
  <si>
    <t>ревизия задвижек отопления (д.50мм -6шт., д.80мм-4шт.)</t>
  </si>
  <si>
    <t>ревизия задвижек ГВС (д.50мм -2шт.)</t>
  </si>
  <si>
    <t>ревизия задвижек ХВС (д.80мм-2шт.)</t>
  </si>
  <si>
    <t>Расчет размера платы за содержание и ремонт общего имущества в многоквартирном доме</t>
  </si>
  <si>
    <t>по адресу: ул.Ленинского Комсомола, д.30(Sобщ.=2334,1 м2;Sзем.уч.=2419,93 м2)</t>
  </si>
  <si>
    <t>Итого :</t>
  </si>
  <si>
    <t>Всего:</t>
  </si>
  <si>
    <t>2012-2013 гг.</t>
  </si>
  <si>
    <t>ремонт подвальных продухов</t>
  </si>
  <si>
    <t>перевод полотенцесушителей от ГВС</t>
  </si>
  <si>
    <t>ремонт запорной арматуры (отопление)</t>
  </si>
  <si>
    <t>смена задвижек чугунных на стальные ( ХВС-2, ГВС -2 )</t>
  </si>
  <si>
    <t>окраска трубопроводов ( ХВС )</t>
  </si>
  <si>
    <t>изоляционные работы</t>
  </si>
  <si>
    <t>электрические измерения и испытания электрооборудования</t>
  </si>
  <si>
    <t>смена секций водоподогревателя</t>
  </si>
  <si>
    <t>замена ( поверка ) КИП манометры 4 шт., термометры 4 шт.</t>
  </si>
  <si>
    <t>замена ( поверка ) КИП манометры 1 шт.</t>
  </si>
  <si>
    <t>Предлагаемый перечень работ по текущему ремонту                                       ( на выбор собственников)</t>
  </si>
  <si>
    <t>1 раз в 4 месяца</t>
  </si>
  <si>
    <t>замена насоса ГВС / резерв /</t>
  </si>
  <si>
    <t>(стоимость услуг увеличена на 7% в соответствии с уровнем инфляции 2011г.)</t>
  </si>
  <si>
    <t>ремонт секций водоподогревателя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</si>
</sst>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center" vertic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textRotation="90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2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8" fillId="25" borderId="31" xfId="0" applyFont="1" applyFill="1" applyBorder="1" applyAlignment="1">
      <alignment horizontal="left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/>
    </xf>
    <xf numFmtId="2" fontId="19" fillId="25" borderId="34" xfId="0" applyNumberFormat="1" applyFont="1" applyFill="1" applyBorder="1" applyAlignment="1">
      <alignment horizontal="center"/>
    </xf>
    <xf numFmtId="0" fontId="25" fillId="25" borderId="31" xfId="0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18" fillId="25" borderId="13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24" fillId="25" borderId="0" xfId="0" applyNumberFormat="1" applyFont="1" applyFill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5" borderId="13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0" fontId="25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0" fontId="23" fillId="25" borderId="15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2" fontId="23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23" fillId="25" borderId="14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6" xfId="0" applyNumberFormat="1" applyFont="1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0" fillId="25" borderId="39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="75" zoomScaleNormal="75" zoomScalePageLayoutView="0" workbookViewId="0" topLeftCell="A86">
      <selection activeCell="D84" sqref="D84"/>
    </sheetView>
  </sheetViews>
  <sheetFormatPr defaultColWidth="9.00390625" defaultRowHeight="12.75"/>
  <cols>
    <col min="1" max="1" width="72.75390625" style="9" customWidth="1"/>
    <col min="2" max="2" width="19.125" style="9" customWidth="1"/>
    <col min="3" max="3" width="13.875" style="9" hidden="1" customWidth="1"/>
    <col min="4" max="4" width="14.875" style="9" customWidth="1"/>
    <col min="5" max="5" width="13.875" style="9" hidden="1" customWidth="1"/>
    <col min="6" max="6" width="20.875" style="9" hidden="1" customWidth="1"/>
    <col min="7" max="7" width="13.875" style="9" customWidth="1"/>
    <col min="8" max="8" width="20.875" style="9" customWidth="1"/>
    <col min="9" max="9" width="15.375" style="9" customWidth="1"/>
    <col min="10" max="10" width="15.375" style="10" hidden="1" customWidth="1"/>
    <col min="11" max="14" width="15.375" style="9" customWidth="1"/>
    <col min="15" max="16384" width="9.125" style="9" customWidth="1"/>
  </cols>
  <sheetData>
    <row r="1" spans="1:8" ht="16.5" customHeight="1">
      <c r="A1" s="107" t="s">
        <v>0</v>
      </c>
      <c r="B1" s="108"/>
      <c r="C1" s="108"/>
      <c r="D1" s="108"/>
      <c r="E1" s="108"/>
      <c r="F1" s="108"/>
      <c r="G1" s="108"/>
      <c r="H1" s="108"/>
    </row>
    <row r="2" spans="2:8" ht="12.75" customHeight="1">
      <c r="B2" s="109" t="s">
        <v>1</v>
      </c>
      <c r="C2" s="109"/>
      <c r="D2" s="109"/>
      <c r="E2" s="109"/>
      <c r="F2" s="109"/>
      <c r="G2" s="108"/>
      <c r="H2" s="108"/>
    </row>
    <row r="3" spans="1:8" ht="14.25" customHeight="1">
      <c r="A3" s="95" t="s">
        <v>107</v>
      </c>
      <c r="B3" s="109" t="s">
        <v>2</v>
      </c>
      <c r="C3" s="109"/>
      <c r="D3" s="109"/>
      <c r="E3" s="109"/>
      <c r="F3" s="109"/>
      <c r="G3" s="108"/>
      <c r="H3" s="108"/>
    </row>
    <row r="4" spans="2:8" ht="14.25" customHeight="1">
      <c r="B4" s="109" t="s">
        <v>35</v>
      </c>
      <c r="C4" s="109"/>
      <c r="D4" s="109"/>
      <c r="E4" s="109"/>
      <c r="F4" s="109"/>
      <c r="G4" s="108"/>
      <c r="H4" s="108"/>
    </row>
    <row r="5" spans="1:10" ht="33" customHeight="1">
      <c r="A5" s="110" t="s">
        <v>121</v>
      </c>
      <c r="B5" s="110"/>
      <c r="C5" s="110"/>
      <c r="D5" s="110"/>
      <c r="E5" s="110"/>
      <c r="F5" s="110"/>
      <c r="G5" s="110"/>
      <c r="H5" s="110"/>
      <c r="J5" s="9"/>
    </row>
    <row r="6" spans="2:9" ht="35.25" customHeight="1" hidden="1">
      <c r="B6" s="11"/>
      <c r="C6" s="11"/>
      <c r="D6" s="11"/>
      <c r="E6" s="11"/>
      <c r="F6" s="11"/>
      <c r="G6" s="11"/>
      <c r="H6" s="11"/>
      <c r="I6" s="11"/>
    </row>
    <row r="7" spans="1:10" s="12" customFormat="1" ht="22.5" customHeight="1">
      <c r="A7" s="96" t="s">
        <v>3</v>
      </c>
      <c r="B7" s="96"/>
      <c r="C7" s="96"/>
      <c r="D7" s="96"/>
      <c r="E7" s="97"/>
      <c r="F7" s="97"/>
      <c r="G7" s="97"/>
      <c r="H7" s="97"/>
      <c r="J7" s="13"/>
    </row>
    <row r="8" spans="1:8" s="14" customFormat="1" ht="18.75" customHeight="1">
      <c r="A8" s="96" t="s">
        <v>104</v>
      </c>
      <c r="B8" s="96"/>
      <c r="C8" s="96"/>
      <c r="D8" s="96"/>
      <c r="E8" s="97"/>
      <c r="F8" s="97"/>
      <c r="G8" s="97"/>
      <c r="H8" s="97"/>
    </row>
    <row r="9" spans="1:8" s="15" customFormat="1" ht="17.25" customHeight="1">
      <c r="A9" s="98" t="s">
        <v>85</v>
      </c>
      <c r="B9" s="98"/>
      <c r="C9" s="98"/>
      <c r="D9" s="98"/>
      <c r="E9" s="99"/>
      <c r="F9" s="99"/>
      <c r="G9" s="99"/>
      <c r="H9" s="99"/>
    </row>
    <row r="10" spans="1:8" s="14" customFormat="1" ht="30" customHeight="1" thickBot="1">
      <c r="A10" s="100" t="s">
        <v>103</v>
      </c>
      <c r="B10" s="100"/>
      <c r="C10" s="100"/>
      <c r="D10" s="100"/>
      <c r="E10" s="101"/>
      <c r="F10" s="101"/>
      <c r="G10" s="101"/>
      <c r="H10" s="101"/>
    </row>
    <row r="11" spans="1:10" s="20" customFormat="1" ht="139.5" customHeight="1" thickBot="1">
      <c r="A11" s="16" t="s">
        <v>4</v>
      </c>
      <c r="B11" s="17" t="s">
        <v>5</v>
      </c>
      <c r="C11" s="18" t="s">
        <v>6</v>
      </c>
      <c r="D11" s="18" t="s">
        <v>36</v>
      </c>
      <c r="E11" s="18" t="s">
        <v>6</v>
      </c>
      <c r="F11" s="19" t="s">
        <v>7</v>
      </c>
      <c r="G11" s="18" t="s">
        <v>6</v>
      </c>
      <c r="H11" s="19" t="s">
        <v>7</v>
      </c>
      <c r="J11" s="21"/>
    </row>
    <row r="12" spans="1:10" s="28" customFormat="1" ht="12.75">
      <c r="A12" s="22">
        <v>1</v>
      </c>
      <c r="B12" s="23">
        <v>2</v>
      </c>
      <c r="C12" s="23">
        <v>3</v>
      </c>
      <c r="D12" s="24"/>
      <c r="E12" s="23">
        <v>3</v>
      </c>
      <c r="F12" s="25">
        <v>4</v>
      </c>
      <c r="G12" s="26">
        <v>3</v>
      </c>
      <c r="H12" s="27">
        <v>4</v>
      </c>
      <c r="J12" s="29"/>
    </row>
    <row r="13" spans="1:10" s="28" customFormat="1" ht="49.5" customHeight="1">
      <c r="A13" s="102" t="s">
        <v>8</v>
      </c>
      <c r="B13" s="103"/>
      <c r="C13" s="103"/>
      <c r="D13" s="103"/>
      <c r="E13" s="103"/>
      <c r="F13" s="103"/>
      <c r="G13" s="104"/>
      <c r="H13" s="105"/>
      <c r="J13" s="29"/>
    </row>
    <row r="14" spans="1:10" s="20" customFormat="1" ht="15">
      <c r="A14" s="30" t="s">
        <v>9</v>
      </c>
      <c r="B14" s="31" t="s">
        <v>10</v>
      </c>
      <c r="C14" s="32">
        <f>F14*12</f>
        <v>0</v>
      </c>
      <c r="D14" s="33">
        <f>G14*I14</f>
        <v>62740.608</v>
      </c>
      <c r="E14" s="32">
        <f>H14*12</f>
        <v>26.880000000000003</v>
      </c>
      <c r="F14" s="34"/>
      <c r="G14" s="32">
        <f>H14*12</f>
        <v>26.880000000000003</v>
      </c>
      <c r="H14" s="32">
        <v>2.24</v>
      </c>
      <c r="I14" s="20">
        <v>2334.1</v>
      </c>
      <c r="J14" s="21">
        <v>2.2363</v>
      </c>
    </row>
    <row r="15" spans="1:10" s="20" customFormat="1" ht="30">
      <c r="A15" s="30" t="s">
        <v>11</v>
      </c>
      <c r="B15" s="35"/>
      <c r="C15" s="32">
        <f>F15*12</f>
        <v>0</v>
      </c>
      <c r="D15" s="33">
        <f>G15*I15</f>
        <v>84027.59999999999</v>
      </c>
      <c r="E15" s="32">
        <f>H15*12</f>
        <v>36</v>
      </c>
      <c r="F15" s="34"/>
      <c r="G15" s="32">
        <f>H15*12</f>
        <v>36</v>
      </c>
      <c r="H15" s="32">
        <v>3</v>
      </c>
      <c r="I15" s="20">
        <v>2334.1</v>
      </c>
      <c r="J15" s="21">
        <v>2.568</v>
      </c>
    </row>
    <row r="16" spans="1:10" s="20" customFormat="1" ht="15">
      <c r="A16" s="36" t="s">
        <v>91</v>
      </c>
      <c r="B16" s="37" t="s">
        <v>12</v>
      </c>
      <c r="C16" s="32"/>
      <c r="D16" s="33"/>
      <c r="E16" s="32"/>
      <c r="F16" s="34"/>
      <c r="G16" s="32"/>
      <c r="H16" s="32"/>
      <c r="J16" s="21"/>
    </row>
    <row r="17" spans="1:10" s="20" customFormat="1" ht="15">
      <c r="A17" s="36" t="s">
        <v>92</v>
      </c>
      <c r="B17" s="37" t="s">
        <v>12</v>
      </c>
      <c r="C17" s="32"/>
      <c r="D17" s="33"/>
      <c r="E17" s="32"/>
      <c r="F17" s="34"/>
      <c r="G17" s="32"/>
      <c r="H17" s="32"/>
      <c r="J17" s="21"/>
    </row>
    <row r="18" spans="1:10" s="20" customFormat="1" ht="15">
      <c r="A18" s="36" t="s">
        <v>93</v>
      </c>
      <c r="B18" s="37" t="s">
        <v>12</v>
      </c>
      <c r="C18" s="32"/>
      <c r="D18" s="33"/>
      <c r="E18" s="32"/>
      <c r="F18" s="34"/>
      <c r="G18" s="32"/>
      <c r="H18" s="32"/>
      <c r="J18" s="21"/>
    </row>
    <row r="19" spans="1:10" s="20" customFormat="1" ht="25.5">
      <c r="A19" s="36" t="s">
        <v>94</v>
      </c>
      <c r="B19" s="37" t="s">
        <v>13</v>
      </c>
      <c r="C19" s="32"/>
      <c r="D19" s="33"/>
      <c r="E19" s="32"/>
      <c r="F19" s="34"/>
      <c r="G19" s="32"/>
      <c r="H19" s="32"/>
      <c r="J19" s="21"/>
    </row>
    <row r="20" spans="1:10" s="20" customFormat="1" ht="15">
      <c r="A20" s="36" t="s">
        <v>95</v>
      </c>
      <c r="B20" s="37" t="s">
        <v>12</v>
      </c>
      <c r="C20" s="32"/>
      <c r="D20" s="33"/>
      <c r="E20" s="32"/>
      <c r="F20" s="34"/>
      <c r="G20" s="32"/>
      <c r="H20" s="32"/>
      <c r="J20" s="21"/>
    </row>
    <row r="21" spans="1:10" s="20" customFormat="1" ht="26.25" thickBot="1">
      <c r="A21" s="38" t="s">
        <v>96</v>
      </c>
      <c r="B21" s="39" t="s">
        <v>97</v>
      </c>
      <c r="C21" s="32"/>
      <c r="D21" s="33"/>
      <c r="E21" s="32"/>
      <c r="F21" s="34"/>
      <c r="G21" s="32"/>
      <c r="H21" s="32"/>
      <c r="J21" s="21"/>
    </row>
    <row r="22" spans="1:10" s="42" customFormat="1" ht="15">
      <c r="A22" s="40" t="s">
        <v>14</v>
      </c>
      <c r="B22" s="31" t="s">
        <v>15</v>
      </c>
      <c r="C22" s="32">
        <f>F22*12</f>
        <v>0</v>
      </c>
      <c r="D22" s="33">
        <f aca="true" t="shared" si="0" ref="D22:D33">G22*I22</f>
        <v>16805.519999999997</v>
      </c>
      <c r="E22" s="32">
        <f>H22*12</f>
        <v>7.199999999999999</v>
      </c>
      <c r="F22" s="41"/>
      <c r="G22" s="32">
        <f aca="true" t="shared" si="1" ref="G22:G33">H22*12</f>
        <v>7.199999999999999</v>
      </c>
      <c r="H22" s="32">
        <v>0.6</v>
      </c>
      <c r="I22" s="20">
        <v>2334.1</v>
      </c>
      <c r="J22" s="21">
        <v>0.5992000000000001</v>
      </c>
    </row>
    <row r="23" spans="1:10" s="20" customFormat="1" ht="15">
      <c r="A23" s="40" t="s">
        <v>16</v>
      </c>
      <c r="B23" s="31" t="s">
        <v>17</v>
      </c>
      <c r="C23" s="32">
        <f>F23*12</f>
        <v>0</v>
      </c>
      <c r="D23" s="33">
        <f t="shared" si="0"/>
        <v>54337.848</v>
      </c>
      <c r="E23" s="32">
        <f>H23*12</f>
        <v>23.28</v>
      </c>
      <c r="F23" s="41"/>
      <c r="G23" s="32">
        <f t="shared" si="1"/>
        <v>23.28</v>
      </c>
      <c r="H23" s="32">
        <v>1.94</v>
      </c>
      <c r="I23" s="20">
        <v>2334.1</v>
      </c>
      <c r="J23" s="21">
        <v>1.9367</v>
      </c>
    </row>
    <row r="24" spans="1:10" s="28" customFormat="1" ht="30">
      <c r="A24" s="40" t="s">
        <v>55</v>
      </c>
      <c r="B24" s="31" t="s">
        <v>10</v>
      </c>
      <c r="C24" s="43"/>
      <c r="D24" s="33">
        <f t="shared" si="0"/>
        <v>1680.552</v>
      </c>
      <c r="E24" s="43"/>
      <c r="F24" s="41"/>
      <c r="G24" s="32">
        <f t="shared" si="1"/>
        <v>0.72</v>
      </c>
      <c r="H24" s="32">
        <v>0.06</v>
      </c>
      <c r="I24" s="20">
        <v>2334.1</v>
      </c>
      <c r="J24" s="21">
        <v>0.053500000000000006</v>
      </c>
    </row>
    <row r="25" spans="1:10" s="28" customFormat="1" ht="27.75" customHeight="1">
      <c r="A25" s="40" t="s">
        <v>84</v>
      </c>
      <c r="B25" s="31" t="s">
        <v>10</v>
      </c>
      <c r="C25" s="43"/>
      <c r="D25" s="33">
        <f t="shared" si="0"/>
        <v>1680.552</v>
      </c>
      <c r="E25" s="43"/>
      <c r="F25" s="41"/>
      <c r="G25" s="32">
        <f t="shared" si="1"/>
        <v>0.72</v>
      </c>
      <c r="H25" s="32">
        <v>0.06</v>
      </c>
      <c r="I25" s="20">
        <v>2334.1</v>
      </c>
      <c r="J25" s="21">
        <v>0.053500000000000006</v>
      </c>
    </row>
    <row r="26" spans="1:10" s="28" customFormat="1" ht="15">
      <c r="A26" s="40" t="s">
        <v>56</v>
      </c>
      <c r="B26" s="31" t="s">
        <v>10</v>
      </c>
      <c r="C26" s="43"/>
      <c r="D26" s="33">
        <f t="shared" si="0"/>
        <v>10363.403999999999</v>
      </c>
      <c r="E26" s="43"/>
      <c r="F26" s="41"/>
      <c r="G26" s="32">
        <f t="shared" si="1"/>
        <v>4.4399999999999995</v>
      </c>
      <c r="H26" s="32">
        <v>0.37</v>
      </c>
      <c r="I26" s="20">
        <v>2334.1</v>
      </c>
      <c r="J26" s="21">
        <v>0.36380000000000007</v>
      </c>
    </row>
    <row r="27" spans="1:10" s="28" customFormat="1" ht="30" hidden="1">
      <c r="A27" s="40" t="s">
        <v>57</v>
      </c>
      <c r="B27" s="31" t="s">
        <v>13</v>
      </c>
      <c r="C27" s="43"/>
      <c r="D27" s="33">
        <f t="shared" si="0"/>
        <v>0</v>
      </c>
      <c r="E27" s="43"/>
      <c r="F27" s="41"/>
      <c r="G27" s="32">
        <f t="shared" si="1"/>
        <v>0</v>
      </c>
      <c r="H27" s="32">
        <v>0</v>
      </c>
      <c r="I27" s="20">
        <v>2334.1</v>
      </c>
      <c r="J27" s="21">
        <v>0</v>
      </c>
    </row>
    <row r="28" spans="1:10" s="28" customFormat="1" ht="30" hidden="1">
      <c r="A28" s="40" t="s">
        <v>58</v>
      </c>
      <c r="B28" s="31" t="s">
        <v>13</v>
      </c>
      <c r="C28" s="43"/>
      <c r="D28" s="33">
        <f t="shared" si="0"/>
        <v>0</v>
      </c>
      <c r="E28" s="43"/>
      <c r="F28" s="41"/>
      <c r="G28" s="32">
        <f t="shared" si="1"/>
        <v>0</v>
      </c>
      <c r="H28" s="32">
        <v>0</v>
      </c>
      <c r="I28" s="20">
        <v>2334.1</v>
      </c>
      <c r="J28" s="21">
        <v>0</v>
      </c>
    </row>
    <row r="29" spans="1:10" s="28" customFormat="1" ht="30">
      <c r="A29" s="40" t="s">
        <v>59</v>
      </c>
      <c r="B29" s="31" t="s">
        <v>13</v>
      </c>
      <c r="C29" s="43"/>
      <c r="D29" s="33">
        <f t="shared" si="0"/>
        <v>10363.403999999999</v>
      </c>
      <c r="E29" s="43"/>
      <c r="F29" s="41"/>
      <c r="G29" s="32">
        <f t="shared" si="1"/>
        <v>4.4399999999999995</v>
      </c>
      <c r="H29" s="32">
        <v>0.37</v>
      </c>
      <c r="I29" s="20">
        <v>2334.1</v>
      </c>
      <c r="J29" s="21">
        <v>0</v>
      </c>
    </row>
    <row r="30" spans="1:10" s="28" customFormat="1" ht="30">
      <c r="A30" s="40" t="s">
        <v>24</v>
      </c>
      <c r="B30" s="31"/>
      <c r="C30" s="43">
        <f>F30*12</f>
        <v>0</v>
      </c>
      <c r="D30" s="33">
        <f t="shared" si="0"/>
        <v>3921.288</v>
      </c>
      <c r="E30" s="43">
        <f>H30*12</f>
        <v>1.6800000000000002</v>
      </c>
      <c r="F30" s="41"/>
      <c r="G30" s="32">
        <f t="shared" si="1"/>
        <v>1.6800000000000002</v>
      </c>
      <c r="H30" s="32">
        <v>0.14</v>
      </c>
      <c r="I30" s="20">
        <v>2334.1</v>
      </c>
      <c r="J30" s="21">
        <v>0.1391</v>
      </c>
    </row>
    <row r="31" spans="1:10" s="20" customFormat="1" ht="15">
      <c r="A31" s="40" t="s">
        <v>26</v>
      </c>
      <c r="B31" s="31" t="s">
        <v>27</v>
      </c>
      <c r="C31" s="43">
        <f>F31*12</f>
        <v>0</v>
      </c>
      <c r="D31" s="33">
        <f t="shared" si="0"/>
        <v>840.276</v>
      </c>
      <c r="E31" s="43">
        <f>H31*12</f>
        <v>0.36</v>
      </c>
      <c r="F31" s="41"/>
      <c r="G31" s="32">
        <f t="shared" si="1"/>
        <v>0.36</v>
      </c>
      <c r="H31" s="32">
        <v>0.03</v>
      </c>
      <c r="I31" s="20">
        <v>2334.1</v>
      </c>
      <c r="J31" s="21">
        <v>0.032100000000000004</v>
      </c>
    </row>
    <row r="32" spans="1:10" s="20" customFormat="1" ht="15">
      <c r="A32" s="40" t="s">
        <v>28</v>
      </c>
      <c r="B32" s="31" t="s">
        <v>29</v>
      </c>
      <c r="C32" s="43">
        <f>F32*12</f>
        <v>0</v>
      </c>
      <c r="D32" s="43">
        <f t="shared" si="0"/>
        <v>560.184</v>
      </c>
      <c r="E32" s="43">
        <f>H32*12</f>
        <v>0.24</v>
      </c>
      <c r="F32" s="43"/>
      <c r="G32" s="43">
        <f t="shared" si="1"/>
        <v>0.24</v>
      </c>
      <c r="H32" s="43">
        <v>0.02</v>
      </c>
      <c r="I32" s="20">
        <v>2334.1</v>
      </c>
      <c r="J32" s="21">
        <v>0.021400000000000002</v>
      </c>
    </row>
    <row r="33" spans="1:10" s="42" customFormat="1" ht="30">
      <c r="A33" s="40" t="s">
        <v>25</v>
      </c>
      <c r="B33" s="31" t="s">
        <v>119</v>
      </c>
      <c r="C33" s="43">
        <f>F33*12</f>
        <v>0</v>
      </c>
      <c r="D33" s="43">
        <f t="shared" si="0"/>
        <v>840.276</v>
      </c>
      <c r="E33" s="43"/>
      <c r="F33" s="43"/>
      <c r="G33" s="43">
        <f t="shared" si="1"/>
        <v>0.36</v>
      </c>
      <c r="H33" s="43">
        <v>0.03</v>
      </c>
      <c r="I33" s="20">
        <v>2334.1</v>
      </c>
      <c r="J33" s="21">
        <v>0</v>
      </c>
    </row>
    <row r="34" spans="1:10" s="42" customFormat="1" ht="13.5" customHeight="1">
      <c r="A34" s="40" t="s">
        <v>37</v>
      </c>
      <c r="B34" s="31"/>
      <c r="C34" s="43"/>
      <c r="D34" s="43">
        <f>SUM(D35:D49)</f>
        <v>19329.418000000005</v>
      </c>
      <c r="E34" s="43"/>
      <c r="F34" s="43"/>
      <c r="G34" s="43">
        <f>SUM(G35:G49)</f>
        <v>8.280000000000001</v>
      </c>
      <c r="H34" s="43">
        <f>SUM(H35:H49)</f>
        <v>0.69</v>
      </c>
      <c r="I34" s="20">
        <v>2334.1</v>
      </c>
      <c r="J34" s="21">
        <v>0.6555304428544906</v>
      </c>
    </row>
    <row r="35" spans="1:10" s="28" customFormat="1" ht="9.75" customHeight="1" hidden="1">
      <c r="A35" s="44" t="s">
        <v>69</v>
      </c>
      <c r="B35" s="37" t="s">
        <v>18</v>
      </c>
      <c r="C35" s="45"/>
      <c r="D35" s="46"/>
      <c r="E35" s="45"/>
      <c r="F35" s="47"/>
      <c r="G35" s="45"/>
      <c r="H35" s="45">
        <v>0</v>
      </c>
      <c r="I35" s="20">
        <v>2334.1</v>
      </c>
      <c r="J35" s="21">
        <v>0</v>
      </c>
    </row>
    <row r="36" spans="1:10" s="28" customFormat="1" ht="14.25" customHeight="1">
      <c r="A36" s="44" t="s">
        <v>51</v>
      </c>
      <c r="B36" s="37" t="s">
        <v>18</v>
      </c>
      <c r="C36" s="45"/>
      <c r="D36" s="46">
        <f>G36*I36</f>
        <v>280.092</v>
      </c>
      <c r="E36" s="45">
        <f aca="true" t="shared" si="2" ref="E36:E41">H36*12</f>
        <v>0.12</v>
      </c>
      <c r="F36" s="47"/>
      <c r="G36" s="45">
        <f>H36*12</f>
        <v>0.12</v>
      </c>
      <c r="H36" s="45">
        <v>0.01</v>
      </c>
      <c r="I36" s="20">
        <v>2334.1</v>
      </c>
      <c r="J36" s="47">
        <v>0.010700000000000001</v>
      </c>
    </row>
    <row r="37" spans="1:10" s="28" customFormat="1" ht="15">
      <c r="A37" s="44" t="s">
        <v>19</v>
      </c>
      <c r="B37" s="37" t="s">
        <v>23</v>
      </c>
      <c r="C37" s="45">
        <f>F37*12</f>
        <v>0</v>
      </c>
      <c r="D37" s="46">
        <f aca="true" t="shared" si="3" ref="D37:D47">G37*I37</f>
        <v>280.092</v>
      </c>
      <c r="E37" s="45">
        <f t="shared" si="2"/>
        <v>0.12</v>
      </c>
      <c r="F37" s="47"/>
      <c r="G37" s="45">
        <f aca="true" t="shared" si="4" ref="G37:G49">H37*12</f>
        <v>0.12</v>
      </c>
      <c r="H37" s="45">
        <v>0.01</v>
      </c>
      <c r="I37" s="20">
        <v>2334.1</v>
      </c>
      <c r="J37" s="47">
        <v>0.010700000000000001</v>
      </c>
    </row>
    <row r="38" spans="1:10" s="28" customFormat="1" ht="15">
      <c r="A38" s="44" t="s">
        <v>100</v>
      </c>
      <c r="B38" s="37" t="s">
        <v>18</v>
      </c>
      <c r="C38" s="45">
        <f>F38*12</f>
        <v>0</v>
      </c>
      <c r="D38" s="46">
        <f t="shared" si="3"/>
        <v>5601.840000000001</v>
      </c>
      <c r="E38" s="45">
        <f t="shared" si="2"/>
        <v>2.4000000000000004</v>
      </c>
      <c r="F38" s="47"/>
      <c r="G38" s="45">
        <f t="shared" si="4"/>
        <v>2.4000000000000004</v>
      </c>
      <c r="H38" s="45">
        <v>0.2</v>
      </c>
      <c r="I38" s="20">
        <v>2334.1</v>
      </c>
      <c r="J38" s="47">
        <v>0.2033</v>
      </c>
    </row>
    <row r="39" spans="1:10" s="28" customFormat="1" ht="15">
      <c r="A39" s="44" t="s">
        <v>67</v>
      </c>
      <c r="B39" s="37" t="s">
        <v>18</v>
      </c>
      <c r="C39" s="45">
        <f>F39*12</f>
        <v>0</v>
      </c>
      <c r="D39" s="46">
        <f t="shared" si="3"/>
        <v>560.184</v>
      </c>
      <c r="E39" s="45">
        <f t="shared" si="2"/>
        <v>0.24</v>
      </c>
      <c r="F39" s="47"/>
      <c r="G39" s="45">
        <f t="shared" si="4"/>
        <v>0.24</v>
      </c>
      <c r="H39" s="45">
        <v>0.02</v>
      </c>
      <c r="I39" s="20">
        <v>2334.1</v>
      </c>
      <c r="J39" s="47">
        <v>0.021400000000000002</v>
      </c>
    </row>
    <row r="40" spans="1:10" s="28" customFormat="1" ht="15">
      <c r="A40" s="44" t="s">
        <v>20</v>
      </c>
      <c r="B40" s="37" t="s">
        <v>18</v>
      </c>
      <c r="C40" s="45">
        <f>F40*12</f>
        <v>0</v>
      </c>
      <c r="D40" s="46">
        <f t="shared" si="3"/>
        <v>3081.012</v>
      </c>
      <c r="E40" s="45">
        <f t="shared" si="2"/>
        <v>1.32</v>
      </c>
      <c r="F40" s="47"/>
      <c r="G40" s="45">
        <f t="shared" si="4"/>
        <v>1.32</v>
      </c>
      <c r="H40" s="45">
        <v>0.11</v>
      </c>
      <c r="I40" s="20">
        <v>2334.1</v>
      </c>
      <c r="J40" s="47">
        <v>0.10700000000000001</v>
      </c>
    </row>
    <row r="41" spans="1:10" s="28" customFormat="1" ht="15">
      <c r="A41" s="44" t="s">
        <v>21</v>
      </c>
      <c r="B41" s="37" t="s">
        <v>18</v>
      </c>
      <c r="C41" s="45">
        <f>F41*12</f>
        <v>0</v>
      </c>
      <c r="D41" s="46">
        <f t="shared" si="3"/>
        <v>560.184</v>
      </c>
      <c r="E41" s="45">
        <f t="shared" si="2"/>
        <v>0.24</v>
      </c>
      <c r="F41" s="47"/>
      <c r="G41" s="45">
        <f t="shared" si="4"/>
        <v>0.24</v>
      </c>
      <c r="H41" s="45">
        <v>0.02</v>
      </c>
      <c r="I41" s="20">
        <v>2334.1</v>
      </c>
      <c r="J41" s="47">
        <v>0.021400000000000002</v>
      </c>
    </row>
    <row r="42" spans="1:10" s="28" customFormat="1" ht="15">
      <c r="A42" s="44" t="s">
        <v>62</v>
      </c>
      <c r="B42" s="37" t="s">
        <v>18</v>
      </c>
      <c r="C42" s="45"/>
      <c r="D42" s="46">
        <f t="shared" si="3"/>
        <v>280.092</v>
      </c>
      <c r="E42" s="45"/>
      <c r="F42" s="47"/>
      <c r="G42" s="45">
        <f t="shared" si="4"/>
        <v>0.12</v>
      </c>
      <c r="H42" s="45">
        <v>0.01</v>
      </c>
      <c r="I42" s="20">
        <v>2334.1</v>
      </c>
      <c r="J42" s="47">
        <v>0.010700000000000001</v>
      </c>
    </row>
    <row r="43" spans="1:10" s="28" customFormat="1" ht="15">
      <c r="A43" s="44" t="s">
        <v>63</v>
      </c>
      <c r="B43" s="37" t="s">
        <v>23</v>
      </c>
      <c r="C43" s="45"/>
      <c r="D43" s="46">
        <f t="shared" si="3"/>
        <v>1400.4600000000003</v>
      </c>
      <c r="E43" s="45"/>
      <c r="F43" s="47"/>
      <c r="G43" s="45">
        <f t="shared" si="4"/>
        <v>0.6000000000000001</v>
      </c>
      <c r="H43" s="45">
        <v>0.05</v>
      </c>
      <c r="I43" s="20">
        <v>2334.1</v>
      </c>
      <c r="J43" s="47">
        <v>0.053500000000000006</v>
      </c>
    </row>
    <row r="44" spans="1:10" s="28" customFormat="1" ht="25.5">
      <c r="A44" s="44" t="s">
        <v>22</v>
      </c>
      <c r="B44" s="37" t="s">
        <v>18</v>
      </c>
      <c r="C44" s="45">
        <f>F44*12</f>
        <v>0</v>
      </c>
      <c r="D44" s="46">
        <f t="shared" si="3"/>
        <v>1680.552</v>
      </c>
      <c r="E44" s="45">
        <f>H44*12</f>
        <v>0.72</v>
      </c>
      <c r="F44" s="47"/>
      <c r="G44" s="45">
        <f t="shared" si="4"/>
        <v>0.72</v>
      </c>
      <c r="H44" s="45">
        <v>0.06</v>
      </c>
      <c r="I44" s="20">
        <v>2334.1</v>
      </c>
      <c r="J44" s="47">
        <v>0.06420000000000001</v>
      </c>
    </row>
    <row r="45" spans="1:10" s="28" customFormat="1" ht="15">
      <c r="A45" s="44" t="s">
        <v>38</v>
      </c>
      <c r="B45" s="37" t="s">
        <v>18</v>
      </c>
      <c r="C45" s="45"/>
      <c r="D45" s="46">
        <f t="shared" si="3"/>
        <v>280.092</v>
      </c>
      <c r="E45" s="45"/>
      <c r="F45" s="47"/>
      <c r="G45" s="45">
        <f t="shared" si="4"/>
        <v>0.12</v>
      </c>
      <c r="H45" s="45">
        <v>0.01</v>
      </c>
      <c r="I45" s="20">
        <v>2334.1</v>
      </c>
      <c r="J45" s="47">
        <v>0.010700000000000001</v>
      </c>
    </row>
    <row r="46" spans="1:10" s="28" customFormat="1" ht="14.25" customHeight="1" hidden="1">
      <c r="A46" s="44" t="s">
        <v>70</v>
      </c>
      <c r="B46" s="37" t="s">
        <v>18</v>
      </c>
      <c r="C46" s="48"/>
      <c r="D46" s="46"/>
      <c r="E46" s="48"/>
      <c r="F46" s="47"/>
      <c r="G46" s="45"/>
      <c r="H46" s="45">
        <v>0</v>
      </c>
      <c r="I46" s="20">
        <v>2334.1</v>
      </c>
      <c r="J46" s="47">
        <v>0</v>
      </c>
    </row>
    <row r="47" spans="1:10" s="28" customFormat="1" ht="15">
      <c r="A47" s="44" t="s">
        <v>66</v>
      </c>
      <c r="B47" s="37" t="s">
        <v>18</v>
      </c>
      <c r="C47" s="48">
        <f>F47*12</f>
        <v>0</v>
      </c>
      <c r="D47" s="46">
        <f t="shared" si="3"/>
        <v>2520.828</v>
      </c>
      <c r="E47" s="48">
        <f>H47*12</f>
        <v>1.08</v>
      </c>
      <c r="F47" s="47"/>
      <c r="G47" s="45">
        <f t="shared" si="4"/>
        <v>1.08</v>
      </c>
      <c r="H47" s="45">
        <v>0.09</v>
      </c>
      <c r="I47" s="20">
        <v>2334.1</v>
      </c>
      <c r="J47" s="47">
        <v>0.08560000000000001</v>
      </c>
    </row>
    <row r="48" spans="1:10" s="28" customFormat="1" ht="15" hidden="1">
      <c r="A48" s="44"/>
      <c r="B48" s="37"/>
      <c r="C48" s="45"/>
      <c r="D48" s="46"/>
      <c r="E48" s="45"/>
      <c r="F48" s="47"/>
      <c r="G48" s="45"/>
      <c r="H48" s="45"/>
      <c r="I48" s="20"/>
      <c r="J48" s="47"/>
    </row>
    <row r="49" spans="1:10" s="28" customFormat="1" ht="15">
      <c r="A49" s="44" t="s">
        <v>116</v>
      </c>
      <c r="B49" s="37" t="s">
        <v>18</v>
      </c>
      <c r="C49" s="45"/>
      <c r="D49" s="46">
        <v>2803.99</v>
      </c>
      <c r="E49" s="45"/>
      <c r="F49" s="47"/>
      <c r="G49" s="45">
        <f t="shared" si="4"/>
        <v>1.2000000000000002</v>
      </c>
      <c r="H49" s="45">
        <v>0.1</v>
      </c>
      <c r="I49" s="20">
        <v>2334.1</v>
      </c>
      <c r="J49" s="47">
        <v>0.04563044285449068</v>
      </c>
    </row>
    <row r="50" spans="1:10" s="42" customFormat="1" ht="30">
      <c r="A50" s="40" t="s">
        <v>47</v>
      </c>
      <c r="B50" s="31"/>
      <c r="C50" s="32"/>
      <c r="D50" s="32">
        <f>SUM(D51:D63)</f>
        <v>19046.255999999998</v>
      </c>
      <c r="E50" s="32"/>
      <c r="F50" s="41"/>
      <c r="G50" s="32">
        <f>SUM(G51:G63)</f>
        <v>8.16</v>
      </c>
      <c r="H50" s="32">
        <f>SUM(H51:H63)</f>
        <v>0.68</v>
      </c>
      <c r="I50" s="20">
        <v>2334.1</v>
      </c>
      <c r="J50" s="21">
        <v>0.5834719642117591</v>
      </c>
    </row>
    <row r="51" spans="1:10" s="28" customFormat="1" ht="15">
      <c r="A51" s="44" t="s">
        <v>39</v>
      </c>
      <c r="B51" s="37" t="s">
        <v>68</v>
      </c>
      <c r="C51" s="45"/>
      <c r="D51" s="46">
        <f aca="true" t="shared" si="5" ref="D51:D62">G51*I51</f>
        <v>1960.644</v>
      </c>
      <c r="E51" s="45"/>
      <c r="F51" s="47"/>
      <c r="G51" s="45">
        <f aca="true" t="shared" si="6" ref="G51:G62">H51*12</f>
        <v>0.8400000000000001</v>
      </c>
      <c r="H51" s="45">
        <v>0.07</v>
      </c>
      <c r="I51" s="20">
        <v>2334.1</v>
      </c>
      <c r="J51" s="47">
        <v>0.07490000000000001</v>
      </c>
    </row>
    <row r="52" spans="1:10" s="28" customFormat="1" ht="25.5">
      <c r="A52" s="44" t="s">
        <v>40</v>
      </c>
      <c r="B52" s="49" t="s">
        <v>18</v>
      </c>
      <c r="C52" s="45"/>
      <c r="D52" s="46">
        <f t="shared" si="5"/>
        <v>1400.4600000000003</v>
      </c>
      <c r="E52" s="45"/>
      <c r="F52" s="47"/>
      <c r="G52" s="45">
        <f t="shared" si="6"/>
        <v>0.6000000000000001</v>
      </c>
      <c r="H52" s="45">
        <v>0.05</v>
      </c>
      <c r="I52" s="20">
        <v>2334.1</v>
      </c>
      <c r="J52" s="47">
        <v>0.053500000000000006</v>
      </c>
    </row>
    <row r="53" spans="1:10" s="28" customFormat="1" ht="15" hidden="1">
      <c r="A53" s="44" t="s">
        <v>99</v>
      </c>
      <c r="B53" s="37" t="s">
        <v>74</v>
      </c>
      <c r="C53" s="45"/>
      <c r="D53" s="46"/>
      <c r="E53" s="45"/>
      <c r="F53" s="47"/>
      <c r="G53" s="45"/>
      <c r="H53" s="45">
        <v>0</v>
      </c>
      <c r="I53" s="20">
        <v>2334.1</v>
      </c>
      <c r="J53" s="47">
        <v>0</v>
      </c>
    </row>
    <row r="54" spans="1:10" s="28" customFormat="1" ht="15" hidden="1">
      <c r="A54" s="44" t="s">
        <v>75</v>
      </c>
      <c r="B54" s="37" t="s">
        <v>74</v>
      </c>
      <c r="C54" s="45"/>
      <c r="D54" s="46"/>
      <c r="E54" s="45"/>
      <c r="F54" s="47"/>
      <c r="G54" s="45"/>
      <c r="H54" s="45">
        <v>0</v>
      </c>
      <c r="I54" s="20">
        <v>2334.1</v>
      </c>
      <c r="J54" s="47">
        <v>0</v>
      </c>
    </row>
    <row r="55" spans="1:10" s="28" customFormat="1" ht="25.5" hidden="1">
      <c r="A55" s="44" t="s">
        <v>71</v>
      </c>
      <c r="B55" s="37" t="s">
        <v>72</v>
      </c>
      <c r="C55" s="45"/>
      <c r="D55" s="46"/>
      <c r="E55" s="45"/>
      <c r="F55" s="47"/>
      <c r="G55" s="45"/>
      <c r="H55" s="45">
        <v>0</v>
      </c>
      <c r="I55" s="20">
        <v>2334.1</v>
      </c>
      <c r="J55" s="47">
        <v>0</v>
      </c>
    </row>
    <row r="56" spans="1:10" s="28" customFormat="1" ht="15" hidden="1">
      <c r="A56" s="44" t="s">
        <v>41</v>
      </c>
      <c r="B56" s="37" t="s">
        <v>73</v>
      </c>
      <c r="C56" s="45"/>
      <c r="D56" s="46">
        <f t="shared" si="5"/>
        <v>0</v>
      </c>
      <c r="E56" s="45"/>
      <c r="F56" s="47"/>
      <c r="G56" s="45">
        <f t="shared" si="6"/>
        <v>0</v>
      </c>
      <c r="H56" s="45">
        <v>0</v>
      </c>
      <c r="I56" s="20">
        <v>2334.1</v>
      </c>
      <c r="J56" s="47">
        <v>0</v>
      </c>
    </row>
    <row r="57" spans="1:10" s="28" customFormat="1" ht="15" hidden="1">
      <c r="A57" s="44" t="s">
        <v>53</v>
      </c>
      <c r="B57" s="37" t="s">
        <v>74</v>
      </c>
      <c r="C57" s="45"/>
      <c r="D57" s="46"/>
      <c r="E57" s="45"/>
      <c r="F57" s="47"/>
      <c r="G57" s="45"/>
      <c r="H57" s="45">
        <v>0</v>
      </c>
      <c r="I57" s="20">
        <v>2334.1</v>
      </c>
      <c r="J57" s="47">
        <v>0</v>
      </c>
    </row>
    <row r="58" spans="1:10" s="28" customFormat="1" ht="15" hidden="1">
      <c r="A58" s="44" t="s">
        <v>54</v>
      </c>
      <c r="B58" s="37" t="s">
        <v>18</v>
      </c>
      <c r="C58" s="45"/>
      <c r="D58" s="46"/>
      <c r="E58" s="45"/>
      <c r="F58" s="47"/>
      <c r="G58" s="45"/>
      <c r="H58" s="45">
        <v>0</v>
      </c>
      <c r="I58" s="20">
        <v>2334.1</v>
      </c>
      <c r="J58" s="47">
        <v>0</v>
      </c>
    </row>
    <row r="59" spans="1:10" s="28" customFormat="1" ht="25.5" hidden="1">
      <c r="A59" s="44" t="s">
        <v>52</v>
      </c>
      <c r="B59" s="37" t="s">
        <v>18</v>
      </c>
      <c r="C59" s="45"/>
      <c r="D59" s="46"/>
      <c r="E59" s="45"/>
      <c r="F59" s="47"/>
      <c r="G59" s="45"/>
      <c r="H59" s="45">
        <v>0</v>
      </c>
      <c r="I59" s="20">
        <v>2334.1</v>
      </c>
      <c r="J59" s="47">
        <v>0</v>
      </c>
    </row>
    <row r="60" spans="1:10" s="28" customFormat="1" ht="15">
      <c r="A60" s="44" t="s">
        <v>101</v>
      </c>
      <c r="B60" s="37" t="s">
        <v>18</v>
      </c>
      <c r="C60" s="45"/>
      <c r="D60" s="46">
        <f t="shared" si="5"/>
        <v>1120.368</v>
      </c>
      <c r="E60" s="45"/>
      <c r="F60" s="47"/>
      <c r="G60" s="45">
        <f t="shared" si="6"/>
        <v>0.48</v>
      </c>
      <c r="H60" s="45">
        <v>0.04</v>
      </c>
      <c r="I60" s="20">
        <v>2334.1</v>
      </c>
      <c r="J60" s="47">
        <v>0.032100000000000004</v>
      </c>
    </row>
    <row r="61" spans="1:10" s="28" customFormat="1" ht="25.5">
      <c r="A61" s="44" t="s">
        <v>120</v>
      </c>
      <c r="B61" s="37" t="s">
        <v>13</v>
      </c>
      <c r="C61" s="45"/>
      <c r="D61" s="46">
        <f t="shared" si="5"/>
        <v>9803.219999999998</v>
      </c>
      <c r="E61" s="45"/>
      <c r="F61" s="47"/>
      <c r="G61" s="45">
        <f t="shared" si="6"/>
        <v>4.199999999999999</v>
      </c>
      <c r="H61" s="45">
        <v>0.35</v>
      </c>
      <c r="I61" s="20">
        <v>2334.1</v>
      </c>
      <c r="J61" s="50">
        <v>0</v>
      </c>
    </row>
    <row r="62" spans="1:10" s="28" customFormat="1" ht="15">
      <c r="A62" s="44" t="s">
        <v>64</v>
      </c>
      <c r="B62" s="37" t="s">
        <v>10</v>
      </c>
      <c r="C62" s="48"/>
      <c r="D62" s="46">
        <f t="shared" si="5"/>
        <v>4761.564</v>
      </c>
      <c r="E62" s="48"/>
      <c r="F62" s="47"/>
      <c r="G62" s="45">
        <f t="shared" si="6"/>
        <v>2.04</v>
      </c>
      <c r="H62" s="45">
        <v>0.17</v>
      </c>
      <c r="I62" s="20">
        <v>2334.1</v>
      </c>
      <c r="J62" s="47">
        <v>0.17120000000000002</v>
      </c>
    </row>
    <row r="63" spans="1:10" s="28" customFormat="1" ht="15" hidden="1">
      <c r="A63" s="44"/>
      <c r="B63" s="37"/>
      <c r="C63" s="45"/>
      <c r="D63" s="46"/>
      <c r="E63" s="45"/>
      <c r="F63" s="47"/>
      <c r="G63" s="45"/>
      <c r="H63" s="45"/>
      <c r="I63" s="20"/>
      <c r="J63" s="47"/>
    </row>
    <row r="64" spans="1:10" s="28" customFormat="1" ht="30">
      <c r="A64" s="40" t="s">
        <v>48</v>
      </c>
      <c r="B64" s="37"/>
      <c r="C64" s="45"/>
      <c r="D64" s="32">
        <f>D65+D66+D67</f>
        <v>1704.9000000000003</v>
      </c>
      <c r="E64" s="45"/>
      <c r="F64" s="47"/>
      <c r="G64" s="32">
        <f>G65+G66+G67</f>
        <v>0.7200000000000001</v>
      </c>
      <c r="H64" s="32">
        <f>H65+H66+H67</f>
        <v>0.060000000000000005</v>
      </c>
      <c r="I64" s="20">
        <v>2334.1</v>
      </c>
      <c r="J64" s="21">
        <v>0.08845076617682762</v>
      </c>
    </row>
    <row r="65" spans="1:10" s="28" customFormat="1" ht="15">
      <c r="A65" s="44" t="s">
        <v>117</v>
      </c>
      <c r="B65" s="37" t="s">
        <v>18</v>
      </c>
      <c r="C65" s="45"/>
      <c r="D65" s="46">
        <v>304.44</v>
      </c>
      <c r="E65" s="45"/>
      <c r="F65" s="47"/>
      <c r="G65" s="45">
        <f>H65*12</f>
        <v>0.12</v>
      </c>
      <c r="H65" s="45">
        <v>0.01</v>
      </c>
      <c r="I65" s="20">
        <v>2334.1</v>
      </c>
      <c r="J65" s="47">
        <v>0.034950766176827616</v>
      </c>
    </row>
    <row r="66" spans="1:10" s="28" customFormat="1" ht="15">
      <c r="A66" s="44" t="s">
        <v>102</v>
      </c>
      <c r="B66" s="37" t="s">
        <v>18</v>
      </c>
      <c r="C66" s="45"/>
      <c r="D66" s="46">
        <f>G66*I66</f>
        <v>1400.4600000000003</v>
      </c>
      <c r="E66" s="45"/>
      <c r="F66" s="47"/>
      <c r="G66" s="45">
        <f>H66*12</f>
        <v>0.6000000000000001</v>
      </c>
      <c r="H66" s="45">
        <v>0.05</v>
      </c>
      <c r="I66" s="20">
        <v>2334.1</v>
      </c>
      <c r="J66" s="47">
        <v>0.053500000000000006</v>
      </c>
    </row>
    <row r="67" spans="1:10" s="28" customFormat="1" ht="15" hidden="1">
      <c r="A67" s="44" t="s">
        <v>65</v>
      </c>
      <c r="B67" s="37" t="s">
        <v>10</v>
      </c>
      <c r="C67" s="45"/>
      <c r="D67" s="46">
        <f>G67*I67</f>
        <v>0</v>
      </c>
      <c r="E67" s="45"/>
      <c r="F67" s="47"/>
      <c r="G67" s="45">
        <f>H67*12</f>
        <v>0</v>
      </c>
      <c r="H67" s="45">
        <v>0</v>
      </c>
      <c r="I67" s="20">
        <v>2334.1</v>
      </c>
      <c r="J67" s="21">
        <v>0</v>
      </c>
    </row>
    <row r="68" spans="1:10" s="28" customFormat="1" ht="15">
      <c r="A68" s="40" t="s">
        <v>49</v>
      </c>
      <c r="B68" s="37"/>
      <c r="C68" s="45"/>
      <c r="D68" s="32">
        <f>SUM(D69:D76)</f>
        <v>5881.932</v>
      </c>
      <c r="E68" s="45"/>
      <c r="F68" s="47"/>
      <c r="G68" s="32">
        <f>SUM(G69:G76)</f>
        <v>2.52</v>
      </c>
      <c r="H68" s="32">
        <f>SUM(H69:H76)</f>
        <v>0.21</v>
      </c>
      <c r="I68" s="20">
        <v>2334.1</v>
      </c>
      <c r="J68" s="21">
        <v>0.321</v>
      </c>
    </row>
    <row r="69" spans="1:10" s="28" customFormat="1" ht="15" hidden="1">
      <c r="A69" s="44" t="s">
        <v>42</v>
      </c>
      <c r="B69" s="37" t="s">
        <v>10</v>
      </c>
      <c r="C69" s="45"/>
      <c r="D69" s="46">
        <f aca="true" t="shared" si="7" ref="D69:D76">G69*I69</f>
        <v>0</v>
      </c>
      <c r="E69" s="45"/>
      <c r="F69" s="47"/>
      <c r="G69" s="45">
        <f aca="true" t="shared" si="8" ref="G69:G76">H69*12</f>
        <v>0</v>
      </c>
      <c r="H69" s="45">
        <v>0</v>
      </c>
      <c r="I69" s="20">
        <v>2334.1</v>
      </c>
      <c r="J69" s="21">
        <v>0</v>
      </c>
    </row>
    <row r="70" spans="1:10" s="28" customFormat="1" ht="15">
      <c r="A70" s="44" t="s">
        <v>86</v>
      </c>
      <c r="B70" s="37" t="s">
        <v>18</v>
      </c>
      <c r="C70" s="45"/>
      <c r="D70" s="46">
        <f t="shared" si="7"/>
        <v>5041.656</v>
      </c>
      <c r="E70" s="45"/>
      <c r="F70" s="47"/>
      <c r="G70" s="45">
        <f t="shared" si="8"/>
        <v>2.16</v>
      </c>
      <c r="H70" s="45">
        <v>0.18</v>
      </c>
      <c r="I70" s="20">
        <v>2334.1</v>
      </c>
      <c r="J70" s="47">
        <v>0.18190000000000003</v>
      </c>
    </row>
    <row r="71" spans="1:10" s="28" customFormat="1" ht="15">
      <c r="A71" s="44" t="s">
        <v>43</v>
      </c>
      <c r="B71" s="37" t="s">
        <v>18</v>
      </c>
      <c r="C71" s="45"/>
      <c r="D71" s="46">
        <f t="shared" si="7"/>
        <v>840.276</v>
      </c>
      <c r="E71" s="45"/>
      <c r="F71" s="47"/>
      <c r="G71" s="45">
        <f t="shared" si="8"/>
        <v>0.36</v>
      </c>
      <c r="H71" s="45">
        <v>0.03</v>
      </c>
      <c r="I71" s="20">
        <v>2334.1</v>
      </c>
      <c r="J71" s="47">
        <v>0.021400000000000002</v>
      </c>
    </row>
    <row r="72" spans="1:10" s="28" customFormat="1" ht="27.75" customHeight="1" hidden="1">
      <c r="A72" s="44"/>
      <c r="B72" s="37"/>
      <c r="C72" s="45"/>
      <c r="D72" s="46"/>
      <c r="E72" s="45"/>
      <c r="F72" s="47"/>
      <c r="G72" s="45"/>
      <c r="H72" s="45"/>
      <c r="I72" s="20"/>
      <c r="J72" s="50"/>
    </row>
    <row r="73" spans="1:10" s="28" customFormat="1" ht="25.5" hidden="1">
      <c r="A73" s="44" t="s">
        <v>82</v>
      </c>
      <c r="B73" s="37" t="s">
        <v>13</v>
      </c>
      <c r="C73" s="45"/>
      <c r="D73" s="46">
        <f t="shared" si="7"/>
        <v>0</v>
      </c>
      <c r="E73" s="45"/>
      <c r="F73" s="47"/>
      <c r="G73" s="45">
        <f t="shared" si="8"/>
        <v>0</v>
      </c>
      <c r="H73" s="45">
        <v>0</v>
      </c>
      <c r="I73" s="20">
        <v>2334.1</v>
      </c>
      <c r="J73" s="21">
        <v>0</v>
      </c>
    </row>
    <row r="74" spans="1:10" s="28" customFormat="1" ht="25.5" hidden="1">
      <c r="A74" s="44" t="s">
        <v>76</v>
      </c>
      <c r="B74" s="37" t="s">
        <v>13</v>
      </c>
      <c r="C74" s="45"/>
      <c r="D74" s="46">
        <f t="shared" si="7"/>
        <v>0</v>
      </c>
      <c r="E74" s="45"/>
      <c r="F74" s="47"/>
      <c r="G74" s="45">
        <f t="shared" si="8"/>
        <v>0</v>
      </c>
      <c r="H74" s="45">
        <v>0</v>
      </c>
      <c r="I74" s="20">
        <v>2334.1</v>
      </c>
      <c r="J74" s="21">
        <v>0</v>
      </c>
    </row>
    <row r="75" spans="1:10" s="28" customFormat="1" ht="25.5" hidden="1">
      <c r="A75" s="44" t="s">
        <v>83</v>
      </c>
      <c r="B75" s="37" t="s">
        <v>13</v>
      </c>
      <c r="C75" s="45"/>
      <c r="D75" s="46">
        <f t="shared" si="7"/>
        <v>0</v>
      </c>
      <c r="E75" s="45"/>
      <c r="F75" s="47"/>
      <c r="G75" s="45">
        <f t="shared" si="8"/>
        <v>0</v>
      </c>
      <c r="H75" s="45">
        <v>0</v>
      </c>
      <c r="I75" s="20">
        <v>2334.1</v>
      </c>
      <c r="J75" s="21">
        <v>0</v>
      </c>
    </row>
    <row r="76" spans="1:10" s="28" customFormat="1" ht="25.5" hidden="1">
      <c r="A76" s="44" t="s">
        <v>81</v>
      </c>
      <c r="B76" s="37" t="s">
        <v>13</v>
      </c>
      <c r="C76" s="45"/>
      <c r="D76" s="46">
        <f t="shared" si="7"/>
        <v>0</v>
      </c>
      <c r="E76" s="45"/>
      <c r="F76" s="47"/>
      <c r="G76" s="45">
        <f t="shared" si="8"/>
        <v>0</v>
      </c>
      <c r="H76" s="45">
        <v>0</v>
      </c>
      <c r="I76" s="20">
        <v>2334.1</v>
      </c>
      <c r="J76" s="21">
        <v>0</v>
      </c>
    </row>
    <row r="77" spans="1:10" s="28" customFormat="1" ht="15">
      <c r="A77" s="40" t="s">
        <v>50</v>
      </c>
      <c r="B77" s="37"/>
      <c r="C77" s="45"/>
      <c r="D77" s="32">
        <f>D78+D79+D80</f>
        <v>4201.38</v>
      </c>
      <c r="E77" s="45"/>
      <c r="F77" s="47"/>
      <c r="G77" s="32">
        <f>G78+G79+G80</f>
        <v>1.7999999999999998</v>
      </c>
      <c r="H77" s="32">
        <f>H78+H79+H80</f>
        <v>0.15</v>
      </c>
      <c r="I77" s="20">
        <v>2334.1</v>
      </c>
      <c r="J77" s="21">
        <v>0.1391</v>
      </c>
    </row>
    <row r="78" spans="1:10" s="28" customFormat="1" ht="15">
      <c r="A78" s="44" t="s">
        <v>44</v>
      </c>
      <c r="B78" s="37" t="s">
        <v>18</v>
      </c>
      <c r="C78" s="45"/>
      <c r="D78" s="46">
        <f>G78*I78</f>
        <v>840.276</v>
      </c>
      <c r="E78" s="45"/>
      <c r="F78" s="47"/>
      <c r="G78" s="45">
        <f>H78*12</f>
        <v>0.36</v>
      </c>
      <c r="H78" s="45">
        <v>0.03</v>
      </c>
      <c r="I78" s="20">
        <v>2334.1</v>
      </c>
      <c r="J78" s="47">
        <v>0.032100000000000004</v>
      </c>
    </row>
    <row r="79" spans="1:10" s="28" customFormat="1" ht="15">
      <c r="A79" s="44" t="s">
        <v>45</v>
      </c>
      <c r="B79" s="37" t="s">
        <v>18</v>
      </c>
      <c r="C79" s="45"/>
      <c r="D79" s="46">
        <f>G79*I79</f>
        <v>2520.828</v>
      </c>
      <c r="E79" s="45"/>
      <c r="F79" s="47"/>
      <c r="G79" s="45">
        <f>H79*12</f>
        <v>1.08</v>
      </c>
      <c r="H79" s="45">
        <v>0.09</v>
      </c>
      <c r="I79" s="20">
        <v>2334.1</v>
      </c>
      <c r="J79" s="47">
        <v>0.08560000000000001</v>
      </c>
    </row>
    <row r="80" spans="1:10" s="28" customFormat="1" ht="15">
      <c r="A80" s="44" t="s">
        <v>46</v>
      </c>
      <c r="B80" s="37" t="s">
        <v>18</v>
      </c>
      <c r="C80" s="45"/>
      <c r="D80" s="46">
        <f>G80*I80</f>
        <v>840.276</v>
      </c>
      <c r="E80" s="45"/>
      <c r="F80" s="47"/>
      <c r="G80" s="45">
        <f>H80*12</f>
        <v>0.36</v>
      </c>
      <c r="H80" s="45">
        <v>0.03</v>
      </c>
      <c r="I80" s="20">
        <v>2334.1</v>
      </c>
      <c r="J80" s="47">
        <v>0.021400000000000002</v>
      </c>
    </row>
    <row r="81" spans="1:10" s="20" customFormat="1" ht="15">
      <c r="A81" s="40" t="s">
        <v>61</v>
      </c>
      <c r="B81" s="31"/>
      <c r="C81" s="32"/>
      <c r="D81" s="32">
        <f>D82+D83</f>
        <v>9803.22</v>
      </c>
      <c r="E81" s="32"/>
      <c r="F81" s="41"/>
      <c r="G81" s="32">
        <f>G82+G83</f>
        <v>4.199999999999999</v>
      </c>
      <c r="H81" s="32">
        <f>H82+H83</f>
        <v>0.35</v>
      </c>
      <c r="I81" s="20">
        <v>2334.1</v>
      </c>
      <c r="J81" s="21">
        <v>0.042800000000000005</v>
      </c>
    </row>
    <row r="82" spans="1:10" s="28" customFormat="1" ht="15">
      <c r="A82" s="44" t="s">
        <v>78</v>
      </c>
      <c r="B82" s="37" t="s">
        <v>18</v>
      </c>
      <c r="C82" s="45"/>
      <c r="D82" s="46">
        <f>G82*I82</f>
        <v>1400.4600000000003</v>
      </c>
      <c r="E82" s="45"/>
      <c r="F82" s="47"/>
      <c r="G82" s="45">
        <f>H82*12</f>
        <v>0.6000000000000001</v>
      </c>
      <c r="H82" s="45">
        <v>0.05</v>
      </c>
      <c r="I82" s="20">
        <v>2334.1</v>
      </c>
      <c r="J82" s="47">
        <v>0.042800000000000005</v>
      </c>
    </row>
    <row r="83" spans="1:10" s="28" customFormat="1" ht="25.5">
      <c r="A83" s="44" t="s">
        <v>77</v>
      </c>
      <c r="B83" s="37" t="s">
        <v>13</v>
      </c>
      <c r="C83" s="45">
        <f>F83*12</f>
        <v>0</v>
      </c>
      <c r="D83" s="46">
        <f>G83*I83</f>
        <v>8402.759999999998</v>
      </c>
      <c r="E83" s="45"/>
      <c r="F83" s="47"/>
      <c r="G83" s="45">
        <f>H83*12</f>
        <v>3.5999999999999996</v>
      </c>
      <c r="H83" s="45">
        <v>0.3</v>
      </c>
      <c r="I83" s="20">
        <v>2334.1</v>
      </c>
      <c r="J83" s="21">
        <v>0</v>
      </c>
    </row>
    <row r="84" spans="1:10" s="20" customFormat="1" ht="15">
      <c r="A84" s="40" t="s">
        <v>60</v>
      </c>
      <c r="B84" s="31"/>
      <c r="C84" s="32"/>
      <c r="D84" s="32">
        <f>D85+D86+D87</f>
        <v>27449.016</v>
      </c>
      <c r="E84" s="32"/>
      <c r="F84" s="41"/>
      <c r="G84" s="32">
        <f>G85+G86+G87</f>
        <v>11.76</v>
      </c>
      <c r="H84" s="32">
        <f>H85+H86+H87</f>
        <v>0.98</v>
      </c>
      <c r="I84" s="20">
        <v>2334.1</v>
      </c>
      <c r="J84" s="21">
        <v>0.6099000000000001</v>
      </c>
    </row>
    <row r="85" spans="1:10" s="28" customFormat="1" ht="15">
      <c r="A85" s="44" t="s">
        <v>79</v>
      </c>
      <c r="B85" s="37" t="s">
        <v>68</v>
      </c>
      <c r="C85" s="45"/>
      <c r="D85" s="46">
        <f>G85*I85</f>
        <v>13724.508</v>
      </c>
      <c r="E85" s="45"/>
      <c r="F85" s="47"/>
      <c r="G85" s="45">
        <f>H85*12</f>
        <v>5.88</v>
      </c>
      <c r="H85" s="45">
        <v>0.49</v>
      </c>
      <c r="I85" s="20">
        <v>2334.1</v>
      </c>
      <c r="J85" s="47">
        <v>0.4922</v>
      </c>
    </row>
    <row r="86" spans="1:10" s="28" customFormat="1" ht="15">
      <c r="A86" s="44" t="s">
        <v>98</v>
      </c>
      <c r="B86" s="37" t="s">
        <v>68</v>
      </c>
      <c r="C86" s="45"/>
      <c r="D86" s="46">
        <f>G86*I86</f>
        <v>13724.508</v>
      </c>
      <c r="E86" s="45"/>
      <c r="F86" s="47"/>
      <c r="G86" s="45">
        <f>H86*12</f>
        <v>5.88</v>
      </c>
      <c r="H86" s="45">
        <v>0.49</v>
      </c>
      <c r="I86" s="20">
        <v>2334.1</v>
      </c>
      <c r="J86" s="47">
        <v>0.11770000000000001</v>
      </c>
    </row>
    <row r="87" spans="1:10" s="28" customFormat="1" ht="25.5" customHeight="1" hidden="1">
      <c r="A87" s="44" t="s">
        <v>80</v>
      </c>
      <c r="B87" s="37" t="s">
        <v>18</v>
      </c>
      <c r="C87" s="45"/>
      <c r="D87" s="46">
        <f>G87*I87</f>
        <v>0</v>
      </c>
      <c r="E87" s="45"/>
      <c r="F87" s="47"/>
      <c r="G87" s="45">
        <f>H87*12</f>
        <v>0</v>
      </c>
      <c r="H87" s="45">
        <v>0</v>
      </c>
      <c r="I87" s="20">
        <v>2334.1</v>
      </c>
      <c r="J87" s="21">
        <v>0</v>
      </c>
    </row>
    <row r="88" spans="1:10" s="20" customFormat="1" ht="29.25" customHeight="1" hidden="1">
      <c r="A88" s="51"/>
      <c r="B88" s="49"/>
      <c r="C88" s="52"/>
      <c r="D88" s="52"/>
      <c r="E88" s="52"/>
      <c r="F88" s="53"/>
      <c r="G88" s="52"/>
      <c r="H88" s="52"/>
      <c r="J88" s="21"/>
    </row>
    <row r="89" spans="1:10" s="20" customFormat="1" ht="30">
      <c r="A89" s="54" t="s">
        <v>34</v>
      </c>
      <c r="B89" s="31" t="s">
        <v>13</v>
      </c>
      <c r="C89" s="43">
        <f>F89*12</f>
        <v>0</v>
      </c>
      <c r="D89" s="43">
        <f>G89*I89</f>
        <v>8402.759999999998</v>
      </c>
      <c r="E89" s="43">
        <f>H89*12</f>
        <v>3.5999999999999996</v>
      </c>
      <c r="F89" s="43"/>
      <c r="G89" s="43">
        <f>H89*12</f>
        <v>3.5999999999999996</v>
      </c>
      <c r="H89" s="43">
        <v>0.3</v>
      </c>
      <c r="I89" s="20">
        <v>2334.1</v>
      </c>
      <c r="J89" s="21">
        <v>0.29960000000000003</v>
      </c>
    </row>
    <row r="90" spans="1:10" s="20" customFormat="1" ht="19.5" hidden="1" thickBot="1">
      <c r="A90" s="55"/>
      <c r="B90" s="49"/>
      <c r="C90" s="56"/>
      <c r="D90" s="57"/>
      <c r="E90" s="56"/>
      <c r="F90" s="58"/>
      <c r="G90" s="56"/>
      <c r="H90" s="56"/>
      <c r="J90" s="21"/>
    </row>
    <row r="91" spans="1:10" s="20" customFormat="1" ht="20.25" thickBot="1">
      <c r="A91" s="59" t="s">
        <v>105</v>
      </c>
      <c r="B91" s="60"/>
      <c r="C91" s="56"/>
      <c r="D91" s="58">
        <v>343952.98</v>
      </c>
      <c r="E91" s="58">
        <f>E14+E15+E22+E23+E24+E25+E26+E29+E30+E31+E32+E33+E34+E50+E64+E68+E77+E81+E84+E88+E89+E90</f>
        <v>99.24</v>
      </c>
      <c r="F91" s="58">
        <f>F14+F15+F22+F23+F24+F25+F26+F29+F30+F31+F32+F33+F34+F50+F64+F68+F77+F81+F84+F88+F89+F90</f>
        <v>0</v>
      </c>
      <c r="G91" s="58">
        <f>G14+G15+G22+G23+G24+G25+G26+G29+G30+G31+G32+G33+G34+G50+G64+G68+G77+G81+G84+G88+G89+G90</f>
        <v>147.35999999999996</v>
      </c>
      <c r="H91" s="58">
        <f>H14+H15+H22+H23+H24+H25+H26+H29+H30+H31+H32+H33+H34+H50+H64+H68+H77+H81+H84+H88+H89+H90</f>
        <v>12.279999999999998</v>
      </c>
      <c r="I91" s="61"/>
      <c r="J91" s="58">
        <v>10.743453173243074</v>
      </c>
    </row>
    <row r="92" s="62" customFormat="1" ht="12.75">
      <c r="J92" s="63"/>
    </row>
    <row r="93" s="62" customFormat="1" ht="12.75">
      <c r="J93" s="63"/>
    </row>
    <row r="94" s="62" customFormat="1" ht="12.75">
      <c r="J94" s="63"/>
    </row>
    <row r="95" s="62" customFormat="1" ht="13.5" thickBot="1">
      <c r="J95" s="63"/>
    </row>
    <row r="96" spans="1:12" s="20" customFormat="1" ht="30.75" thickBot="1">
      <c r="A96" s="64" t="s">
        <v>118</v>
      </c>
      <c r="B96" s="65"/>
      <c r="C96" s="66">
        <f>F96*12</f>
        <v>0</v>
      </c>
      <c r="D96" s="66">
        <f>D100+D101+D102+D103+D104+D105+D106+D114+D115+D116</f>
        <v>391623.93999999994</v>
      </c>
      <c r="E96" s="66">
        <f>E100+E101+E102+E103+E104+E105+E106+E114+E115+E116</f>
        <v>0</v>
      </c>
      <c r="F96" s="66">
        <f>F100+F101+F102+F103+F104+F105+F106+F114+F115+F116</f>
        <v>0</v>
      </c>
      <c r="G96" s="66">
        <f>G100+G101+G102+G103+G104+G105+G106+G114+G115+G116</f>
        <v>167.78370249775077</v>
      </c>
      <c r="H96" s="66">
        <v>13.99</v>
      </c>
      <c r="I96" s="20">
        <v>2334.1</v>
      </c>
      <c r="J96" s="21"/>
      <c r="L96" s="21">
        <f>D100+D101+D102+D103+D104+D105+D106</f>
        <v>198222.99</v>
      </c>
    </row>
    <row r="97" spans="1:10" s="61" customFormat="1" ht="15" hidden="1">
      <c r="A97" s="67" t="s">
        <v>87</v>
      </c>
      <c r="B97" s="68"/>
      <c r="C97" s="69"/>
      <c r="D97" s="69">
        <f>G97*I97</f>
        <v>0</v>
      </c>
      <c r="E97" s="69"/>
      <c r="F97" s="69"/>
      <c r="G97" s="69">
        <f>12*H97</f>
        <v>0</v>
      </c>
      <c r="H97" s="70"/>
      <c r="I97" s="20">
        <v>2334.1</v>
      </c>
      <c r="J97" s="71"/>
    </row>
    <row r="98" spans="1:10" s="61" customFormat="1" ht="15" hidden="1">
      <c r="A98" s="67" t="s">
        <v>88</v>
      </c>
      <c r="B98" s="68"/>
      <c r="C98" s="69"/>
      <c r="D98" s="69">
        <f>G98*I98</f>
        <v>0</v>
      </c>
      <c r="E98" s="69"/>
      <c r="F98" s="69"/>
      <c r="G98" s="69">
        <f>12*H98</f>
        <v>0</v>
      </c>
      <c r="H98" s="70"/>
      <c r="I98" s="20">
        <v>2334.1</v>
      </c>
      <c r="J98" s="71"/>
    </row>
    <row r="99" spans="1:10" s="61" customFormat="1" ht="15" hidden="1">
      <c r="A99" s="67" t="s">
        <v>89</v>
      </c>
      <c r="B99" s="68"/>
      <c r="C99" s="69"/>
      <c r="D99" s="69">
        <f>G99*I99</f>
        <v>0</v>
      </c>
      <c r="E99" s="69"/>
      <c r="F99" s="69"/>
      <c r="G99" s="69">
        <f>12*H99</f>
        <v>0</v>
      </c>
      <c r="H99" s="70"/>
      <c r="I99" s="20">
        <v>2334.1</v>
      </c>
      <c r="J99" s="71"/>
    </row>
    <row r="100" spans="1:10" s="61" customFormat="1" ht="15">
      <c r="A100" s="67" t="s">
        <v>108</v>
      </c>
      <c r="B100" s="68"/>
      <c r="C100" s="69"/>
      <c r="D100" s="69">
        <v>12047.79</v>
      </c>
      <c r="E100" s="69"/>
      <c r="F100" s="69"/>
      <c r="G100" s="69">
        <f aca="true" t="shared" si="9" ref="G100:G116">H100*12</f>
        <v>5.161642603144681</v>
      </c>
      <c r="H100" s="70">
        <f aca="true" t="shared" si="10" ref="H100:H116">D100/12/I100</f>
        <v>0.43013688359539015</v>
      </c>
      <c r="I100" s="20">
        <v>2334.1</v>
      </c>
      <c r="J100" s="71"/>
    </row>
    <row r="101" spans="1:10" s="61" customFormat="1" ht="15">
      <c r="A101" s="67" t="s">
        <v>88</v>
      </c>
      <c r="B101" s="68"/>
      <c r="C101" s="69"/>
      <c r="D101" s="69">
        <v>24105.68</v>
      </c>
      <c r="E101" s="69"/>
      <c r="F101" s="69"/>
      <c r="G101" s="69">
        <f t="shared" si="9"/>
        <v>10.327612355940191</v>
      </c>
      <c r="H101" s="70">
        <f t="shared" si="10"/>
        <v>0.860634362995016</v>
      </c>
      <c r="I101" s="20">
        <v>2334.1</v>
      </c>
      <c r="J101" s="71"/>
    </row>
    <row r="102" spans="1:10" s="61" customFormat="1" ht="15">
      <c r="A102" s="67" t="s">
        <v>109</v>
      </c>
      <c r="B102" s="68"/>
      <c r="C102" s="69"/>
      <c r="D102" s="69">
        <v>70210.37</v>
      </c>
      <c r="E102" s="69"/>
      <c r="F102" s="69"/>
      <c r="G102" s="69">
        <f t="shared" si="9"/>
        <v>30.080275052482754</v>
      </c>
      <c r="H102" s="70">
        <f t="shared" si="10"/>
        <v>2.506689587706896</v>
      </c>
      <c r="I102" s="20">
        <v>2334.1</v>
      </c>
      <c r="J102" s="71"/>
    </row>
    <row r="103" spans="1:10" s="61" customFormat="1" ht="15">
      <c r="A103" s="67" t="s">
        <v>111</v>
      </c>
      <c r="B103" s="68"/>
      <c r="C103" s="69"/>
      <c r="D103" s="69">
        <v>13516.67</v>
      </c>
      <c r="E103" s="69"/>
      <c r="F103" s="69"/>
      <c r="G103" s="69">
        <f t="shared" si="9"/>
        <v>5.790955828799109</v>
      </c>
      <c r="H103" s="70">
        <f t="shared" si="10"/>
        <v>0.48257965239992573</v>
      </c>
      <c r="I103" s="20">
        <v>2334.1</v>
      </c>
      <c r="J103" s="71"/>
    </row>
    <row r="104" spans="1:10" s="61" customFormat="1" ht="15">
      <c r="A104" s="67" t="s">
        <v>112</v>
      </c>
      <c r="B104" s="68"/>
      <c r="C104" s="69"/>
      <c r="D104" s="69">
        <v>3557.16</v>
      </c>
      <c r="E104" s="69"/>
      <c r="F104" s="69"/>
      <c r="G104" s="69">
        <f t="shared" si="9"/>
        <v>1.5239964011824687</v>
      </c>
      <c r="H104" s="70">
        <f t="shared" si="10"/>
        <v>0.12699970009853906</v>
      </c>
      <c r="I104" s="20">
        <v>2334.1</v>
      </c>
      <c r="J104" s="71"/>
    </row>
    <row r="105" spans="1:10" s="61" customFormat="1" ht="15">
      <c r="A105" s="67" t="s">
        <v>113</v>
      </c>
      <c r="B105" s="68"/>
      <c r="C105" s="69"/>
      <c r="D105" s="69">
        <v>47373.74</v>
      </c>
      <c r="E105" s="69"/>
      <c r="F105" s="69"/>
      <c r="G105" s="69">
        <f t="shared" si="9"/>
        <v>20.296362623709353</v>
      </c>
      <c r="H105" s="70">
        <f t="shared" si="10"/>
        <v>1.6913635519757795</v>
      </c>
      <c r="I105" s="20">
        <v>2334.1</v>
      </c>
      <c r="J105" s="71"/>
    </row>
    <row r="106" spans="1:10" s="61" customFormat="1" ht="15">
      <c r="A106" s="67" t="s">
        <v>114</v>
      </c>
      <c r="B106" s="68"/>
      <c r="C106" s="69"/>
      <c r="D106" s="69">
        <v>27411.58</v>
      </c>
      <c r="E106" s="69"/>
      <c r="F106" s="69"/>
      <c r="G106" s="69">
        <f t="shared" si="9"/>
        <v>11.743961269868475</v>
      </c>
      <c r="H106" s="70">
        <f t="shared" si="10"/>
        <v>0.9786634391557062</v>
      </c>
      <c r="I106" s="20">
        <v>2334.1</v>
      </c>
      <c r="J106" s="71"/>
    </row>
    <row r="107" spans="1:10" s="61" customFormat="1" ht="15" hidden="1">
      <c r="A107" s="67"/>
      <c r="B107" s="68"/>
      <c r="C107" s="69"/>
      <c r="D107" s="69"/>
      <c r="E107" s="69"/>
      <c r="F107" s="69"/>
      <c r="G107" s="69">
        <f t="shared" si="9"/>
        <v>0</v>
      </c>
      <c r="H107" s="70">
        <f t="shared" si="10"/>
        <v>0</v>
      </c>
      <c r="I107" s="20">
        <v>2334.1</v>
      </c>
      <c r="J107" s="71"/>
    </row>
    <row r="108" spans="1:10" s="61" customFormat="1" ht="15" hidden="1">
      <c r="A108" s="67"/>
      <c r="B108" s="68"/>
      <c r="C108" s="69"/>
      <c r="D108" s="69"/>
      <c r="E108" s="69"/>
      <c r="F108" s="69"/>
      <c r="G108" s="69">
        <f t="shared" si="9"/>
        <v>0</v>
      </c>
      <c r="H108" s="70">
        <f t="shared" si="10"/>
        <v>0</v>
      </c>
      <c r="I108" s="20">
        <v>2334.1</v>
      </c>
      <c r="J108" s="71"/>
    </row>
    <row r="109" spans="1:10" s="61" customFormat="1" ht="15" hidden="1">
      <c r="A109" s="67"/>
      <c r="B109" s="68"/>
      <c r="C109" s="69"/>
      <c r="D109" s="69"/>
      <c r="E109" s="69"/>
      <c r="F109" s="69"/>
      <c r="G109" s="69">
        <f t="shared" si="9"/>
        <v>0</v>
      </c>
      <c r="H109" s="70">
        <f t="shared" si="10"/>
        <v>0</v>
      </c>
      <c r="I109" s="20">
        <v>2334.1</v>
      </c>
      <c r="J109" s="71"/>
    </row>
    <row r="110" spans="1:10" s="61" customFormat="1" ht="15" hidden="1">
      <c r="A110" s="67"/>
      <c r="B110" s="68"/>
      <c r="C110" s="69"/>
      <c r="D110" s="69"/>
      <c r="E110" s="69"/>
      <c r="F110" s="69"/>
      <c r="G110" s="69">
        <f t="shared" si="9"/>
        <v>0</v>
      </c>
      <c r="H110" s="70">
        <f t="shared" si="10"/>
        <v>0</v>
      </c>
      <c r="I110" s="20">
        <v>2334.1</v>
      </c>
      <c r="J110" s="71"/>
    </row>
    <row r="111" spans="1:10" s="61" customFormat="1" ht="15" hidden="1">
      <c r="A111" s="67"/>
      <c r="B111" s="68"/>
      <c r="C111" s="69"/>
      <c r="D111" s="69"/>
      <c r="E111" s="69"/>
      <c r="F111" s="69"/>
      <c r="G111" s="69">
        <f t="shared" si="9"/>
        <v>0</v>
      </c>
      <c r="H111" s="70">
        <f t="shared" si="10"/>
        <v>0</v>
      </c>
      <c r="I111" s="20">
        <v>2334.1</v>
      </c>
      <c r="J111" s="71"/>
    </row>
    <row r="112" spans="1:10" s="61" customFormat="1" ht="15" hidden="1">
      <c r="A112" s="67" t="s">
        <v>90</v>
      </c>
      <c r="B112" s="68"/>
      <c r="C112" s="69"/>
      <c r="D112" s="69">
        <f>G112*I112</f>
        <v>0</v>
      </c>
      <c r="E112" s="69"/>
      <c r="F112" s="69"/>
      <c r="G112" s="69">
        <f t="shared" si="9"/>
        <v>167.7637461976779</v>
      </c>
      <c r="H112" s="70">
        <f t="shared" si="10"/>
        <v>13.980312183139826</v>
      </c>
      <c r="I112" s="20">
        <v>2334.1</v>
      </c>
      <c r="J112" s="71"/>
    </row>
    <row r="113" spans="1:10" s="77" customFormat="1" ht="20.25" hidden="1" thickBot="1">
      <c r="A113" s="72" t="s">
        <v>30</v>
      </c>
      <c r="B113" s="73" t="s">
        <v>12</v>
      </c>
      <c r="C113" s="73" t="s">
        <v>31</v>
      </c>
      <c r="D113" s="74"/>
      <c r="E113" s="73" t="s">
        <v>31</v>
      </c>
      <c r="F113" s="75"/>
      <c r="G113" s="69">
        <f t="shared" si="9"/>
        <v>0</v>
      </c>
      <c r="H113" s="70">
        <f t="shared" si="10"/>
        <v>0</v>
      </c>
      <c r="I113" s="20">
        <v>2334.1</v>
      </c>
      <c r="J113" s="76"/>
    </row>
    <row r="114" spans="1:10" s="61" customFormat="1" ht="15">
      <c r="A114" s="67" t="s">
        <v>122</v>
      </c>
      <c r="B114" s="68"/>
      <c r="C114" s="69"/>
      <c r="D114" s="69">
        <v>11420.34</v>
      </c>
      <c r="E114" s="69"/>
      <c r="F114" s="69"/>
      <c r="G114" s="69">
        <f t="shared" si="9"/>
        <v>4.89282378647016</v>
      </c>
      <c r="H114" s="70">
        <f t="shared" si="10"/>
        <v>0.40773531553918</v>
      </c>
      <c r="I114" s="20">
        <v>2334.1</v>
      </c>
      <c r="J114" s="71"/>
    </row>
    <row r="115" spans="1:10" s="61" customFormat="1" ht="15">
      <c r="A115" s="67" t="s">
        <v>115</v>
      </c>
      <c r="B115" s="68"/>
      <c r="C115" s="69"/>
      <c r="D115" s="69">
        <v>83945.87</v>
      </c>
      <c r="E115" s="69"/>
      <c r="F115" s="69"/>
      <c r="G115" s="69">
        <f t="shared" si="9"/>
        <v>35.964984362280966</v>
      </c>
      <c r="H115" s="70">
        <f t="shared" si="10"/>
        <v>2.9970820301900805</v>
      </c>
      <c r="I115" s="20">
        <v>2334.1</v>
      </c>
      <c r="J115" s="71"/>
    </row>
    <row r="116" spans="1:10" s="2" customFormat="1" ht="15">
      <c r="A116" s="6" t="s">
        <v>110</v>
      </c>
      <c r="B116" s="3"/>
      <c r="C116" s="4"/>
      <c r="D116" s="69">
        <v>98034.74</v>
      </c>
      <c r="E116" s="4"/>
      <c r="F116" s="5"/>
      <c r="G116" s="4">
        <f t="shared" si="9"/>
        <v>42.00108821387259</v>
      </c>
      <c r="H116" s="7">
        <f t="shared" si="10"/>
        <v>3.5000906844893827</v>
      </c>
      <c r="I116" s="1">
        <v>2334.1</v>
      </c>
      <c r="J116" s="8"/>
    </row>
    <row r="117" s="62" customFormat="1" ht="12.75">
      <c r="J117" s="63"/>
    </row>
    <row r="118" s="62" customFormat="1" ht="12.75">
      <c r="J118" s="63"/>
    </row>
    <row r="119" s="62" customFormat="1" ht="13.5" thickBot="1">
      <c r="J119" s="63"/>
    </row>
    <row r="120" spans="1:10" s="81" customFormat="1" ht="20.25" thickBot="1">
      <c r="A120" s="78" t="s">
        <v>106</v>
      </c>
      <c r="B120" s="79"/>
      <c r="C120" s="80"/>
      <c r="D120" s="94">
        <f>D91+D96</f>
        <v>735576.9199999999</v>
      </c>
      <c r="E120" s="94">
        <f>E91+E96</f>
        <v>99.24</v>
      </c>
      <c r="F120" s="94">
        <f>F91+F96</f>
        <v>0</v>
      </c>
      <c r="G120" s="94">
        <f>G91+G96</f>
        <v>315.1437024977507</v>
      </c>
      <c r="H120" s="94">
        <f>H91+H96</f>
        <v>26.269999999999996</v>
      </c>
      <c r="J120" s="82"/>
    </row>
    <row r="121" spans="1:10" s="20" customFormat="1" ht="19.5">
      <c r="A121" s="83"/>
      <c r="B121" s="84"/>
      <c r="C121" s="85"/>
      <c r="D121" s="86"/>
      <c r="E121" s="85"/>
      <c r="F121" s="86"/>
      <c r="G121" s="86"/>
      <c r="H121" s="86"/>
      <c r="I121" s="61"/>
      <c r="J121" s="21"/>
    </row>
    <row r="122" spans="1:10" s="20" customFormat="1" ht="20.25" thickBot="1">
      <c r="A122" s="83"/>
      <c r="B122" s="84"/>
      <c r="C122" s="85"/>
      <c r="D122" s="86"/>
      <c r="E122" s="85"/>
      <c r="F122" s="86"/>
      <c r="G122" s="86"/>
      <c r="H122" s="86"/>
      <c r="I122" s="61"/>
      <c r="J122" s="21"/>
    </row>
    <row r="123" spans="1:10" s="81" customFormat="1" ht="20.25" thickBot="1">
      <c r="A123" s="78" t="s">
        <v>30</v>
      </c>
      <c r="B123" s="79" t="s">
        <v>12</v>
      </c>
      <c r="C123" s="80" t="s">
        <v>31</v>
      </c>
      <c r="D123" s="80"/>
      <c r="E123" s="80" t="s">
        <v>31</v>
      </c>
      <c r="F123" s="80"/>
      <c r="G123" s="80" t="s">
        <v>31</v>
      </c>
      <c r="H123" s="87"/>
      <c r="J123" s="82"/>
    </row>
    <row r="124" spans="1:10" s="81" customFormat="1" ht="19.5">
      <c r="A124" s="88"/>
      <c r="B124" s="89"/>
      <c r="C124" s="90"/>
      <c r="D124" s="90"/>
      <c r="E124" s="90"/>
      <c r="F124" s="90"/>
      <c r="G124" s="90"/>
      <c r="H124" s="90"/>
      <c r="J124" s="82"/>
    </row>
    <row r="125" spans="1:10" s="77" customFormat="1" ht="19.5">
      <c r="A125" s="91"/>
      <c r="B125" s="90"/>
      <c r="C125" s="92"/>
      <c r="D125" s="92"/>
      <c r="E125" s="92"/>
      <c r="F125" s="92"/>
      <c r="G125" s="92"/>
      <c r="H125" s="92"/>
      <c r="J125" s="76"/>
    </row>
    <row r="126" spans="1:10" s="62" customFormat="1" ht="14.25">
      <c r="A126" s="106" t="s">
        <v>32</v>
      </c>
      <c r="B126" s="106"/>
      <c r="C126" s="106"/>
      <c r="D126" s="106"/>
      <c r="E126" s="106"/>
      <c r="F126" s="106"/>
      <c r="J126" s="63"/>
    </row>
    <row r="127" s="62" customFormat="1" ht="12.75">
      <c r="J127" s="63"/>
    </row>
    <row r="128" spans="1:10" s="62" customFormat="1" ht="12.75">
      <c r="A128" s="93" t="s">
        <v>33</v>
      </c>
      <c r="J128" s="63"/>
    </row>
    <row r="129" s="62" customFormat="1" ht="12.75">
      <c r="J129" s="63"/>
    </row>
    <row r="130" s="62" customFormat="1" ht="12.75">
      <c r="J130" s="63"/>
    </row>
    <row r="131" s="62" customFormat="1" ht="12.75">
      <c r="J131" s="63"/>
    </row>
    <row r="132" s="62" customFormat="1" ht="12.75">
      <c r="J132" s="63"/>
    </row>
    <row r="133" s="62" customFormat="1" ht="12.75">
      <c r="J133" s="63"/>
    </row>
    <row r="134" s="62" customFormat="1" ht="12.75">
      <c r="J134" s="63"/>
    </row>
    <row r="135" s="62" customFormat="1" ht="12.75">
      <c r="J135" s="63"/>
    </row>
    <row r="136" s="62" customFormat="1" ht="12.75">
      <c r="J136" s="63"/>
    </row>
    <row r="137" s="62" customFormat="1" ht="12.75">
      <c r="J137" s="63"/>
    </row>
    <row r="138" s="62" customFormat="1" ht="12.75">
      <c r="J138" s="63"/>
    </row>
    <row r="139" s="62" customFormat="1" ht="12.75">
      <c r="J139" s="63"/>
    </row>
    <row r="140" s="62" customFormat="1" ht="12.75">
      <c r="J140" s="63"/>
    </row>
    <row r="141" s="62" customFormat="1" ht="12.75">
      <c r="J141" s="63"/>
    </row>
    <row r="142" s="62" customFormat="1" ht="12.75">
      <c r="J142" s="63"/>
    </row>
    <row r="143" s="62" customFormat="1" ht="12.75">
      <c r="J143" s="63"/>
    </row>
    <row r="144" s="62" customFormat="1" ht="12.75">
      <c r="J144" s="63"/>
    </row>
    <row r="145" s="62" customFormat="1" ht="12.75">
      <c r="J145" s="63"/>
    </row>
    <row r="146" s="62" customFormat="1" ht="12.75">
      <c r="J146" s="63"/>
    </row>
  </sheetData>
  <sheetProtection/>
  <mergeCells count="11">
    <mergeCell ref="A1:H1"/>
    <mergeCell ref="B2:H2"/>
    <mergeCell ref="B3:H3"/>
    <mergeCell ref="B4:H4"/>
    <mergeCell ref="A5:H5"/>
    <mergeCell ref="A7:H7"/>
    <mergeCell ref="A8:H8"/>
    <mergeCell ref="A9:H9"/>
    <mergeCell ref="A10:H10"/>
    <mergeCell ref="A13:H13"/>
    <mergeCell ref="A126:F12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2012-06-28T06:40:31Z</cp:lastPrinted>
  <dcterms:created xsi:type="dcterms:W3CDTF">2010-04-02T14:46:04Z</dcterms:created>
  <dcterms:modified xsi:type="dcterms:W3CDTF">2012-07-25T06:13:00Z</dcterms:modified>
  <cp:category/>
  <cp:version/>
  <cp:contentType/>
  <cp:contentStatus/>
</cp:coreProperties>
</file>