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1520" activeTab="3"/>
  </bookViews>
  <sheets>
    <sheet name="пост. 290" sheetId="2" r:id="rId1"/>
    <sheet name="по заявлению" sheetId="3" r:id="rId2"/>
    <sheet name="по голосованию" sheetId="5" r:id="rId3"/>
    <sheet name="встроенное" sheetId="6" r:id="rId4"/>
  </sheets>
  <definedNames>
    <definedName name="_xlnm.Print_Area" localSheetId="3">встроенное!$A$1:$F$125</definedName>
    <definedName name="_xlnm.Print_Area" localSheetId="2">'по голосованию'!$A$1:$F$126</definedName>
    <definedName name="_xlnm.Print_Area" localSheetId="1">'по заявлению'!$A$1:$F$126</definedName>
    <definedName name="_xlnm.Print_Area" localSheetId="0">'пост. 290'!$A$1:$F$138</definedName>
  </definedNames>
  <calcPr calcId="145621" fullPrecision="0"/>
</workbook>
</file>

<file path=xl/calcChain.xml><?xml version="1.0" encoding="utf-8"?>
<calcChain xmlns="http://schemas.openxmlformats.org/spreadsheetml/2006/main">
  <c r="E108" i="6" l="1"/>
  <c r="F108" i="6"/>
  <c r="D108" i="6"/>
  <c r="E117" i="6"/>
  <c r="D117" i="6"/>
  <c r="E112" i="6"/>
  <c r="F112" i="6" s="1"/>
  <c r="E111" i="6"/>
  <c r="F111" i="6" s="1"/>
  <c r="E110" i="6"/>
  <c r="D110" i="6"/>
  <c r="E107" i="6"/>
  <c r="F107" i="6" s="1"/>
  <c r="D107" i="6"/>
  <c r="D105" i="6"/>
  <c r="D104" i="6" s="1"/>
  <c r="E104" i="6" s="1"/>
  <c r="F104" i="6" s="1"/>
  <c r="D101" i="6"/>
  <c r="E101" i="6" s="1"/>
  <c r="F101" i="6" s="1"/>
  <c r="E99" i="6"/>
  <c r="F99" i="6" s="1"/>
  <c r="D99" i="6"/>
  <c r="D98" i="6"/>
  <c r="D97" i="6"/>
  <c r="D96" i="6"/>
  <c r="D93" i="6"/>
  <c r="D92" i="6"/>
  <c r="E92" i="6" s="1"/>
  <c r="F92" i="6" s="1"/>
  <c r="D91" i="6"/>
  <c r="D87" i="6"/>
  <c r="E87" i="6" s="1"/>
  <c r="F87" i="6" s="1"/>
  <c r="D76" i="6"/>
  <c r="E76" i="6" s="1"/>
  <c r="F76" i="6" s="1"/>
  <c r="D62" i="6"/>
  <c r="E62" i="6" s="1"/>
  <c r="F62" i="6" s="1"/>
  <c r="E61" i="6"/>
  <c r="F61" i="6" s="1"/>
  <c r="E60" i="6"/>
  <c r="F60" i="6" s="1"/>
  <c r="E59" i="6"/>
  <c r="D59" i="6" s="1"/>
  <c r="E49" i="6"/>
  <c r="D49" i="6" s="1"/>
  <c r="E48" i="6"/>
  <c r="F48" i="6" s="1"/>
  <c r="E47" i="6"/>
  <c r="F47" i="6" s="1"/>
  <c r="E46" i="6"/>
  <c r="F46" i="6" s="1"/>
  <c r="E40" i="6"/>
  <c r="F40" i="6" s="1"/>
  <c r="E39" i="6"/>
  <c r="D39" i="6" s="1"/>
  <c r="E38" i="6"/>
  <c r="D38" i="6" s="1"/>
  <c r="E27" i="6"/>
  <c r="D27" i="6" s="1"/>
  <c r="F26" i="6"/>
  <c r="F14" i="6" s="1"/>
  <c r="E14" i="6" s="1"/>
  <c r="D14" i="6" s="1"/>
  <c r="F110" i="6" l="1"/>
  <c r="D114" i="6"/>
  <c r="F114" i="6"/>
  <c r="E114" i="6"/>
  <c r="D118" i="5"/>
  <c r="E118" i="5"/>
  <c r="E113" i="5" l="1"/>
  <c r="F113" i="5" s="1"/>
  <c r="E112" i="5"/>
  <c r="F112" i="5" s="1"/>
  <c r="E111" i="5"/>
  <c r="D111" i="5"/>
  <c r="G108" i="5"/>
  <c r="E108" i="5"/>
  <c r="D107" i="5"/>
  <c r="E107" i="5" s="1"/>
  <c r="F107" i="5" s="1"/>
  <c r="D105" i="5"/>
  <c r="D104" i="5"/>
  <c r="E104" i="5" s="1"/>
  <c r="F104" i="5" s="1"/>
  <c r="D101" i="5"/>
  <c r="E101" i="5" s="1"/>
  <c r="F101" i="5" s="1"/>
  <c r="D99" i="5"/>
  <c r="E99" i="5" s="1"/>
  <c r="F99" i="5" s="1"/>
  <c r="D98" i="5"/>
  <c r="D97" i="5"/>
  <c r="D96" i="5"/>
  <c r="D93" i="5"/>
  <c r="D91" i="5"/>
  <c r="D87" i="5" s="1"/>
  <c r="E87" i="5" s="1"/>
  <c r="F87" i="5" s="1"/>
  <c r="D76" i="5"/>
  <c r="E76" i="5" s="1"/>
  <c r="F76" i="5" s="1"/>
  <c r="D62" i="5"/>
  <c r="E62" i="5" s="1"/>
  <c r="F62" i="5" s="1"/>
  <c r="E61" i="5"/>
  <c r="F61" i="5" s="1"/>
  <c r="E60" i="5"/>
  <c r="F60" i="5" s="1"/>
  <c r="E59" i="5"/>
  <c r="D59" i="5" s="1"/>
  <c r="E49" i="5"/>
  <c r="D49" i="5" s="1"/>
  <c r="E48" i="5"/>
  <c r="F48" i="5" s="1"/>
  <c r="E47" i="5"/>
  <c r="F47" i="5" s="1"/>
  <c r="E46" i="5"/>
  <c r="F46" i="5" s="1"/>
  <c r="E40" i="5"/>
  <c r="F40" i="5" s="1"/>
  <c r="E39" i="5"/>
  <c r="D39" i="5" s="1"/>
  <c r="E38" i="5"/>
  <c r="D38" i="5" s="1"/>
  <c r="E27" i="5"/>
  <c r="D27" i="5" s="1"/>
  <c r="F26" i="5"/>
  <c r="F14" i="5" s="1"/>
  <c r="E14" i="5" s="1"/>
  <c r="D14" i="5" s="1"/>
  <c r="F107" i="3"/>
  <c r="D107" i="3"/>
  <c r="D92" i="5" l="1"/>
  <c r="E92" i="5" s="1"/>
  <c r="F92" i="5" s="1"/>
  <c r="F109" i="5" s="1"/>
  <c r="F115" i="5" s="1"/>
  <c r="F111" i="5"/>
  <c r="E109" i="5"/>
  <c r="E115" i="5" s="1"/>
  <c r="D108" i="5"/>
  <c r="D109" i="5" s="1"/>
  <c r="D115" i="5" s="1"/>
  <c r="E111" i="3" l="1"/>
  <c r="F111" i="3"/>
  <c r="D111" i="3"/>
  <c r="D105" i="3"/>
  <c r="D104" i="3" s="1"/>
  <c r="E104" i="3" s="1"/>
  <c r="F104" i="3" s="1"/>
  <c r="E117" i="3"/>
  <c r="F117" i="3" s="1"/>
  <c r="E113" i="3"/>
  <c r="F113" i="3" s="1"/>
  <c r="E112" i="3"/>
  <c r="F112" i="3" s="1"/>
  <c r="G108" i="3"/>
  <c r="E108" i="3"/>
  <c r="E107" i="3"/>
  <c r="D101" i="3"/>
  <c r="E101" i="3" s="1"/>
  <c r="F101" i="3" s="1"/>
  <c r="D99" i="3"/>
  <c r="E99" i="3" s="1"/>
  <c r="F99" i="3" s="1"/>
  <c r="D98" i="3"/>
  <c r="D97" i="3"/>
  <c r="D96" i="3"/>
  <c r="D93" i="3"/>
  <c r="D91" i="3"/>
  <c r="D87" i="3" s="1"/>
  <c r="E87" i="3" s="1"/>
  <c r="F87" i="3" s="1"/>
  <c r="D76" i="3"/>
  <c r="E76" i="3" s="1"/>
  <c r="F76" i="3" s="1"/>
  <c r="D62" i="3"/>
  <c r="E62" i="3" s="1"/>
  <c r="F62" i="3" s="1"/>
  <c r="E61" i="3"/>
  <c r="F61" i="3" s="1"/>
  <c r="E60" i="3"/>
  <c r="F60" i="3" s="1"/>
  <c r="E59" i="3"/>
  <c r="D59" i="3" s="1"/>
  <c r="E49" i="3"/>
  <c r="D49" i="3" s="1"/>
  <c r="E48" i="3"/>
  <c r="F48" i="3" s="1"/>
  <c r="E47" i="3"/>
  <c r="F47" i="3" s="1"/>
  <c r="E46" i="3"/>
  <c r="F46" i="3" s="1"/>
  <c r="E40" i="3"/>
  <c r="F40" i="3" s="1"/>
  <c r="E39" i="3"/>
  <c r="D39" i="3" s="1"/>
  <c r="E38" i="3"/>
  <c r="D38" i="3" s="1"/>
  <c r="E27" i="3"/>
  <c r="D27" i="3" s="1"/>
  <c r="F26" i="3"/>
  <c r="F14" i="3" s="1"/>
  <c r="E14" i="3" s="1"/>
  <c r="D14" i="3" s="1"/>
  <c r="D92" i="3" l="1"/>
  <c r="E92" i="3" s="1"/>
  <c r="F92" i="3" s="1"/>
  <c r="D108" i="3"/>
  <c r="F109" i="3"/>
  <c r="E109" i="3"/>
  <c r="E115" i="3" s="1"/>
  <c r="E119" i="3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12" i="2"/>
  <c r="E111" i="2" s="1"/>
  <c r="D111" i="2"/>
  <c r="G108" i="2"/>
  <c r="E107" i="2"/>
  <c r="F107" i="2" s="1"/>
  <c r="E61" i="2"/>
  <c r="F61" i="2" s="1"/>
  <c r="E60" i="2"/>
  <c r="F60" i="2" s="1"/>
  <c r="E40" i="2"/>
  <c r="F40" i="2" s="1"/>
  <c r="F26" i="2"/>
  <c r="D109" i="3" l="1"/>
  <c r="D115" i="3" s="1"/>
  <c r="D119" i="3" s="1"/>
  <c r="F115" i="3"/>
  <c r="F119" i="3" s="1"/>
  <c r="F112" i="2"/>
  <c r="F111" i="2" s="1"/>
  <c r="D104" i="2"/>
  <c r="D101" i="2"/>
  <c r="D99" i="2"/>
  <c r="D62" i="2"/>
  <c r="F14" i="2" l="1"/>
  <c r="E108" i="2" l="1"/>
  <c r="E104" i="2"/>
  <c r="F104" i="2" s="1"/>
  <c r="E101" i="2"/>
  <c r="F101" i="2" s="1"/>
  <c r="E99" i="2"/>
  <c r="F99" i="2" s="1"/>
  <c r="D98" i="2"/>
  <c r="D97" i="2"/>
  <c r="D96" i="2"/>
  <c r="D93" i="2"/>
  <c r="D91" i="2"/>
  <c r="D87" i="2" s="1"/>
  <c r="E87" i="2" s="1"/>
  <c r="F87" i="2" s="1"/>
  <c r="E62" i="2"/>
  <c r="E59" i="2"/>
  <c r="D59" i="2" s="1"/>
  <c r="E49" i="2"/>
  <c r="E48" i="2"/>
  <c r="F48" i="2" s="1"/>
  <c r="E47" i="2"/>
  <c r="F47" i="2" s="1"/>
  <c r="E46" i="2"/>
  <c r="F46" i="2" s="1"/>
  <c r="E39" i="2"/>
  <c r="D39" i="2" s="1"/>
  <c r="E38" i="2"/>
  <c r="D38" i="2" s="1"/>
  <c r="E27" i="2"/>
  <c r="D27" i="2" s="1"/>
  <c r="E14" i="2"/>
  <c r="D14" i="2" s="1"/>
  <c r="D108" i="2" l="1"/>
  <c r="D76" i="2"/>
  <c r="E76" i="2" s="1"/>
  <c r="F76" i="2" s="1"/>
  <c r="D92" i="2"/>
  <c r="E92" i="2" s="1"/>
  <c r="F92" i="2" s="1"/>
  <c r="F109" i="2" s="1"/>
  <c r="F62" i="2"/>
  <c r="D49" i="2"/>
  <c r="E109" i="2" l="1"/>
  <c r="E129" i="2" s="1"/>
  <c r="D109" i="2"/>
  <c r="D129" i="2"/>
  <c r="F129" i="2" l="1"/>
</calcChain>
</file>

<file path=xl/sharedStrings.xml><?xml version="1.0" encoding="utf-8"?>
<sst xmlns="http://schemas.openxmlformats.org/spreadsheetml/2006/main" count="905" uniqueCount="174">
  <si>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</si>
  <si>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</si>
  <si>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</si>
  <si>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</si>
  <si>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</si>
  <si>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</si>
  <si>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</si>
  <si>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</si>
  <si>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</si>
  <si>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</si>
  <si>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</si>
  <si>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</si>
  <si>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</si>
  <si>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</si>
  <si>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</si>
  <si>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</si>
  <si>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</si>
  <si>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</si>
  <si>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</si>
  <si>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</si>
  <si>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</si>
  <si>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</si>
  <si>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</si>
  <si>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</si>
  <si>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</si>
  <si>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</si>
  <si>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</si>
  <si>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</si>
  <si>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</si>
  <si>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</si>
  <si>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</si>
  <si>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</si>
  <si>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</si>
  <si>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</si>
  <si>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</si>
  <si>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</si>
  <si>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</si>
  <si>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</si>
  <si>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</si>
  <si>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</si>
  <si>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</si>
  <si>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</si>
  <si>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</si>
  <si>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</si>
  <si>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</si>
  <si>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</si>
  <si>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</si>
  <si>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</si>
  <si>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</si>
  <si>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</si>
  <si>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</si>
  <si>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</si>
  <si>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</si>
  <si>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</si>
  <si>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</si>
  <si>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</si>
  <si>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</si>
  <si>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</si>
  <si>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</si>
  <si>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скалывание сосулек</t>
  </si>
  <si>
    <t xml:space="preserve">очистка козырьков от снега и наледи </t>
  </si>
  <si>
    <t>Работы по текущему ремонту, в т.ч.:</t>
  </si>
  <si>
    <t>Сбор, вывоз и утилизация ТБО,руб/м2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</si>
  <si>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</si>
  <si>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</si>
  <si>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</si>
  <si>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</si>
  <si>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раз в 3 года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</si>
  <si>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</si>
  <si>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</si>
  <si>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</si>
  <si>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отключение системы отопления c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</si>
  <si>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</si>
  <si>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учет  работ по капремонту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</si>
  <si>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</si>
  <si>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</si>
  <si>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</si>
  <si>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</si>
  <si>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</si>
  <si>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</si>
  <si>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</si>
  <si>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</si>
  <si>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</si>
  <si>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</si>
  <si>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</si>
  <si>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</si>
  <si>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</si>
  <si>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</si>
  <si>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</si>
  <si>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</si>
  <si>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</si>
  <si>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</si>
  <si>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</si>
  <si>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</si>
  <si>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</si>
  <si>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</si>
  <si>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</si>
  <si>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</si>
  <si>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Содержание  лестничных клеток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</si>
  <si>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</si>
  <si>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</si>
  <si>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</si>
  <si>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</si>
  <si>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</si>
  <si>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</si>
  <si>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</si>
  <si>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</si>
  <si>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</si>
  <si>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смена задвижек СТС </t>
  </si>
  <si>
    <t>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</si>
  <si>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</si>
  <si>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</si>
  <si>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работа по очистке водяного подогревателя для удаления накипи-коррозийных отложений</t>
  </si>
  <si>
    <t xml:space="preserve"> замена неисправных контрольно-измерительных прибоов (манометров, термометров и т.д)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</si>
  <si>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</si>
  <si>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</si>
  <si>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</si>
  <si>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</si>
  <si>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</si>
  <si>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</si>
  <si>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</si>
  <si>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</si>
  <si>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</si>
  <si>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</si>
  <si>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</si>
  <si>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</si>
  <si>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</si>
  <si>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</si>
  <si>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</si>
  <si>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замена оконных блоков на пластиковые 24 шт.</t>
  </si>
  <si>
    <t>замена почтовых ящиков - 90 шт.</t>
  </si>
  <si>
    <t>косметический ремонт подъездов 4 шт. ( №№ 1,3,4,5)</t>
  </si>
  <si>
    <t>ремонт отмостки 203,5  м2</t>
  </si>
  <si>
    <t>ремонт цоколя  222 м2</t>
  </si>
  <si>
    <t>ремонт межпанельного шва (карнизный стык над подъездом № 6 ) - 1 м</t>
  </si>
  <si>
    <t>ремонт балконных плит 8 шт.</t>
  </si>
  <si>
    <t>ремонт мягкой кровли в 1 слой - 100 м2</t>
  </si>
  <si>
    <t>демонтаж антенн с кровли 5 шт.</t>
  </si>
  <si>
    <t>установка фильтра на ввод ХВС  диам.50 мм - 1 шт.</t>
  </si>
  <si>
    <t>установка обратного клапана на ввод ХВС  диам.80 мм - 1 шт.</t>
  </si>
  <si>
    <t>изоляция трубопроводов отопления  в Т.У. трубками "Кфлекс" - 16 м</t>
  </si>
  <si>
    <t>изоляция трубопроводов отопления  в Т.У. составом  "Корунд" - 55 м</t>
  </si>
  <si>
    <t>объем работ</t>
  </si>
  <si>
    <t>2016 -2017 гг.</t>
  </si>
  <si>
    <t xml:space="preserve">Проект </t>
  </si>
  <si>
    <t>(стоимость услуг  увеличена на 10 % в соответствии с уровнем инфляции 2015 г.)</t>
  </si>
  <si>
    <t>по адресу: ул.Ленинского Комсомола, д.25(S жилые + нежилые = 4452,5 м2; S придом.тер .= 2346,7м2)</t>
  </si>
  <si>
    <t>4452,5 м2</t>
  </si>
  <si>
    <t>2346,7 м2</t>
  </si>
  <si>
    <t>1 шт</t>
  </si>
  <si>
    <t>4 пробы</t>
  </si>
  <si>
    <t>установка электронного регулятора температуры  на ВВП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</si>
  <si>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</si>
  <si>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t>погодное регулирование системы отопления (ориентировочная стоимость)</t>
  </si>
  <si>
    <t>устранение неплотностей в вентиляционных каналах и шахтах, устранение засоров в каналах, пылеудаление  и дезинфекция вентканалов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</si>
  <si>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</si>
  <si>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Приложение № 3</t>
  </si>
  <si>
    <t xml:space="preserve">от _____________ 2016 г </t>
  </si>
  <si>
    <t>392,5 м2</t>
  </si>
  <si>
    <t>469 м</t>
  </si>
  <si>
    <t>1260,3 м2</t>
  </si>
  <si>
    <t>1850 м</t>
  </si>
  <si>
    <t>535 м</t>
  </si>
  <si>
    <t>455 м</t>
  </si>
  <si>
    <t>490 м</t>
  </si>
  <si>
    <t>404 м</t>
  </si>
  <si>
    <t>250 каналов</t>
  </si>
  <si>
    <t>1368 м2</t>
  </si>
  <si>
    <t xml:space="preserve">очистка козырьков подъездов от снега и наледи </t>
  </si>
  <si>
    <t>ремонт мягкой кровли в 1 слой - 20 м2</t>
  </si>
  <si>
    <t>ВСЕГО (без содержания лестничных клеток)</t>
  </si>
  <si>
    <t>ВСЕГО (с содержанием  лестничных клеток)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</si>
  <si>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козырьков подъездов от снега и наледи, устранение неплотностей в вентиляционных каналах и шахтах, устранение засоров в каналах, пылеудаление и дезинфекция вентканалов)</t>
    </r>
  </si>
  <si>
    <t>Вознаграждение председателю совета МКД, руб/м2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</si>
</sst>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3" borderId="19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/>
    <xf numFmtId="2" fontId="12" fillId="4" borderId="3" xfId="0" applyNumberFormat="1" applyFont="1" applyFill="1" applyBorder="1" applyAlignment="1">
      <alignment horizontal="center"/>
    </xf>
    <xf numFmtId="0" fontId="9" fillId="4" borderId="0" xfId="0" applyFont="1" applyFill="1"/>
    <xf numFmtId="2" fontId="9" fillId="4" borderId="0" xfId="0" applyNumberFormat="1" applyFont="1" applyFill="1"/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8" fillId="3" borderId="13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center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97" zoomScale="90" zoomScaleNormal="90" workbookViewId="0">
      <selection activeCell="D103" sqref="D103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42578125" style="1" customWidth="1"/>
    <col min="4" max="4" width="19.7109375" style="1" customWidth="1"/>
    <col min="5" max="5" width="13.85546875" style="1" customWidth="1"/>
    <col min="6" max="6" width="20.85546875" style="56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1" ht="16.5" customHeight="1" x14ac:dyDescent="0.2">
      <c r="A1" s="109" t="s">
        <v>156</v>
      </c>
      <c r="B1" s="110"/>
      <c r="C1" s="110"/>
      <c r="D1" s="110"/>
      <c r="E1" s="110"/>
      <c r="F1" s="110"/>
    </row>
    <row r="2" spans="1:11" ht="12.75" customHeight="1" x14ac:dyDescent="0.3">
      <c r="B2" s="111"/>
      <c r="C2" s="111"/>
      <c r="D2" s="111"/>
      <c r="E2" s="110"/>
      <c r="F2" s="110"/>
    </row>
    <row r="3" spans="1:11" ht="19.5" customHeight="1" x14ac:dyDescent="0.3">
      <c r="A3" s="3" t="s">
        <v>143</v>
      </c>
      <c r="B3" s="111" t="s">
        <v>0</v>
      </c>
      <c r="C3" s="111"/>
      <c r="D3" s="111"/>
      <c r="E3" s="110"/>
      <c r="F3" s="110"/>
    </row>
    <row r="4" spans="1:11" ht="14.25" customHeight="1" x14ac:dyDescent="0.3">
      <c r="B4" s="111" t="s">
        <v>157</v>
      </c>
      <c r="C4" s="111"/>
      <c r="D4" s="111"/>
      <c r="E4" s="110"/>
      <c r="F4" s="110"/>
    </row>
    <row r="5" spans="1:11" ht="39.75" customHeight="1" x14ac:dyDescent="0.25">
      <c r="A5" s="112" t="s">
        <v>144</v>
      </c>
      <c r="B5" s="113"/>
      <c r="C5" s="113"/>
      <c r="D5" s="113"/>
      <c r="E5" s="113"/>
      <c r="F5" s="113"/>
      <c r="I5" s="1"/>
    </row>
    <row r="6" spans="1:11" ht="23.25" customHeight="1" x14ac:dyDescent="0.2">
      <c r="A6" s="124" t="s">
        <v>145</v>
      </c>
      <c r="B6" s="124"/>
      <c r="C6" s="124"/>
      <c r="D6" s="124"/>
      <c r="E6" s="124"/>
      <c r="F6" s="124"/>
      <c r="I6" s="1"/>
    </row>
    <row r="7" spans="1:11" s="4" customFormat="1" ht="33" customHeight="1" x14ac:dyDescent="0.4">
      <c r="A7" s="114" t="s">
        <v>1</v>
      </c>
      <c r="B7" s="114"/>
      <c r="C7" s="114"/>
      <c r="D7" s="114"/>
      <c r="E7" s="114"/>
      <c r="F7" s="114"/>
      <c r="I7" s="5"/>
    </row>
    <row r="8" spans="1:11" s="6" customFormat="1" ht="18.75" customHeight="1" x14ac:dyDescent="0.4">
      <c r="A8" s="114" t="s">
        <v>146</v>
      </c>
      <c r="B8" s="114"/>
      <c r="C8" s="114"/>
      <c r="D8" s="114"/>
      <c r="E8" s="115"/>
      <c r="F8" s="115"/>
    </row>
    <row r="9" spans="1:11" s="7" customFormat="1" ht="17.25" customHeight="1" x14ac:dyDescent="0.2">
      <c r="A9" s="116" t="s">
        <v>2</v>
      </c>
      <c r="B9" s="116"/>
      <c r="C9" s="116"/>
      <c r="D9" s="116"/>
      <c r="E9" s="117"/>
      <c r="F9" s="117"/>
    </row>
    <row r="10" spans="1:11" s="6" customFormat="1" ht="30" customHeight="1" thickBot="1" x14ac:dyDescent="0.25">
      <c r="A10" s="118" t="s">
        <v>3</v>
      </c>
      <c r="B10" s="118"/>
      <c r="C10" s="118"/>
      <c r="D10" s="118"/>
      <c r="E10" s="119"/>
      <c r="F10" s="119"/>
    </row>
    <row r="11" spans="1:11" s="12" customFormat="1" ht="139.5" customHeight="1" thickBot="1" x14ac:dyDescent="0.25">
      <c r="A11" s="8" t="s">
        <v>4</v>
      </c>
      <c r="B11" s="9" t="s">
        <v>5</v>
      </c>
      <c r="C11" s="9" t="s">
        <v>142</v>
      </c>
      <c r="D11" s="10" t="s">
        <v>7</v>
      </c>
      <c r="E11" s="10" t="s">
        <v>6</v>
      </c>
      <c r="F11" s="11" t="s">
        <v>8</v>
      </c>
      <c r="I11" s="13"/>
    </row>
    <row r="12" spans="1:11" s="19" customFormat="1" x14ac:dyDescent="0.2">
      <c r="A12" s="14">
        <v>1</v>
      </c>
      <c r="B12" s="15">
        <v>2</v>
      </c>
      <c r="C12" s="16"/>
      <c r="D12" s="16"/>
      <c r="E12" s="17">
        <v>3</v>
      </c>
      <c r="F12" s="18">
        <v>4</v>
      </c>
      <c r="I12" s="20"/>
    </row>
    <row r="13" spans="1:11" s="19" customFormat="1" ht="49.5" customHeight="1" x14ac:dyDescent="0.2">
      <c r="A13" s="120" t="s">
        <v>9</v>
      </c>
      <c r="B13" s="121"/>
      <c r="C13" s="121"/>
      <c r="D13" s="121"/>
      <c r="E13" s="122"/>
      <c r="F13" s="123"/>
      <c r="I13" s="20"/>
      <c r="K13" s="19">
        <v>16998.8</v>
      </c>
    </row>
    <row r="14" spans="1:11" s="12" customFormat="1" ht="24" customHeight="1" x14ac:dyDescent="0.2">
      <c r="A14" s="57" t="s">
        <v>70</v>
      </c>
      <c r="B14" s="64" t="s">
        <v>23</v>
      </c>
      <c r="C14" s="94" t="s">
        <v>147</v>
      </c>
      <c r="D14" s="78">
        <f>E14*G14</f>
        <v>179524.8</v>
      </c>
      <c r="E14" s="21">
        <f>F14*12</f>
        <v>40.32</v>
      </c>
      <c r="F14" s="22">
        <f>F24+F26</f>
        <v>3.36</v>
      </c>
      <c r="G14" s="12">
        <v>4452.5</v>
      </c>
      <c r="H14" s="12">
        <v>1.07</v>
      </c>
      <c r="I14" s="13">
        <v>2.2400000000000002</v>
      </c>
    </row>
    <row r="15" spans="1:11" s="12" customFormat="1" ht="29.25" customHeight="1" x14ac:dyDescent="0.2">
      <c r="A15" s="72" t="s">
        <v>10</v>
      </c>
      <c r="B15" s="73" t="s">
        <v>11</v>
      </c>
      <c r="C15" s="79"/>
      <c r="D15" s="79"/>
      <c r="E15" s="23"/>
      <c r="F15" s="24"/>
      <c r="G15" s="12">
        <v>4452.5</v>
      </c>
      <c r="I15" s="13"/>
    </row>
    <row r="16" spans="1:11" s="12" customFormat="1" ht="15" x14ac:dyDescent="0.2">
      <c r="A16" s="72" t="s">
        <v>12</v>
      </c>
      <c r="B16" s="73" t="s">
        <v>11</v>
      </c>
      <c r="C16" s="79"/>
      <c r="D16" s="79"/>
      <c r="E16" s="23"/>
      <c r="F16" s="24"/>
      <c r="G16" s="12">
        <v>4452.5</v>
      </c>
      <c r="I16" s="13"/>
    </row>
    <row r="17" spans="1:9" s="12" customFormat="1" ht="102" x14ac:dyDescent="0.2">
      <c r="A17" s="72" t="s">
        <v>74</v>
      </c>
      <c r="B17" s="73" t="s">
        <v>33</v>
      </c>
      <c r="C17" s="79"/>
      <c r="D17" s="79"/>
      <c r="E17" s="23"/>
      <c r="F17" s="24"/>
      <c r="G17" s="12">
        <v>4452.5</v>
      </c>
      <c r="I17" s="13"/>
    </row>
    <row r="18" spans="1:9" s="12" customFormat="1" ht="15" x14ac:dyDescent="0.2">
      <c r="A18" s="72" t="s">
        <v>75</v>
      </c>
      <c r="B18" s="73" t="s">
        <v>11</v>
      </c>
      <c r="C18" s="79"/>
      <c r="D18" s="79"/>
      <c r="E18" s="23"/>
      <c r="F18" s="24"/>
      <c r="G18" s="12">
        <v>4452.5</v>
      </c>
      <c r="I18" s="13"/>
    </row>
    <row r="19" spans="1:9" s="12" customFormat="1" ht="15" x14ac:dyDescent="0.2">
      <c r="A19" s="72" t="s">
        <v>76</v>
      </c>
      <c r="B19" s="73" t="s">
        <v>11</v>
      </c>
      <c r="C19" s="79"/>
      <c r="D19" s="79"/>
      <c r="E19" s="23"/>
      <c r="F19" s="24"/>
      <c r="G19" s="12">
        <v>4452.5</v>
      </c>
      <c r="I19" s="13"/>
    </row>
    <row r="20" spans="1:9" s="12" customFormat="1" ht="25.5" x14ac:dyDescent="0.2">
      <c r="A20" s="72" t="s">
        <v>77</v>
      </c>
      <c r="B20" s="73" t="s">
        <v>17</v>
      </c>
      <c r="C20" s="79"/>
      <c r="D20" s="79"/>
      <c r="E20" s="23"/>
      <c r="F20" s="24"/>
      <c r="G20" s="12">
        <v>4452.5</v>
      </c>
      <c r="I20" s="13"/>
    </row>
    <row r="21" spans="1:9" s="12" customFormat="1" ht="15" x14ac:dyDescent="0.2">
      <c r="A21" s="72" t="s">
        <v>78</v>
      </c>
      <c r="B21" s="73" t="s">
        <v>20</v>
      </c>
      <c r="C21" s="79"/>
      <c r="D21" s="79"/>
      <c r="E21" s="23"/>
      <c r="F21" s="24"/>
      <c r="G21" s="12">
        <v>4452.5</v>
      </c>
      <c r="I21" s="13"/>
    </row>
    <row r="22" spans="1:9" s="12" customFormat="1" ht="15" x14ac:dyDescent="0.2">
      <c r="A22" s="72" t="s">
        <v>79</v>
      </c>
      <c r="B22" s="73" t="s">
        <v>11</v>
      </c>
      <c r="C22" s="79"/>
      <c r="D22" s="79"/>
      <c r="E22" s="23"/>
      <c r="F22" s="24"/>
      <c r="G22" s="12">
        <v>4452.5</v>
      </c>
      <c r="I22" s="13"/>
    </row>
    <row r="23" spans="1:9" s="12" customFormat="1" ht="15" x14ac:dyDescent="0.2">
      <c r="A23" s="72" t="s">
        <v>80</v>
      </c>
      <c r="B23" s="73" t="s">
        <v>31</v>
      </c>
      <c r="C23" s="79"/>
      <c r="D23" s="79"/>
      <c r="E23" s="23"/>
      <c r="F23" s="24"/>
      <c r="G23" s="12">
        <v>4452.5</v>
      </c>
      <c r="I23" s="13"/>
    </row>
    <row r="24" spans="1:9" s="12" customFormat="1" ht="15" x14ac:dyDescent="0.2">
      <c r="A24" s="57" t="s">
        <v>69</v>
      </c>
      <c r="B24" s="58"/>
      <c r="C24" s="93"/>
      <c r="D24" s="79"/>
      <c r="E24" s="23"/>
      <c r="F24" s="22">
        <v>3.24</v>
      </c>
      <c r="G24" s="12">
        <v>4452.5</v>
      </c>
      <c r="I24" s="13"/>
    </row>
    <row r="25" spans="1:9" s="12" customFormat="1" ht="15" x14ac:dyDescent="0.2">
      <c r="A25" s="59" t="s">
        <v>73</v>
      </c>
      <c r="B25" s="58" t="s">
        <v>11</v>
      </c>
      <c r="C25" s="93"/>
      <c r="D25" s="79"/>
      <c r="E25" s="23"/>
      <c r="F25" s="24">
        <v>0.12</v>
      </c>
      <c r="G25" s="12">
        <v>4452.5</v>
      </c>
      <c r="I25" s="13"/>
    </row>
    <row r="26" spans="1:9" s="12" customFormat="1" ht="15" x14ac:dyDescent="0.2">
      <c r="A26" s="57" t="s">
        <v>69</v>
      </c>
      <c r="B26" s="58"/>
      <c r="C26" s="93"/>
      <c r="D26" s="79"/>
      <c r="E26" s="23"/>
      <c r="F26" s="22">
        <f>F25</f>
        <v>0.12</v>
      </c>
      <c r="G26" s="12">
        <v>4452.5</v>
      </c>
      <c r="I26" s="13"/>
    </row>
    <row r="27" spans="1:9" s="12" customFormat="1" ht="30" x14ac:dyDescent="0.2">
      <c r="A27" s="57" t="s">
        <v>13</v>
      </c>
      <c r="B27" s="61" t="s">
        <v>14</v>
      </c>
      <c r="C27" s="94" t="s">
        <v>148</v>
      </c>
      <c r="D27" s="78">
        <f>E27*G27</f>
        <v>112737.3</v>
      </c>
      <c r="E27" s="21">
        <f>F27*12</f>
        <v>25.32</v>
      </c>
      <c r="F27" s="22">
        <v>2.11</v>
      </c>
      <c r="G27" s="12">
        <v>4452.5</v>
      </c>
      <c r="H27" s="12">
        <v>1.07</v>
      </c>
      <c r="I27" s="13">
        <v>1.52</v>
      </c>
    </row>
    <row r="28" spans="1:9" s="12" customFormat="1" ht="15" x14ac:dyDescent="0.2">
      <c r="A28" s="72" t="s">
        <v>81</v>
      </c>
      <c r="B28" s="73" t="s">
        <v>14</v>
      </c>
      <c r="C28" s="79"/>
      <c r="D28" s="78"/>
      <c r="E28" s="21"/>
      <c r="F28" s="22"/>
      <c r="G28" s="12">
        <v>4452.5</v>
      </c>
      <c r="H28" s="12">
        <v>1.07</v>
      </c>
      <c r="I28" s="13"/>
    </row>
    <row r="29" spans="1:9" s="12" customFormat="1" ht="15" x14ac:dyDescent="0.2">
      <c r="A29" s="72" t="s">
        <v>82</v>
      </c>
      <c r="B29" s="73" t="s">
        <v>83</v>
      </c>
      <c r="C29" s="79"/>
      <c r="D29" s="78"/>
      <c r="E29" s="21"/>
      <c r="F29" s="22"/>
      <c r="G29" s="12">
        <v>4452.5</v>
      </c>
      <c r="H29" s="12">
        <v>1.07</v>
      </c>
      <c r="I29" s="13"/>
    </row>
    <row r="30" spans="1:9" s="12" customFormat="1" ht="15" x14ac:dyDescent="0.2">
      <c r="A30" s="72" t="s">
        <v>84</v>
      </c>
      <c r="B30" s="73" t="s">
        <v>85</v>
      </c>
      <c r="C30" s="79"/>
      <c r="D30" s="78"/>
      <c r="E30" s="21"/>
      <c r="F30" s="22"/>
      <c r="G30" s="12">
        <v>4452.5</v>
      </c>
      <c r="I30" s="13"/>
    </row>
    <row r="31" spans="1:9" s="12" customFormat="1" ht="15" x14ac:dyDescent="0.2">
      <c r="A31" s="72" t="s">
        <v>15</v>
      </c>
      <c r="B31" s="73" t="s">
        <v>14</v>
      </c>
      <c r="C31" s="79"/>
      <c r="D31" s="78"/>
      <c r="E31" s="21"/>
      <c r="F31" s="22"/>
      <c r="G31" s="12">
        <v>4452.5</v>
      </c>
      <c r="H31" s="12">
        <v>1.07</v>
      </c>
      <c r="I31" s="13"/>
    </row>
    <row r="32" spans="1:9" s="12" customFormat="1" ht="25.5" x14ac:dyDescent="0.2">
      <c r="A32" s="72" t="s">
        <v>16</v>
      </c>
      <c r="B32" s="73" t="s">
        <v>17</v>
      </c>
      <c r="C32" s="79"/>
      <c r="D32" s="78"/>
      <c r="E32" s="21"/>
      <c r="F32" s="22"/>
      <c r="G32" s="12">
        <v>4452.5</v>
      </c>
      <c r="H32" s="12">
        <v>1.07</v>
      </c>
      <c r="I32" s="13"/>
    </row>
    <row r="33" spans="1:9" s="12" customFormat="1" ht="15" x14ac:dyDescent="0.2">
      <c r="A33" s="72" t="s">
        <v>86</v>
      </c>
      <c r="B33" s="73" t="s">
        <v>14</v>
      </c>
      <c r="C33" s="79"/>
      <c r="D33" s="78"/>
      <c r="E33" s="21"/>
      <c r="F33" s="22"/>
      <c r="G33" s="12">
        <v>4452.5</v>
      </c>
      <c r="H33" s="12">
        <v>1.07</v>
      </c>
      <c r="I33" s="13"/>
    </row>
    <row r="34" spans="1:9" s="12" customFormat="1" ht="15" x14ac:dyDescent="0.2">
      <c r="A34" s="72" t="s">
        <v>87</v>
      </c>
      <c r="B34" s="73" t="s">
        <v>14</v>
      </c>
      <c r="C34" s="79"/>
      <c r="D34" s="78"/>
      <c r="E34" s="21"/>
      <c r="F34" s="22"/>
      <c r="G34" s="12">
        <v>4452.5</v>
      </c>
      <c r="H34" s="12">
        <v>1.07</v>
      </c>
      <c r="I34" s="13"/>
    </row>
    <row r="35" spans="1:9" s="12" customFormat="1" ht="25.5" x14ac:dyDescent="0.2">
      <c r="A35" s="72" t="s">
        <v>88</v>
      </c>
      <c r="B35" s="73" t="s">
        <v>18</v>
      </c>
      <c r="C35" s="79"/>
      <c r="D35" s="78"/>
      <c r="E35" s="21"/>
      <c r="F35" s="22"/>
      <c r="G35" s="12">
        <v>4452.5</v>
      </c>
      <c r="I35" s="13"/>
    </row>
    <row r="36" spans="1:9" s="12" customFormat="1" ht="25.5" x14ac:dyDescent="0.2">
      <c r="A36" s="72" t="s">
        <v>89</v>
      </c>
      <c r="B36" s="73" t="s">
        <v>17</v>
      </c>
      <c r="C36" s="79"/>
      <c r="D36" s="78"/>
      <c r="E36" s="21"/>
      <c r="F36" s="22"/>
      <c r="G36" s="12">
        <v>4452.5</v>
      </c>
      <c r="I36" s="13"/>
    </row>
    <row r="37" spans="1:9" s="12" customFormat="1" ht="25.5" x14ac:dyDescent="0.2">
      <c r="A37" s="72" t="s">
        <v>90</v>
      </c>
      <c r="B37" s="73" t="s">
        <v>14</v>
      </c>
      <c r="C37" s="79"/>
      <c r="D37" s="78"/>
      <c r="E37" s="21"/>
      <c r="F37" s="22"/>
      <c r="G37" s="12">
        <v>4452.5</v>
      </c>
      <c r="I37" s="13"/>
    </row>
    <row r="38" spans="1:9" s="26" customFormat="1" ht="18.75" customHeight="1" x14ac:dyDescent="0.2">
      <c r="A38" s="57" t="s">
        <v>19</v>
      </c>
      <c r="B38" s="61" t="s">
        <v>20</v>
      </c>
      <c r="C38" s="94" t="s">
        <v>147</v>
      </c>
      <c r="D38" s="78">
        <f t="shared" ref="D38:D59" si="0">E38*G38</f>
        <v>44346.9</v>
      </c>
      <c r="E38" s="21">
        <f t="shared" ref="E38:E59" si="1">F38*12</f>
        <v>9.9600000000000009</v>
      </c>
      <c r="F38" s="22">
        <v>0.83</v>
      </c>
      <c r="G38" s="12">
        <v>4452.5</v>
      </c>
      <c r="H38" s="12">
        <v>1.07</v>
      </c>
      <c r="I38" s="13">
        <v>0.6</v>
      </c>
    </row>
    <row r="39" spans="1:9" s="12" customFormat="1" ht="15" x14ac:dyDescent="0.2">
      <c r="A39" s="63" t="s">
        <v>21</v>
      </c>
      <c r="B39" s="64" t="s">
        <v>22</v>
      </c>
      <c r="C39" s="94" t="s">
        <v>147</v>
      </c>
      <c r="D39" s="78">
        <f t="shared" si="0"/>
        <v>144261</v>
      </c>
      <c r="E39" s="21">
        <f t="shared" si="1"/>
        <v>32.4</v>
      </c>
      <c r="F39" s="22">
        <v>2.7</v>
      </c>
      <c r="G39" s="12">
        <v>4452.5</v>
      </c>
      <c r="H39" s="12">
        <v>1.07</v>
      </c>
      <c r="I39" s="13">
        <v>1.94</v>
      </c>
    </row>
    <row r="40" spans="1:9" s="12" customFormat="1" ht="15" x14ac:dyDescent="0.2">
      <c r="A40" s="63" t="s">
        <v>98</v>
      </c>
      <c r="B40" s="64" t="s">
        <v>14</v>
      </c>
      <c r="C40" s="94" t="s">
        <v>158</v>
      </c>
      <c r="D40" s="78">
        <v>161295.07999999999</v>
      </c>
      <c r="E40" s="21">
        <f>D40/G40</f>
        <v>36.229999999999997</v>
      </c>
      <c r="F40" s="22">
        <f>E40/12</f>
        <v>3.02</v>
      </c>
      <c r="G40" s="12">
        <v>4452.5</v>
      </c>
      <c r="I40" s="13"/>
    </row>
    <row r="41" spans="1:9" s="12" customFormat="1" ht="15" x14ac:dyDescent="0.2">
      <c r="A41" s="72" t="s">
        <v>91</v>
      </c>
      <c r="B41" s="73" t="s">
        <v>33</v>
      </c>
      <c r="C41" s="79"/>
      <c r="D41" s="78"/>
      <c r="E41" s="21"/>
      <c r="F41" s="22"/>
      <c r="G41" s="12">
        <v>4452.5</v>
      </c>
      <c r="I41" s="13"/>
    </row>
    <row r="42" spans="1:9" s="12" customFormat="1" ht="15" x14ac:dyDescent="0.2">
      <c r="A42" s="72" t="s">
        <v>92</v>
      </c>
      <c r="B42" s="73" t="s">
        <v>31</v>
      </c>
      <c r="C42" s="79"/>
      <c r="D42" s="78"/>
      <c r="E42" s="21"/>
      <c r="F42" s="22"/>
      <c r="G42" s="12">
        <v>4452.5</v>
      </c>
      <c r="I42" s="13"/>
    </row>
    <row r="43" spans="1:9" s="12" customFormat="1" ht="15" x14ac:dyDescent="0.2">
      <c r="A43" s="72" t="s">
        <v>93</v>
      </c>
      <c r="B43" s="73" t="s">
        <v>94</v>
      </c>
      <c r="C43" s="79"/>
      <c r="D43" s="78"/>
      <c r="E43" s="21"/>
      <c r="F43" s="22"/>
      <c r="G43" s="12">
        <v>4452.5</v>
      </c>
      <c r="I43" s="13"/>
    </row>
    <row r="44" spans="1:9" s="12" customFormat="1" ht="15" x14ac:dyDescent="0.2">
      <c r="A44" s="72" t="s">
        <v>95</v>
      </c>
      <c r="B44" s="73" t="s">
        <v>96</v>
      </c>
      <c r="C44" s="79"/>
      <c r="D44" s="78"/>
      <c r="E44" s="21"/>
      <c r="F44" s="22"/>
      <c r="G44" s="12">
        <v>4452.5</v>
      </c>
      <c r="I44" s="13"/>
    </row>
    <row r="45" spans="1:9" s="12" customFormat="1" ht="15" x14ac:dyDescent="0.2">
      <c r="A45" s="72" t="s">
        <v>97</v>
      </c>
      <c r="B45" s="73" t="s">
        <v>94</v>
      </c>
      <c r="C45" s="79"/>
      <c r="D45" s="78"/>
      <c r="E45" s="21"/>
      <c r="F45" s="22"/>
      <c r="G45" s="12">
        <v>4452.5</v>
      </c>
      <c r="I45" s="13"/>
    </row>
    <row r="46" spans="1:9" s="19" customFormat="1" ht="32.25" customHeight="1" x14ac:dyDescent="0.2">
      <c r="A46" s="63" t="s">
        <v>126</v>
      </c>
      <c r="B46" s="64" t="s">
        <v>23</v>
      </c>
      <c r="C46" s="94" t="s">
        <v>149</v>
      </c>
      <c r="D46" s="78">
        <v>2246.7800000000002</v>
      </c>
      <c r="E46" s="21">
        <f t="shared" ref="E46:E48" si="2">D46/G46</f>
        <v>0.5</v>
      </c>
      <c r="F46" s="22">
        <f>E46/12</f>
        <v>0.04</v>
      </c>
      <c r="G46" s="12">
        <v>4452.5</v>
      </c>
      <c r="H46" s="12">
        <v>1.07</v>
      </c>
      <c r="I46" s="13">
        <v>0.06</v>
      </c>
    </row>
    <row r="47" spans="1:9" s="19" customFormat="1" ht="38.25" customHeight="1" x14ac:dyDescent="0.2">
      <c r="A47" s="63" t="s">
        <v>127</v>
      </c>
      <c r="B47" s="64" t="s">
        <v>23</v>
      </c>
      <c r="C47" s="94" t="s">
        <v>149</v>
      </c>
      <c r="D47" s="78">
        <v>2246.7800000000002</v>
      </c>
      <c r="E47" s="21">
        <f t="shared" si="2"/>
        <v>0.5</v>
      </c>
      <c r="F47" s="22">
        <f>E47/12</f>
        <v>0.04</v>
      </c>
      <c r="G47" s="12">
        <v>4452.5</v>
      </c>
      <c r="H47" s="12">
        <v>1.07</v>
      </c>
      <c r="I47" s="13">
        <v>0</v>
      </c>
    </row>
    <row r="48" spans="1:9" s="19" customFormat="1" ht="29.25" customHeight="1" x14ac:dyDescent="0.2">
      <c r="A48" s="63" t="s">
        <v>128</v>
      </c>
      <c r="B48" s="64" t="s">
        <v>23</v>
      </c>
      <c r="C48" s="94" t="s">
        <v>149</v>
      </c>
      <c r="D48" s="78">
        <v>14185.73</v>
      </c>
      <c r="E48" s="21">
        <f t="shared" si="2"/>
        <v>3.19</v>
      </c>
      <c r="F48" s="22">
        <f>E48/12</f>
        <v>0.27</v>
      </c>
      <c r="G48" s="12">
        <v>4452.5</v>
      </c>
      <c r="H48" s="12">
        <v>1.07</v>
      </c>
      <c r="I48" s="13">
        <v>0.19</v>
      </c>
    </row>
    <row r="49" spans="1:10" s="19" customFormat="1" ht="30" x14ac:dyDescent="0.2">
      <c r="A49" s="63" t="s">
        <v>24</v>
      </c>
      <c r="B49" s="64"/>
      <c r="C49" s="94" t="s">
        <v>159</v>
      </c>
      <c r="D49" s="78">
        <f t="shared" si="0"/>
        <v>10686</v>
      </c>
      <c r="E49" s="21">
        <f t="shared" si="1"/>
        <v>2.4</v>
      </c>
      <c r="F49" s="22">
        <v>0.2</v>
      </c>
      <c r="G49" s="12">
        <v>4452.5</v>
      </c>
      <c r="H49" s="12">
        <v>1.07</v>
      </c>
      <c r="I49" s="13">
        <v>0.14000000000000001</v>
      </c>
    </row>
    <row r="50" spans="1:10" s="19" customFormat="1" ht="25.5" x14ac:dyDescent="0.2">
      <c r="A50" s="74" t="s">
        <v>99</v>
      </c>
      <c r="B50" s="68" t="s">
        <v>67</v>
      </c>
      <c r="C50" s="93"/>
      <c r="D50" s="78"/>
      <c r="E50" s="21"/>
      <c r="F50" s="22"/>
      <c r="G50" s="12">
        <v>4452.5</v>
      </c>
      <c r="H50" s="12"/>
      <c r="I50" s="13"/>
    </row>
    <row r="51" spans="1:10" s="19" customFormat="1" ht="18" customHeight="1" x14ac:dyDescent="0.2">
      <c r="A51" s="74" t="s">
        <v>100</v>
      </c>
      <c r="B51" s="68" t="s">
        <v>67</v>
      </c>
      <c r="C51" s="93"/>
      <c r="D51" s="78"/>
      <c r="E51" s="21"/>
      <c r="F51" s="22"/>
      <c r="G51" s="12">
        <v>4452.5</v>
      </c>
      <c r="H51" s="12"/>
      <c r="I51" s="13"/>
    </row>
    <row r="52" spans="1:10" s="19" customFormat="1" ht="17.25" customHeight="1" x14ac:dyDescent="0.2">
      <c r="A52" s="74" t="s">
        <v>101</v>
      </c>
      <c r="B52" s="68" t="s">
        <v>11</v>
      </c>
      <c r="C52" s="93"/>
      <c r="D52" s="78"/>
      <c r="E52" s="21"/>
      <c r="F52" s="22"/>
      <c r="G52" s="12">
        <v>4452.5</v>
      </c>
      <c r="H52" s="12"/>
      <c r="I52" s="13"/>
    </row>
    <row r="53" spans="1:10" s="19" customFormat="1" ht="19.5" customHeight="1" x14ac:dyDescent="0.2">
      <c r="A53" s="74" t="s">
        <v>102</v>
      </c>
      <c r="B53" s="68" t="s">
        <v>67</v>
      </c>
      <c r="C53" s="93"/>
      <c r="D53" s="78"/>
      <c r="E53" s="21"/>
      <c r="F53" s="22"/>
      <c r="G53" s="12">
        <v>4452.5</v>
      </c>
      <c r="H53" s="12"/>
      <c r="I53" s="13"/>
    </row>
    <row r="54" spans="1:10" s="19" customFormat="1" ht="25.5" x14ac:dyDescent="0.2">
      <c r="A54" s="74" t="s">
        <v>103</v>
      </c>
      <c r="B54" s="68" t="s">
        <v>67</v>
      </c>
      <c r="C54" s="93"/>
      <c r="D54" s="78"/>
      <c r="E54" s="21"/>
      <c r="F54" s="22"/>
      <c r="G54" s="12">
        <v>4452.5</v>
      </c>
      <c r="H54" s="12"/>
      <c r="I54" s="13"/>
    </row>
    <row r="55" spans="1:10" s="19" customFormat="1" ht="16.5" customHeight="1" x14ac:dyDescent="0.2">
      <c r="A55" s="74" t="s">
        <v>104</v>
      </c>
      <c r="B55" s="68" t="s">
        <v>67</v>
      </c>
      <c r="C55" s="93"/>
      <c r="D55" s="78"/>
      <c r="E55" s="21"/>
      <c r="F55" s="22"/>
      <c r="G55" s="12">
        <v>4452.5</v>
      </c>
      <c r="H55" s="12"/>
      <c r="I55" s="13"/>
    </row>
    <row r="56" spans="1:10" s="19" customFormat="1" ht="27.75" customHeight="1" x14ac:dyDescent="0.2">
      <c r="A56" s="74" t="s">
        <v>105</v>
      </c>
      <c r="B56" s="68" t="s">
        <v>67</v>
      </c>
      <c r="C56" s="93"/>
      <c r="D56" s="78"/>
      <c r="E56" s="21"/>
      <c r="F56" s="22"/>
      <c r="G56" s="12">
        <v>4452.5</v>
      </c>
      <c r="H56" s="12"/>
      <c r="I56" s="13"/>
    </row>
    <row r="57" spans="1:10" s="19" customFormat="1" ht="17.25" customHeight="1" x14ac:dyDescent="0.2">
      <c r="A57" s="74" t="s">
        <v>106</v>
      </c>
      <c r="B57" s="68" t="s">
        <v>67</v>
      </c>
      <c r="C57" s="93"/>
      <c r="D57" s="78"/>
      <c r="E57" s="21"/>
      <c r="F57" s="22"/>
      <c r="G57" s="12">
        <v>4452.5</v>
      </c>
      <c r="H57" s="12"/>
      <c r="I57" s="13"/>
    </row>
    <row r="58" spans="1:10" s="19" customFormat="1" ht="20.25" customHeight="1" x14ac:dyDescent="0.2">
      <c r="A58" s="74" t="s">
        <v>107</v>
      </c>
      <c r="B58" s="68" t="s">
        <v>67</v>
      </c>
      <c r="C58" s="93"/>
      <c r="D58" s="78"/>
      <c r="E58" s="21"/>
      <c r="F58" s="22"/>
      <c r="G58" s="12">
        <v>4452.5</v>
      </c>
      <c r="H58" s="12"/>
      <c r="I58" s="13"/>
    </row>
    <row r="59" spans="1:10" s="12" customFormat="1" ht="18.75" customHeight="1" x14ac:dyDescent="0.2">
      <c r="A59" s="63" t="s">
        <v>25</v>
      </c>
      <c r="B59" s="64" t="s">
        <v>26</v>
      </c>
      <c r="C59" s="94" t="s">
        <v>160</v>
      </c>
      <c r="D59" s="78">
        <f t="shared" si="0"/>
        <v>3740.1</v>
      </c>
      <c r="E59" s="21">
        <f t="shared" si="1"/>
        <v>0.84</v>
      </c>
      <c r="F59" s="22">
        <v>7.0000000000000007E-2</v>
      </c>
      <c r="G59" s="12">
        <v>4452.5</v>
      </c>
      <c r="H59" s="12">
        <v>1.07</v>
      </c>
      <c r="I59" s="13">
        <v>0.03</v>
      </c>
    </row>
    <row r="60" spans="1:10" s="12" customFormat="1" ht="15.75" customHeight="1" x14ac:dyDescent="0.2">
      <c r="A60" s="63" t="s">
        <v>27</v>
      </c>
      <c r="B60" s="65" t="s">
        <v>28</v>
      </c>
      <c r="C60" s="64" t="s">
        <v>160</v>
      </c>
      <c r="D60" s="78">
        <v>2350.92</v>
      </c>
      <c r="E60" s="21">
        <f>D60/G60</f>
        <v>0.53</v>
      </c>
      <c r="F60" s="22">
        <f>E60/12</f>
        <v>0.04</v>
      </c>
      <c r="G60" s="12">
        <v>4452.5</v>
      </c>
      <c r="H60" s="12">
        <v>1.07</v>
      </c>
      <c r="I60" s="13">
        <v>0.02</v>
      </c>
    </row>
    <row r="61" spans="1:10" s="26" customFormat="1" ht="30" x14ac:dyDescent="0.2">
      <c r="A61" s="63" t="s">
        <v>29</v>
      </c>
      <c r="B61" s="64"/>
      <c r="C61" s="64" t="s">
        <v>150</v>
      </c>
      <c r="D61" s="78">
        <v>5698.2</v>
      </c>
      <c r="E61" s="21">
        <f>D61/G61</f>
        <v>1.28</v>
      </c>
      <c r="F61" s="22">
        <f>E61/12</f>
        <v>0.11</v>
      </c>
      <c r="G61" s="12">
        <v>4452.5</v>
      </c>
      <c r="H61" s="12">
        <v>1.07</v>
      </c>
      <c r="I61" s="13">
        <v>0.03</v>
      </c>
    </row>
    <row r="62" spans="1:10" s="26" customFormat="1" ht="15" x14ac:dyDescent="0.2">
      <c r="A62" s="63" t="s">
        <v>30</v>
      </c>
      <c r="B62" s="64"/>
      <c r="C62" s="61" t="s">
        <v>161</v>
      </c>
      <c r="D62" s="80">
        <f>SUM(D63:D75)</f>
        <v>20800.990000000002</v>
      </c>
      <c r="E62" s="21">
        <f>D62/G62</f>
        <v>4.67</v>
      </c>
      <c r="F62" s="22">
        <f>E62/12</f>
        <v>0.39</v>
      </c>
      <c r="G62" s="12">
        <v>4452.5</v>
      </c>
      <c r="H62" s="12">
        <v>1.07</v>
      </c>
      <c r="I62" s="13">
        <v>0.46</v>
      </c>
      <c r="J62" s="26">
        <v>0.42249999999999999</v>
      </c>
    </row>
    <row r="63" spans="1:10" s="19" customFormat="1" ht="24.75" customHeight="1" x14ac:dyDescent="0.2">
      <c r="A63" s="66" t="s">
        <v>71</v>
      </c>
      <c r="B63" s="62" t="s">
        <v>31</v>
      </c>
      <c r="C63" s="95"/>
      <c r="D63" s="81">
        <v>685.01</v>
      </c>
      <c r="E63" s="28"/>
      <c r="F63" s="29"/>
      <c r="G63" s="12">
        <v>4452.5</v>
      </c>
      <c r="H63" s="12">
        <v>1.07</v>
      </c>
      <c r="I63" s="13">
        <v>0.01</v>
      </c>
    </row>
    <row r="64" spans="1:10" s="19" customFormat="1" ht="15" x14ac:dyDescent="0.2">
      <c r="A64" s="66" t="s">
        <v>32</v>
      </c>
      <c r="B64" s="62" t="s">
        <v>33</v>
      </c>
      <c r="C64" s="95"/>
      <c r="D64" s="81">
        <v>505.42</v>
      </c>
      <c r="E64" s="28"/>
      <c r="F64" s="29"/>
      <c r="G64" s="12">
        <v>4452.5</v>
      </c>
      <c r="H64" s="12">
        <v>1.07</v>
      </c>
      <c r="I64" s="13">
        <v>0.01</v>
      </c>
    </row>
    <row r="65" spans="1:9" s="19" customFormat="1" ht="15" x14ac:dyDescent="0.2">
      <c r="A65" s="66" t="s">
        <v>68</v>
      </c>
      <c r="B65" s="67" t="s">
        <v>31</v>
      </c>
      <c r="C65" s="96"/>
      <c r="D65" s="81">
        <v>900.62</v>
      </c>
      <c r="E65" s="28"/>
      <c r="F65" s="29"/>
      <c r="G65" s="12">
        <v>4452.5</v>
      </c>
      <c r="H65" s="12"/>
      <c r="I65" s="13"/>
    </row>
    <row r="66" spans="1:9" s="19" customFormat="1" ht="15" x14ac:dyDescent="0.2">
      <c r="A66" s="66" t="s">
        <v>34</v>
      </c>
      <c r="B66" s="62" t="s">
        <v>31</v>
      </c>
      <c r="C66" s="95"/>
      <c r="D66" s="81">
        <v>963.17</v>
      </c>
      <c r="E66" s="28"/>
      <c r="F66" s="29"/>
      <c r="G66" s="12">
        <v>4452.5</v>
      </c>
      <c r="H66" s="12">
        <v>1.07</v>
      </c>
      <c r="I66" s="13">
        <v>0.01</v>
      </c>
    </row>
    <row r="67" spans="1:9" s="19" customFormat="1" ht="15" x14ac:dyDescent="0.2">
      <c r="A67" s="66" t="s">
        <v>35</v>
      </c>
      <c r="B67" s="62" t="s">
        <v>31</v>
      </c>
      <c r="C67" s="95"/>
      <c r="D67" s="81">
        <v>4294.09</v>
      </c>
      <c r="E67" s="28"/>
      <c r="F67" s="29"/>
      <c r="G67" s="12">
        <v>4452.5</v>
      </c>
      <c r="H67" s="12">
        <v>1.07</v>
      </c>
      <c r="I67" s="13">
        <v>0.05</v>
      </c>
    </row>
    <row r="68" spans="1:9" s="19" customFormat="1" ht="15" x14ac:dyDescent="0.2">
      <c r="A68" s="66" t="s">
        <v>36</v>
      </c>
      <c r="B68" s="62" t="s">
        <v>31</v>
      </c>
      <c r="C68" s="95"/>
      <c r="D68" s="81">
        <v>1010.85</v>
      </c>
      <c r="E68" s="28"/>
      <c r="F68" s="29"/>
      <c r="G68" s="12">
        <v>4452.5</v>
      </c>
      <c r="H68" s="12">
        <v>1.07</v>
      </c>
      <c r="I68" s="13">
        <v>0.01</v>
      </c>
    </row>
    <row r="69" spans="1:9" s="19" customFormat="1" ht="15" x14ac:dyDescent="0.2">
      <c r="A69" s="66" t="s">
        <v>37</v>
      </c>
      <c r="B69" s="62" t="s">
        <v>31</v>
      </c>
      <c r="C69" s="95"/>
      <c r="D69" s="81">
        <v>481.57</v>
      </c>
      <c r="E69" s="28"/>
      <c r="F69" s="29"/>
      <c r="G69" s="12">
        <v>4452.5</v>
      </c>
      <c r="H69" s="12">
        <v>1.07</v>
      </c>
      <c r="I69" s="13">
        <v>0.01</v>
      </c>
    </row>
    <row r="70" spans="1:9" s="19" customFormat="1" ht="15" x14ac:dyDescent="0.2">
      <c r="A70" s="66" t="s">
        <v>38</v>
      </c>
      <c r="B70" s="62" t="s">
        <v>33</v>
      </c>
      <c r="C70" s="95"/>
      <c r="D70" s="81">
        <v>1926.35</v>
      </c>
      <c r="E70" s="28"/>
      <c r="F70" s="29"/>
      <c r="G70" s="12">
        <v>4452.5</v>
      </c>
      <c r="H70" s="12">
        <v>1.07</v>
      </c>
      <c r="I70" s="13">
        <v>0.02</v>
      </c>
    </row>
    <row r="71" spans="1:9" s="19" customFormat="1" ht="25.5" x14ac:dyDescent="0.2">
      <c r="A71" s="66" t="s">
        <v>39</v>
      </c>
      <c r="B71" s="62" t="s">
        <v>31</v>
      </c>
      <c r="C71" s="95"/>
      <c r="D71" s="81">
        <v>4532.5</v>
      </c>
      <c r="E71" s="28"/>
      <c r="F71" s="29"/>
      <c r="G71" s="12">
        <v>4452.5</v>
      </c>
      <c r="H71" s="12">
        <v>1.07</v>
      </c>
      <c r="I71" s="13">
        <v>0.06</v>
      </c>
    </row>
    <row r="72" spans="1:9" s="19" customFormat="1" ht="25.5" x14ac:dyDescent="0.2">
      <c r="A72" s="66" t="s">
        <v>72</v>
      </c>
      <c r="B72" s="62" t="s">
        <v>31</v>
      </c>
      <c r="C72" s="95"/>
      <c r="D72" s="81">
        <v>3837.45</v>
      </c>
      <c r="E72" s="28"/>
      <c r="F72" s="29"/>
      <c r="G72" s="12">
        <v>4452.5</v>
      </c>
      <c r="H72" s="12">
        <v>1.07</v>
      </c>
      <c r="I72" s="13">
        <v>0.01</v>
      </c>
    </row>
    <row r="73" spans="1:9" s="19" customFormat="1" ht="15" x14ac:dyDescent="0.2">
      <c r="A73" s="74" t="s">
        <v>108</v>
      </c>
      <c r="B73" s="68" t="s">
        <v>31</v>
      </c>
      <c r="C73" s="68"/>
      <c r="D73" s="82">
        <v>0</v>
      </c>
      <c r="E73" s="28"/>
      <c r="F73" s="29"/>
      <c r="G73" s="12">
        <v>4452.5</v>
      </c>
      <c r="H73" s="12"/>
      <c r="I73" s="13"/>
    </row>
    <row r="74" spans="1:9" s="19" customFormat="1" ht="25.5" x14ac:dyDescent="0.2">
      <c r="A74" s="66" t="s">
        <v>109</v>
      </c>
      <c r="B74" s="67" t="s">
        <v>46</v>
      </c>
      <c r="C74" s="67"/>
      <c r="D74" s="82">
        <v>1663.96</v>
      </c>
      <c r="E74" s="28"/>
      <c r="F74" s="29"/>
      <c r="G74" s="12">
        <v>4452.5</v>
      </c>
      <c r="H74" s="12">
        <v>1.07</v>
      </c>
      <c r="I74" s="13">
        <v>0.02</v>
      </c>
    </row>
    <row r="75" spans="1:9" s="19" customFormat="1" ht="15" x14ac:dyDescent="0.2">
      <c r="A75" s="66" t="s">
        <v>110</v>
      </c>
      <c r="B75" s="68" t="s">
        <v>31</v>
      </c>
      <c r="C75" s="58"/>
      <c r="D75" s="73">
        <v>0</v>
      </c>
      <c r="E75" s="30"/>
      <c r="F75" s="60"/>
      <c r="G75" s="12">
        <v>4452.5</v>
      </c>
      <c r="H75" s="12"/>
      <c r="I75" s="13"/>
    </row>
    <row r="76" spans="1:9" s="26" customFormat="1" ht="30" x14ac:dyDescent="0.2">
      <c r="A76" s="63" t="s">
        <v>40</v>
      </c>
      <c r="B76" s="64"/>
      <c r="C76" s="61" t="s">
        <v>162</v>
      </c>
      <c r="D76" s="80">
        <f>SUM(D77:D86)</f>
        <v>32885.5</v>
      </c>
      <c r="E76" s="21">
        <f>D76/G76</f>
        <v>7.39</v>
      </c>
      <c r="F76" s="22">
        <f>E76/12</f>
        <v>0.62</v>
      </c>
      <c r="G76" s="12">
        <v>4452.5</v>
      </c>
      <c r="H76" s="12">
        <v>1.07</v>
      </c>
      <c r="I76" s="13">
        <v>0.49</v>
      </c>
    </row>
    <row r="77" spans="1:9" s="19" customFormat="1" ht="18" customHeight="1" x14ac:dyDescent="0.2">
      <c r="A77" s="66" t="s">
        <v>41</v>
      </c>
      <c r="B77" s="62" t="s">
        <v>42</v>
      </c>
      <c r="C77" s="95"/>
      <c r="D77" s="81">
        <v>2889.52</v>
      </c>
      <c r="E77" s="28"/>
      <c r="F77" s="29"/>
      <c r="G77" s="12">
        <v>4452.5</v>
      </c>
      <c r="H77" s="12">
        <v>1.07</v>
      </c>
      <c r="I77" s="13">
        <v>0.04</v>
      </c>
    </row>
    <row r="78" spans="1:9" s="19" customFormat="1" ht="25.5" x14ac:dyDescent="0.2">
      <c r="A78" s="66" t="s">
        <v>43</v>
      </c>
      <c r="B78" s="62" t="s">
        <v>44</v>
      </c>
      <c r="C78" s="95"/>
      <c r="D78" s="81">
        <v>1926.35</v>
      </c>
      <c r="E78" s="28"/>
      <c r="F78" s="29"/>
      <c r="G78" s="12">
        <v>4452.5</v>
      </c>
      <c r="H78" s="12">
        <v>1.07</v>
      </c>
      <c r="I78" s="13">
        <v>0.02</v>
      </c>
    </row>
    <row r="79" spans="1:9" s="19" customFormat="1" ht="15" x14ac:dyDescent="0.2">
      <c r="A79" s="66" t="s">
        <v>45</v>
      </c>
      <c r="B79" s="62" t="s">
        <v>46</v>
      </c>
      <c r="C79" s="95"/>
      <c r="D79" s="81">
        <v>2021.63</v>
      </c>
      <c r="E79" s="28"/>
      <c r="F79" s="29"/>
      <c r="G79" s="12">
        <v>4452.5</v>
      </c>
      <c r="H79" s="12">
        <v>1.07</v>
      </c>
      <c r="I79" s="13">
        <v>0.03</v>
      </c>
    </row>
    <row r="80" spans="1:9" s="19" customFormat="1" ht="25.5" x14ac:dyDescent="0.2">
      <c r="A80" s="66" t="s">
        <v>47</v>
      </c>
      <c r="B80" s="62" t="s">
        <v>48</v>
      </c>
      <c r="C80" s="95"/>
      <c r="D80" s="81">
        <v>0</v>
      </c>
      <c r="E80" s="28"/>
      <c r="F80" s="29"/>
      <c r="G80" s="12">
        <v>4452.5</v>
      </c>
      <c r="H80" s="12">
        <v>1.07</v>
      </c>
      <c r="I80" s="13">
        <v>0.02</v>
      </c>
    </row>
    <row r="81" spans="1:10" s="19" customFormat="1" ht="20.25" customHeight="1" x14ac:dyDescent="0.2">
      <c r="A81" s="66" t="s">
        <v>111</v>
      </c>
      <c r="B81" s="67" t="s">
        <v>46</v>
      </c>
      <c r="C81" s="95"/>
      <c r="D81" s="81">
        <v>13424.22</v>
      </c>
      <c r="E81" s="28"/>
      <c r="F81" s="29"/>
      <c r="G81" s="12">
        <v>4452.5</v>
      </c>
      <c r="H81" s="12">
        <v>1.07</v>
      </c>
      <c r="I81" s="13">
        <v>0</v>
      </c>
    </row>
    <row r="82" spans="1:10" s="19" customFormat="1" ht="20.25" customHeight="1" x14ac:dyDescent="0.2">
      <c r="A82" s="66" t="s">
        <v>49</v>
      </c>
      <c r="B82" s="62" t="s">
        <v>23</v>
      </c>
      <c r="C82" s="95"/>
      <c r="D82" s="81">
        <v>6851.28</v>
      </c>
      <c r="E82" s="28"/>
      <c r="F82" s="29"/>
      <c r="G82" s="12">
        <v>4452.5</v>
      </c>
      <c r="H82" s="12">
        <v>1.07</v>
      </c>
      <c r="I82" s="13">
        <v>0.1</v>
      </c>
    </row>
    <row r="83" spans="1:10" s="19" customFormat="1" ht="25.5" x14ac:dyDescent="0.2">
      <c r="A83" s="66" t="s">
        <v>112</v>
      </c>
      <c r="B83" s="67" t="s">
        <v>31</v>
      </c>
      <c r="C83" s="96"/>
      <c r="D83" s="81">
        <v>5772.5</v>
      </c>
      <c r="E83" s="28"/>
      <c r="F83" s="29"/>
      <c r="G83" s="12">
        <v>4452.5</v>
      </c>
      <c r="H83" s="12"/>
      <c r="I83" s="13"/>
    </row>
    <row r="84" spans="1:10" s="19" customFormat="1" ht="25.5" x14ac:dyDescent="0.2">
      <c r="A84" s="66" t="s">
        <v>113</v>
      </c>
      <c r="B84" s="67" t="s">
        <v>114</v>
      </c>
      <c r="C84" s="96"/>
      <c r="D84" s="81">
        <v>0</v>
      </c>
      <c r="E84" s="28"/>
      <c r="F84" s="29"/>
      <c r="G84" s="12">
        <v>4452.5</v>
      </c>
      <c r="H84" s="12"/>
      <c r="I84" s="13"/>
    </row>
    <row r="85" spans="1:10" s="19" customFormat="1" ht="15" x14ac:dyDescent="0.2">
      <c r="A85" s="74" t="s">
        <v>115</v>
      </c>
      <c r="B85" s="67" t="s">
        <v>46</v>
      </c>
      <c r="C85" s="96"/>
      <c r="D85" s="81">
        <v>0</v>
      </c>
      <c r="E85" s="28"/>
      <c r="F85" s="29"/>
      <c r="G85" s="12">
        <v>4452.5</v>
      </c>
      <c r="H85" s="12"/>
      <c r="I85" s="13"/>
    </row>
    <row r="86" spans="1:10" s="19" customFormat="1" ht="15" x14ac:dyDescent="0.2">
      <c r="A86" s="66" t="s">
        <v>116</v>
      </c>
      <c r="B86" s="67" t="s">
        <v>31</v>
      </c>
      <c r="C86" s="96"/>
      <c r="D86" s="81">
        <v>0</v>
      </c>
      <c r="E86" s="28"/>
      <c r="F86" s="29"/>
      <c r="G86" s="12">
        <v>4452.5</v>
      </c>
      <c r="H86" s="12"/>
      <c r="I86" s="13"/>
    </row>
    <row r="87" spans="1:10" s="19" customFormat="1" ht="30" x14ac:dyDescent="0.2">
      <c r="A87" s="63" t="s">
        <v>50</v>
      </c>
      <c r="B87" s="62"/>
      <c r="C87" s="99" t="s">
        <v>163</v>
      </c>
      <c r="D87" s="80">
        <f>SUM(D88:D91)</f>
        <v>0</v>
      </c>
      <c r="E87" s="21">
        <f>D87/G87</f>
        <v>0</v>
      </c>
      <c r="F87" s="22">
        <f>E87/12</f>
        <v>0</v>
      </c>
      <c r="G87" s="12">
        <v>4452.5</v>
      </c>
      <c r="H87" s="12">
        <v>1.07</v>
      </c>
      <c r="I87" s="13">
        <v>0.05</v>
      </c>
    </row>
    <row r="88" spans="1:10" s="19" customFormat="1" ht="15" x14ac:dyDescent="0.2">
      <c r="A88" s="66" t="s">
        <v>117</v>
      </c>
      <c r="B88" s="62" t="s">
        <v>31</v>
      </c>
      <c r="C88" s="95"/>
      <c r="D88" s="81">
        <v>0</v>
      </c>
      <c r="E88" s="28"/>
      <c r="F88" s="29"/>
      <c r="G88" s="12">
        <v>4452.5</v>
      </c>
      <c r="H88" s="12"/>
      <c r="I88" s="13"/>
    </row>
    <row r="89" spans="1:10" s="19" customFormat="1" ht="15" x14ac:dyDescent="0.2">
      <c r="A89" s="74" t="s">
        <v>118</v>
      </c>
      <c r="B89" s="67" t="s">
        <v>46</v>
      </c>
      <c r="C89" s="96"/>
      <c r="D89" s="81">
        <v>0</v>
      </c>
      <c r="E89" s="28"/>
      <c r="F89" s="29"/>
      <c r="G89" s="12">
        <v>4452.5</v>
      </c>
      <c r="H89" s="12"/>
      <c r="I89" s="13"/>
    </row>
    <row r="90" spans="1:10" s="19" customFormat="1" ht="15" x14ac:dyDescent="0.2">
      <c r="A90" s="66" t="s">
        <v>119</v>
      </c>
      <c r="B90" s="67" t="s">
        <v>114</v>
      </c>
      <c r="C90" s="96"/>
      <c r="D90" s="81">
        <v>0</v>
      </c>
      <c r="E90" s="28"/>
      <c r="F90" s="29"/>
      <c r="G90" s="12">
        <v>4452.5</v>
      </c>
      <c r="H90" s="12">
        <v>1.07</v>
      </c>
      <c r="I90" s="13">
        <v>0.02</v>
      </c>
    </row>
    <row r="91" spans="1:10" s="19" customFormat="1" ht="25.5" x14ac:dyDescent="0.2">
      <c r="A91" s="66" t="s">
        <v>120</v>
      </c>
      <c r="B91" s="67" t="s">
        <v>46</v>
      </c>
      <c r="C91" s="96"/>
      <c r="D91" s="81">
        <f>E91*G91</f>
        <v>0</v>
      </c>
      <c r="E91" s="28"/>
      <c r="F91" s="29"/>
      <c r="G91" s="12">
        <v>4452.5</v>
      </c>
      <c r="H91" s="12">
        <v>1.07</v>
      </c>
      <c r="I91" s="13">
        <v>0</v>
      </c>
    </row>
    <row r="92" spans="1:10" s="19" customFormat="1" ht="15" x14ac:dyDescent="0.2">
      <c r="A92" s="63" t="s">
        <v>51</v>
      </c>
      <c r="B92" s="62"/>
      <c r="C92" s="99" t="s">
        <v>164</v>
      </c>
      <c r="D92" s="80">
        <f>SUM(D93:D98)</f>
        <v>14095.24</v>
      </c>
      <c r="E92" s="21">
        <f>D92/G92</f>
        <v>3.17</v>
      </c>
      <c r="F92" s="22">
        <f>E92/12</f>
        <v>0.26</v>
      </c>
      <c r="G92" s="12">
        <v>4452.5</v>
      </c>
      <c r="H92" s="12">
        <v>1.07</v>
      </c>
      <c r="I92" s="13">
        <v>0.19</v>
      </c>
      <c r="J92" s="19">
        <v>0.20330000000000001</v>
      </c>
    </row>
    <row r="93" spans="1:10" s="19" customFormat="1" ht="15" x14ac:dyDescent="0.2">
      <c r="A93" s="66" t="s">
        <v>52</v>
      </c>
      <c r="B93" s="62" t="s">
        <v>23</v>
      </c>
      <c r="C93" s="95"/>
      <c r="D93" s="81">
        <f t="shared" ref="D93:D98" si="3">E93*G93</f>
        <v>0</v>
      </c>
      <c r="E93" s="28"/>
      <c r="F93" s="29"/>
      <c r="G93" s="12">
        <v>4452.5</v>
      </c>
      <c r="H93" s="12">
        <v>1.07</v>
      </c>
      <c r="I93" s="13">
        <v>0</v>
      </c>
    </row>
    <row r="94" spans="1:10" s="19" customFormat="1" ht="38.25" x14ac:dyDescent="0.2">
      <c r="A94" s="66" t="s">
        <v>121</v>
      </c>
      <c r="B94" s="62" t="s">
        <v>31</v>
      </c>
      <c r="C94" s="95"/>
      <c r="D94" s="81">
        <v>13088.43</v>
      </c>
      <c r="E94" s="28"/>
      <c r="F94" s="29"/>
      <c r="G94" s="12">
        <v>4452.5</v>
      </c>
      <c r="H94" s="12">
        <v>1.07</v>
      </c>
      <c r="I94" s="13">
        <v>0.18</v>
      </c>
    </row>
    <row r="95" spans="1:10" s="19" customFormat="1" ht="38.25" x14ac:dyDescent="0.2">
      <c r="A95" s="66" t="s">
        <v>122</v>
      </c>
      <c r="B95" s="62" t="s">
        <v>31</v>
      </c>
      <c r="C95" s="95"/>
      <c r="D95" s="81">
        <v>1006.81</v>
      </c>
      <c r="E95" s="28"/>
      <c r="F95" s="29"/>
      <c r="G95" s="12">
        <v>4452.5</v>
      </c>
      <c r="H95" s="12">
        <v>1.07</v>
      </c>
      <c r="I95" s="13">
        <v>0.01</v>
      </c>
    </row>
    <row r="96" spans="1:10" s="19" customFormat="1" ht="27.75" customHeight="1" x14ac:dyDescent="0.2">
      <c r="A96" s="66" t="s">
        <v>54</v>
      </c>
      <c r="B96" s="62" t="s">
        <v>17</v>
      </c>
      <c r="C96" s="95"/>
      <c r="D96" s="81">
        <f t="shared" si="3"/>
        <v>0</v>
      </c>
      <c r="E96" s="28"/>
      <c r="F96" s="29"/>
      <c r="G96" s="12">
        <v>4452.5</v>
      </c>
      <c r="H96" s="12">
        <v>1.07</v>
      </c>
      <c r="I96" s="13">
        <v>0</v>
      </c>
    </row>
    <row r="97" spans="1:10" s="19" customFormat="1" ht="15.75" customHeight="1" x14ac:dyDescent="0.2">
      <c r="A97" s="66" t="s">
        <v>53</v>
      </c>
      <c r="B97" s="67" t="s">
        <v>123</v>
      </c>
      <c r="C97" s="96"/>
      <c r="D97" s="81">
        <f t="shared" si="3"/>
        <v>0</v>
      </c>
      <c r="E97" s="28"/>
      <c r="F97" s="29"/>
      <c r="G97" s="12">
        <v>4452.5</v>
      </c>
      <c r="H97" s="12">
        <v>1.07</v>
      </c>
      <c r="I97" s="13">
        <v>0</v>
      </c>
    </row>
    <row r="98" spans="1:10" s="19" customFormat="1" ht="51" x14ac:dyDescent="0.2">
      <c r="A98" s="66" t="s">
        <v>124</v>
      </c>
      <c r="B98" s="67" t="s">
        <v>67</v>
      </c>
      <c r="C98" s="96"/>
      <c r="D98" s="81">
        <f t="shared" si="3"/>
        <v>0</v>
      </c>
      <c r="E98" s="28"/>
      <c r="F98" s="29"/>
      <c r="G98" s="12">
        <v>4452.5</v>
      </c>
      <c r="H98" s="12">
        <v>1.07</v>
      </c>
      <c r="I98" s="13">
        <v>0</v>
      </c>
    </row>
    <row r="99" spans="1:10" s="19" customFormat="1" ht="15" x14ac:dyDescent="0.2">
      <c r="A99" s="63" t="s">
        <v>55</v>
      </c>
      <c r="B99" s="62"/>
      <c r="C99" s="99" t="s">
        <v>165</v>
      </c>
      <c r="D99" s="80">
        <f>D100</f>
        <v>1208.01</v>
      </c>
      <c r="E99" s="21">
        <f>D99/G99</f>
        <v>0.27</v>
      </c>
      <c r="F99" s="22">
        <f>E99/12</f>
        <v>0.02</v>
      </c>
      <c r="G99" s="12">
        <v>4452.5</v>
      </c>
      <c r="H99" s="12">
        <v>1.07</v>
      </c>
      <c r="I99" s="13">
        <v>0.13</v>
      </c>
    </row>
    <row r="100" spans="1:10" s="19" customFormat="1" ht="15" x14ac:dyDescent="0.2">
      <c r="A100" s="66" t="s">
        <v>56</v>
      </c>
      <c r="B100" s="62" t="s">
        <v>31</v>
      </c>
      <c r="C100" s="95"/>
      <c r="D100" s="81">
        <v>1208.01</v>
      </c>
      <c r="E100" s="28"/>
      <c r="F100" s="29"/>
      <c r="G100" s="12">
        <v>4452.5</v>
      </c>
      <c r="H100" s="12">
        <v>1.07</v>
      </c>
      <c r="I100" s="13">
        <v>0.02</v>
      </c>
    </row>
    <row r="101" spans="1:10" s="12" customFormat="1" ht="30" x14ac:dyDescent="0.2">
      <c r="A101" s="63" t="s">
        <v>57</v>
      </c>
      <c r="B101" s="64"/>
      <c r="C101" s="61" t="s">
        <v>166</v>
      </c>
      <c r="D101" s="80">
        <f>D102+D103</f>
        <v>41809.15</v>
      </c>
      <c r="E101" s="21">
        <f>D101/G101</f>
        <v>9.39</v>
      </c>
      <c r="F101" s="22">
        <f>E101/12</f>
        <v>0.78</v>
      </c>
      <c r="G101" s="12">
        <v>4452.5</v>
      </c>
      <c r="H101" s="12">
        <v>1.07</v>
      </c>
      <c r="I101" s="13">
        <v>0.34</v>
      </c>
      <c r="J101" s="12">
        <v>0.36749999999999999</v>
      </c>
    </row>
    <row r="102" spans="1:10" s="19" customFormat="1" ht="38.25" x14ac:dyDescent="0.2">
      <c r="A102" s="74" t="s">
        <v>125</v>
      </c>
      <c r="B102" s="67" t="s">
        <v>33</v>
      </c>
      <c r="C102" s="96"/>
      <c r="D102" s="81">
        <v>23722.51</v>
      </c>
      <c r="E102" s="28"/>
      <c r="F102" s="29"/>
      <c r="G102" s="12">
        <v>4452.5</v>
      </c>
      <c r="H102" s="12">
        <v>1.07</v>
      </c>
      <c r="I102" s="13">
        <v>0.02</v>
      </c>
    </row>
    <row r="103" spans="1:10" s="19" customFormat="1" ht="25.5" x14ac:dyDescent="0.2">
      <c r="A103" s="74" t="s">
        <v>154</v>
      </c>
      <c r="B103" s="67" t="s">
        <v>67</v>
      </c>
      <c r="C103" s="96"/>
      <c r="D103" s="81">
        <v>18086.64</v>
      </c>
      <c r="E103" s="28"/>
      <c r="F103" s="29"/>
      <c r="G103" s="12">
        <v>4452.5</v>
      </c>
      <c r="H103" s="12">
        <v>1.07</v>
      </c>
      <c r="I103" s="13">
        <v>0.32</v>
      </c>
    </row>
    <row r="104" spans="1:10" s="12" customFormat="1" ht="15" x14ac:dyDescent="0.2">
      <c r="A104" s="63" t="s">
        <v>58</v>
      </c>
      <c r="B104" s="64"/>
      <c r="C104" s="61" t="s">
        <v>167</v>
      </c>
      <c r="D104" s="80">
        <f>D105+D106</f>
        <v>26094.5</v>
      </c>
      <c r="E104" s="21">
        <f>D104/G104</f>
        <v>5.86</v>
      </c>
      <c r="F104" s="22">
        <f>E104/12</f>
        <v>0.49</v>
      </c>
      <c r="G104" s="12">
        <v>4452.5</v>
      </c>
      <c r="H104" s="12">
        <v>1.07</v>
      </c>
      <c r="I104" s="13">
        <v>0.35</v>
      </c>
    </row>
    <row r="105" spans="1:10" s="19" customFormat="1" ht="15" x14ac:dyDescent="0.2">
      <c r="A105" s="66" t="s">
        <v>59</v>
      </c>
      <c r="B105" s="62" t="s">
        <v>42</v>
      </c>
      <c r="C105" s="95"/>
      <c r="D105" s="81">
        <v>19086.96</v>
      </c>
      <c r="E105" s="28"/>
      <c r="F105" s="29"/>
      <c r="G105" s="12">
        <v>4452.5</v>
      </c>
      <c r="H105" s="12">
        <v>1.07</v>
      </c>
      <c r="I105" s="13">
        <v>0.26</v>
      </c>
    </row>
    <row r="106" spans="1:10" s="19" customFormat="1" ht="15" x14ac:dyDescent="0.2">
      <c r="A106" s="66" t="s">
        <v>60</v>
      </c>
      <c r="B106" s="62" t="s">
        <v>42</v>
      </c>
      <c r="C106" s="95"/>
      <c r="D106" s="81">
        <v>7007.54</v>
      </c>
      <c r="E106" s="28"/>
      <c r="F106" s="29"/>
      <c r="G106" s="12">
        <v>4452.5</v>
      </c>
      <c r="H106" s="12">
        <v>1.07</v>
      </c>
      <c r="I106" s="13">
        <v>0.1</v>
      </c>
    </row>
    <row r="107" spans="1:10" s="12" customFormat="1" ht="90" customHeight="1" x14ac:dyDescent="0.2">
      <c r="A107" s="63" t="s">
        <v>155</v>
      </c>
      <c r="B107" s="64" t="s">
        <v>17</v>
      </c>
      <c r="C107" s="64"/>
      <c r="D107" s="98">
        <v>50000</v>
      </c>
      <c r="E107" s="27">
        <f>D107/G107</f>
        <v>11.23</v>
      </c>
      <c r="F107" s="25">
        <f>E107/12</f>
        <v>0.94</v>
      </c>
      <c r="G107" s="12">
        <v>4452.5</v>
      </c>
      <c r="H107" s="12">
        <v>1.07</v>
      </c>
      <c r="I107" s="13">
        <v>0.3</v>
      </c>
    </row>
    <row r="108" spans="1:10" s="32" customFormat="1" ht="20.25" thickBot="1" x14ac:dyDescent="0.25">
      <c r="A108" s="63" t="s">
        <v>62</v>
      </c>
      <c r="B108" s="77" t="s">
        <v>14</v>
      </c>
      <c r="C108" s="77"/>
      <c r="D108" s="83">
        <f>E108*G108</f>
        <v>87998.88</v>
      </c>
      <c r="E108" s="75">
        <f t="shared" ref="E108" si="4">F108*12</f>
        <v>22.8</v>
      </c>
      <c r="F108" s="76">
        <v>1.9</v>
      </c>
      <c r="G108" s="12">
        <f>4452.5-592.9</f>
        <v>3859.6</v>
      </c>
      <c r="I108" s="33"/>
    </row>
    <row r="109" spans="1:10" s="34" customFormat="1" ht="20.25" thickBot="1" x14ac:dyDescent="0.45">
      <c r="A109" s="69" t="s">
        <v>63</v>
      </c>
      <c r="B109" s="70"/>
      <c r="C109" s="97"/>
      <c r="D109" s="84">
        <f>D108+D107+D104+D101+D99+D92+D87+D76+D62+D61+D60+D59+D49+D48+D47+D46+D40+D39+D38+D27+D14</f>
        <v>958211.86</v>
      </c>
      <c r="E109" s="84">
        <f>E108+E107+E104+E101+E99+E92+E87+E76+E62+E61+E60+E59+E49+E48+E47+E46+E40+E39+E38+E27+E14</f>
        <v>218.25</v>
      </c>
      <c r="F109" s="84">
        <f>F108+F107+F104+F101+F99+F92+F87+F76+F62+F61+F60+F59+F49+F48+F47+F46+F40+F39+F38+F27+F14</f>
        <v>18.190000000000001</v>
      </c>
      <c r="G109" s="12">
        <v>4452.5</v>
      </c>
      <c r="I109" s="35"/>
    </row>
    <row r="110" spans="1:10" s="37" customFormat="1" ht="15.75" thickBot="1" x14ac:dyDescent="0.25">
      <c r="A110" s="71"/>
      <c r="B110" s="38"/>
      <c r="C110" s="38"/>
      <c r="D110" s="85"/>
      <c r="E110" s="38"/>
      <c r="F110" s="38"/>
      <c r="G110" s="12">
        <v>4452.5</v>
      </c>
      <c r="I110" s="39"/>
    </row>
    <row r="111" spans="1:10" s="34" customFormat="1" ht="19.5" x14ac:dyDescent="0.2">
      <c r="A111" s="88" t="s">
        <v>61</v>
      </c>
      <c r="B111" s="89"/>
      <c r="C111" s="89"/>
      <c r="D111" s="90">
        <f>D112+D113+D114+D115+D116+D117+D118+D119+D120+D121+D122+D123+D124+D125+D126+D127</f>
        <v>2521858.4700000002</v>
      </c>
      <c r="E111" s="90">
        <f t="shared" ref="E111:F111" si="5">E112+E113+E114+E115+E116+E117+E118+E119+E120+E121+E122+E123+E124+E125+E126+E127</f>
        <v>566.41</v>
      </c>
      <c r="F111" s="90">
        <f t="shared" si="5"/>
        <v>47.21</v>
      </c>
      <c r="G111" s="12">
        <v>4452.5</v>
      </c>
      <c r="I111" s="35"/>
    </row>
    <row r="112" spans="1:10" s="34" customFormat="1" ht="18.75" customHeight="1" x14ac:dyDescent="0.2">
      <c r="A112" s="91" t="s">
        <v>129</v>
      </c>
      <c r="B112" s="68"/>
      <c r="C112" s="68"/>
      <c r="D112" s="82">
        <v>387495.26</v>
      </c>
      <c r="E112" s="31">
        <f>D112/G112</f>
        <v>87.03</v>
      </c>
      <c r="F112" s="31">
        <f>E112/12</f>
        <v>7.25</v>
      </c>
      <c r="G112" s="12">
        <v>4452.5</v>
      </c>
      <c r="I112" s="35"/>
    </row>
    <row r="113" spans="1:9" s="34" customFormat="1" ht="18.75" customHeight="1" x14ac:dyDescent="0.2">
      <c r="A113" s="91" t="s">
        <v>130</v>
      </c>
      <c r="B113" s="68"/>
      <c r="C113" s="68"/>
      <c r="D113" s="82">
        <v>46965.04</v>
      </c>
      <c r="E113" s="31">
        <f t="shared" ref="E113:E127" si="6">D113/G113</f>
        <v>10.55</v>
      </c>
      <c r="F113" s="31">
        <f t="shared" ref="F113:F127" si="7">E113/12</f>
        <v>0.88</v>
      </c>
      <c r="G113" s="12">
        <v>4452.5</v>
      </c>
      <c r="I113" s="35"/>
    </row>
    <row r="114" spans="1:9" s="34" customFormat="1" ht="18.75" customHeight="1" x14ac:dyDescent="0.2">
      <c r="A114" s="91" t="s">
        <v>131</v>
      </c>
      <c r="B114" s="68"/>
      <c r="C114" s="68"/>
      <c r="D114" s="82">
        <v>150494.51</v>
      </c>
      <c r="E114" s="31">
        <f t="shared" si="6"/>
        <v>33.799999999999997</v>
      </c>
      <c r="F114" s="31">
        <f t="shared" si="7"/>
        <v>2.82</v>
      </c>
      <c r="G114" s="12">
        <v>4452.5</v>
      </c>
      <c r="I114" s="35"/>
    </row>
    <row r="115" spans="1:9" s="12" customFormat="1" ht="15" x14ac:dyDescent="0.2">
      <c r="A115" s="91" t="s">
        <v>132</v>
      </c>
      <c r="B115" s="68"/>
      <c r="C115" s="68"/>
      <c r="D115" s="82">
        <v>377158.77</v>
      </c>
      <c r="E115" s="31">
        <f t="shared" si="6"/>
        <v>84.71</v>
      </c>
      <c r="F115" s="31">
        <f t="shared" si="7"/>
        <v>7.06</v>
      </c>
      <c r="G115" s="12">
        <v>4452.5</v>
      </c>
      <c r="I115" s="13"/>
    </row>
    <row r="116" spans="1:9" s="12" customFormat="1" ht="15" x14ac:dyDescent="0.2">
      <c r="A116" s="92" t="s">
        <v>133</v>
      </c>
      <c r="B116" s="68"/>
      <c r="C116" s="68"/>
      <c r="D116" s="82">
        <v>496149.48</v>
      </c>
      <c r="E116" s="31">
        <f t="shared" si="6"/>
        <v>111.43</v>
      </c>
      <c r="F116" s="31">
        <f t="shared" si="7"/>
        <v>9.2899999999999991</v>
      </c>
      <c r="G116" s="12">
        <v>4452.5</v>
      </c>
      <c r="I116" s="13"/>
    </row>
    <row r="117" spans="1:9" s="12" customFormat="1" ht="15" x14ac:dyDescent="0.2">
      <c r="A117" s="92" t="s">
        <v>134</v>
      </c>
      <c r="B117" s="68"/>
      <c r="C117" s="68"/>
      <c r="D117" s="82">
        <v>1581.51</v>
      </c>
      <c r="E117" s="31">
        <f t="shared" si="6"/>
        <v>0.36</v>
      </c>
      <c r="F117" s="31">
        <f t="shared" si="7"/>
        <v>0.03</v>
      </c>
      <c r="G117" s="12">
        <v>4452.5</v>
      </c>
      <c r="I117" s="13"/>
    </row>
    <row r="118" spans="1:9" s="12" customFormat="1" ht="15" x14ac:dyDescent="0.2">
      <c r="A118" s="74" t="s">
        <v>135</v>
      </c>
      <c r="B118" s="68"/>
      <c r="C118" s="68"/>
      <c r="D118" s="82">
        <v>19370.330000000002</v>
      </c>
      <c r="E118" s="31">
        <f t="shared" si="6"/>
        <v>4.3499999999999996</v>
      </c>
      <c r="F118" s="31">
        <f t="shared" si="7"/>
        <v>0.36</v>
      </c>
      <c r="G118" s="12">
        <v>4452.5</v>
      </c>
      <c r="I118" s="13"/>
    </row>
    <row r="119" spans="1:9" s="12" customFormat="1" ht="15" x14ac:dyDescent="0.2">
      <c r="A119" s="74" t="s">
        <v>136</v>
      </c>
      <c r="B119" s="68"/>
      <c r="C119" s="68"/>
      <c r="D119" s="82">
        <v>64613.440000000002</v>
      </c>
      <c r="E119" s="31">
        <f t="shared" si="6"/>
        <v>14.51</v>
      </c>
      <c r="F119" s="31">
        <f t="shared" si="7"/>
        <v>1.21</v>
      </c>
      <c r="G119" s="12">
        <v>4452.5</v>
      </c>
      <c r="I119" s="13"/>
    </row>
    <row r="120" spans="1:9" s="12" customFormat="1" ht="15" x14ac:dyDescent="0.2">
      <c r="A120" s="74" t="s">
        <v>137</v>
      </c>
      <c r="B120" s="68"/>
      <c r="C120" s="68"/>
      <c r="D120" s="82">
        <v>11751.07</v>
      </c>
      <c r="E120" s="31">
        <f t="shared" si="6"/>
        <v>2.64</v>
      </c>
      <c r="F120" s="31">
        <f t="shared" si="7"/>
        <v>0.22</v>
      </c>
      <c r="G120" s="12">
        <v>4452.5</v>
      </c>
      <c r="I120" s="13"/>
    </row>
    <row r="121" spans="1:9" s="12" customFormat="1" ht="15" x14ac:dyDescent="0.2">
      <c r="A121" s="74" t="s">
        <v>138</v>
      </c>
      <c r="B121" s="68"/>
      <c r="C121" s="68"/>
      <c r="D121" s="82">
        <v>6614.66</v>
      </c>
      <c r="E121" s="31">
        <f t="shared" si="6"/>
        <v>1.49</v>
      </c>
      <c r="F121" s="31">
        <f t="shared" si="7"/>
        <v>0.12</v>
      </c>
      <c r="G121" s="12">
        <v>4452.5</v>
      </c>
      <c r="I121" s="13"/>
    </row>
    <row r="122" spans="1:9" s="12" customFormat="1" ht="15" x14ac:dyDescent="0.2">
      <c r="A122" s="74" t="s">
        <v>139</v>
      </c>
      <c r="B122" s="68"/>
      <c r="C122" s="68"/>
      <c r="D122" s="82">
        <v>12366.95</v>
      </c>
      <c r="E122" s="31">
        <f t="shared" si="6"/>
        <v>2.78</v>
      </c>
      <c r="F122" s="31">
        <f t="shared" si="7"/>
        <v>0.23</v>
      </c>
      <c r="G122" s="12">
        <v>4452.5</v>
      </c>
      <c r="I122" s="13"/>
    </row>
    <row r="123" spans="1:9" s="12" customFormat="1" ht="18" customHeight="1" x14ac:dyDescent="0.2">
      <c r="A123" s="74" t="s">
        <v>140</v>
      </c>
      <c r="B123" s="68"/>
      <c r="C123" s="68"/>
      <c r="D123" s="82">
        <v>20563.919999999998</v>
      </c>
      <c r="E123" s="31">
        <f t="shared" si="6"/>
        <v>4.62</v>
      </c>
      <c r="F123" s="31">
        <f t="shared" si="7"/>
        <v>0.39</v>
      </c>
      <c r="G123" s="12">
        <v>4452.5</v>
      </c>
      <c r="I123" s="13"/>
    </row>
    <row r="124" spans="1:9" s="12" customFormat="1" ht="17.25" customHeight="1" x14ac:dyDescent="0.2">
      <c r="A124" s="74" t="s">
        <v>141</v>
      </c>
      <c r="B124" s="68"/>
      <c r="C124" s="68"/>
      <c r="D124" s="82">
        <v>41943.53</v>
      </c>
      <c r="E124" s="31">
        <f t="shared" si="6"/>
        <v>9.42</v>
      </c>
      <c r="F124" s="31">
        <f t="shared" si="7"/>
        <v>0.79</v>
      </c>
      <c r="G124" s="12">
        <v>4452.5</v>
      </c>
      <c r="I124" s="13"/>
    </row>
    <row r="125" spans="1:9" s="12" customFormat="1" ht="15" x14ac:dyDescent="0.2">
      <c r="A125" s="74" t="s">
        <v>151</v>
      </c>
      <c r="B125" s="68"/>
      <c r="C125" s="68"/>
      <c r="D125" s="82">
        <v>92380</v>
      </c>
      <c r="E125" s="31">
        <f t="shared" si="6"/>
        <v>20.75</v>
      </c>
      <c r="F125" s="31">
        <f t="shared" si="7"/>
        <v>1.73</v>
      </c>
      <c r="G125" s="12">
        <v>4452.5</v>
      </c>
      <c r="I125" s="13"/>
    </row>
    <row r="126" spans="1:9" s="12" customFormat="1" ht="36" customHeight="1" x14ac:dyDescent="0.2">
      <c r="A126" s="74" t="s">
        <v>152</v>
      </c>
      <c r="B126" s="68"/>
      <c r="C126" s="68"/>
      <c r="D126" s="82">
        <v>82110</v>
      </c>
      <c r="E126" s="31">
        <f t="shared" si="6"/>
        <v>18.440000000000001</v>
      </c>
      <c r="F126" s="31">
        <f t="shared" si="7"/>
        <v>1.54</v>
      </c>
      <c r="G126" s="12">
        <v>4452.5</v>
      </c>
      <c r="I126" s="13"/>
    </row>
    <row r="127" spans="1:9" s="12" customFormat="1" ht="15" x14ac:dyDescent="0.2">
      <c r="A127" s="74" t="s">
        <v>153</v>
      </c>
      <c r="B127" s="68"/>
      <c r="C127" s="68"/>
      <c r="D127" s="82">
        <v>710300</v>
      </c>
      <c r="E127" s="31">
        <f t="shared" si="6"/>
        <v>159.53</v>
      </c>
      <c r="F127" s="31">
        <f t="shared" si="7"/>
        <v>13.29</v>
      </c>
      <c r="G127" s="12">
        <v>4452.5</v>
      </c>
      <c r="I127" s="13"/>
    </row>
    <row r="128" spans="1:9" s="37" customFormat="1" ht="13.5" thickBot="1" x14ac:dyDescent="0.25">
      <c r="A128" s="36"/>
      <c r="D128" s="86"/>
      <c r="F128" s="40"/>
      <c r="I128" s="39"/>
    </row>
    <row r="129" spans="1:9" s="44" customFormat="1" ht="20.25" thickBot="1" x14ac:dyDescent="0.45">
      <c r="A129" s="41" t="s">
        <v>64</v>
      </c>
      <c r="B129" s="42"/>
      <c r="C129" s="42"/>
      <c r="D129" s="87">
        <f>D109+D111</f>
        <v>3480070.33</v>
      </c>
      <c r="E129" s="43">
        <f>E109+E111</f>
        <v>784.66</v>
      </c>
      <c r="F129" s="43">
        <f>F109+F111</f>
        <v>65.400000000000006</v>
      </c>
      <c r="I129" s="45"/>
    </row>
    <row r="130" spans="1:9" s="37" customFormat="1" x14ac:dyDescent="0.2">
      <c r="A130" s="36"/>
      <c r="F130" s="40"/>
      <c r="I130" s="39"/>
    </row>
    <row r="131" spans="1:9" s="37" customFormat="1" x14ac:dyDescent="0.2">
      <c r="A131" s="36"/>
      <c r="F131" s="40"/>
      <c r="I131" s="39"/>
    </row>
    <row r="132" spans="1:9" s="50" customFormat="1" ht="18.75" x14ac:dyDescent="0.4">
      <c r="A132" s="46"/>
      <c r="B132" s="47"/>
      <c r="C132" s="47"/>
      <c r="D132" s="48"/>
      <c r="E132" s="48"/>
      <c r="F132" s="49"/>
      <c r="I132" s="51"/>
    </row>
    <row r="133" spans="1:9" s="32" customFormat="1" ht="19.5" x14ac:dyDescent="0.2">
      <c r="A133" s="52"/>
      <c r="B133" s="53"/>
      <c r="C133" s="53"/>
      <c r="D133" s="54"/>
      <c r="E133" s="54"/>
      <c r="F133" s="55"/>
      <c r="I133" s="33"/>
    </row>
    <row r="134" spans="1:9" s="37" customFormat="1" ht="14.25" x14ac:dyDescent="0.2">
      <c r="A134" s="108" t="s">
        <v>65</v>
      </c>
      <c r="B134" s="108"/>
      <c r="C134" s="108"/>
      <c r="D134" s="108"/>
      <c r="I134" s="39"/>
    </row>
    <row r="135" spans="1:9" s="37" customFormat="1" x14ac:dyDescent="0.2">
      <c r="F135" s="40"/>
      <c r="I135" s="39"/>
    </row>
    <row r="136" spans="1:9" s="37" customFormat="1" x14ac:dyDescent="0.2">
      <c r="A136" s="36" t="s">
        <v>66</v>
      </c>
      <c r="F136" s="40"/>
      <c r="I136" s="39"/>
    </row>
    <row r="137" spans="1:9" s="37" customFormat="1" x14ac:dyDescent="0.2">
      <c r="F137" s="40"/>
      <c r="I137" s="39"/>
    </row>
    <row r="138" spans="1:9" s="37" customFormat="1" x14ac:dyDescent="0.2">
      <c r="F138" s="40"/>
      <c r="I138" s="39"/>
    </row>
    <row r="139" spans="1:9" s="37" customFormat="1" x14ac:dyDescent="0.2">
      <c r="F139" s="40"/>
      <c r="I139" s="39"/>
    </row>
    <row r="140" spans="1:9" s="37" customFormat="1" x14ac:dyDescent="0.2">
      <c r="F140" s="40"/>
      <c r="I140" s="39"/>
    </row>
    <row r="141" spans="1:9" s="37" customFormat="1" x14ac:dyDescent="0.2">
      <c r="F141" s="40"/>
      <c r="I141" s="39"/>
    </row>
    <row r="142" spans="1:9" s="37" customFormat="1" x14ac:dyDescent="0.2">
      <c r="F142" s="40"/>
      <c r="I142" s="39"/>
    </row>
    <row r="143" spans="1:9" s="37" customFormat="1" x14ac:dyDescent="0.2">
      <c r="F143" s="40"/>
      <c r="I143" s="39"/>
    </row>
    <row r="144" spans="1:9" s="37" customFormat="1" x14ac:dyDescent="0.2">
      <c r="F144" s="40"/>
      <c r="I144" s="39"/>
    </row>
    <row r="145" spans="6:9" s="37" customFormat="1" x14ac:dyDescent="0.2">
      <c r="F145" s="40"/>
      <c r="I145" s="39"/>
    </row>
    <row r="146" spans="6:9" s="37" customFormat="1" x14ac:dyDescent="0.2">
      <c r="F146" s="40"/>
      <c r="I146" s="39"/>
    </row>
    <row r="147" spans="6:9" s="37" customFormat="1" x14ac:dyDescent="0.2">
      <c r="F147" s="40"/>
      <c r="I147" s="39"/>
    </row>
    <row r="148" spans="6:9" s="37" customFormat="1" x14ac:dyDescent="0.2">
      <c r="F148" s="40"/>
      <c r="I148" s="39"/>
    </row>
    <row r="149" spans="6:9" s="37" customFormat="1" x14ac:dyDescent="0.2">
      <c r="F149" s="40"/>
      <c r="I149" s="39"/>
    </row>
    <row r="150" spans="6:9" s="37" customFormat="1" x14ac:dyDescent="0.2">
      <c r="F150" s="40"/>
      <c r="I150" s="39"/>
    </row>
    <row r="151" spans="6:9" s="37" customFormat="1" x14ac:dyDescent="0.2">
      <c r="F151" s="40"/>
      <c r="I151" s="39"/>
    </row>
    <row r="152" spans="6:9" s="37" customFormat="1" x14ac:dyDescent="0.2">
      <c r="F152" s="40"/>
      <c r="I152" s="39"/>
    </row>
    <row r="153" spans="6:9" s="37" customFormat="1" x14ac:dyDescent="0.2">
      <c r="F153" s="40"/>
      <c r="I153" s="39"/>
    </row>
    <row r="154" spans="6:9" s="37" customFormat="1" x14ac:dyDescent="0.2">
      <c r="F154" s="40"/>
      <c r="I154" s="39"/>
    </row>
  </sheetData>
  <mergeCells count="12">
    <mergeCell ref="A134:D134"/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3:F13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96" zoomScale="90" zoomScaleNormal="90" workbookViewId="0">
      <selection activeCell="F111" sqref="F11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42578125" style="1" customWidth="1"/>
    <col min="4" max="4" width="19.7109375" style="1" customWidth="1"/>
    <col min="5" max="5" width="13.85546875" style="1" customWidth="1"/>
    <col min="6" max="6" width="20.85546875" style="56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1" ht="16.5" customHeight="1" x14ac:dyDescent="0.2">
      <c r="A1" s="109" t="s">
        <v>156</v>
      </c>
      <c r="B1" s="110"/>
      <c r="C1" s="110"/>
      <c r="D1" s="110"/>
      <c r="E1" s="110"/>
      <c r="F1" s="110"/>
    </row>
    <row r="2" spans="1:11" ht="12.75" customHeight="1" x14ac:dyDescent="0.3">
      <c r="B2" s="111"/>
      <c r="C2" s="111"/>
      <c r="D2" s="111"/>
      <c r="E2" s="110"/>
      <c r="F2" s="110"/>
    </row>
    <row r="3" spans="1:11" ht="19.5" customHeight="1" x14ac:dyDescent="0.3">
      <c r="A3" s="3" t="s">
        <v>143</v>
      </c>
      <c r="B3" s="111" t="s">
        <v>0</v>
      </c>
      <c r="C3" s="111"/>
      <c r="D3" s="111"/>
      <c r="E3" s="110"/>
      <c r="F3" s="110"/>
    </row>
    <row r="4" spans="1:11" ht="14.25" customHeight="1" x14ac:dyDescent="0.3">
      <c r="B4" s="111" t="s">
        <v>157</v>
      </c>
      <c r="C4" s="111"/>
      <c r="D4" s="111"/>
      <c r="E4" s="110"/>
      <c r="F4" s="110"/>
    </row>
    <row r="5" spans="1:11" ht="39.75" customHeight="1" x14ac:dyDescent="0.25">
      <c r="A5" s="112"/>
      <c r="B5" s="113"/>
      <c r="C5" s="113"/>
      <c r="D5" s="113"/>
      <c r="E5" s="113"/>
      <c r="F5" s="113"/>
      <c r="I5" s="1"/>
    </row>
    <row r="6" spans="1:11" ht="23.25" customHeight="1" x14ac:dyDescent="0.2">
      <c r="A6" s="124" t="s">
        <v>145</v>
      </c>
      <c r="B6" s="124"/>
      <c r="C6" s="124"/>
      <c r="D6" s="124"/>
      <c r="E6" s="124"/>
      <c r="F6" s="124"/>
      <c r="I6" s="1"/>
    </row>
    <row r="7" spans="1:11" s="4" customFormat="1" ht="33" customHeight="1" x14ac:dyDescent="0.4">
      <c r="A7" s="114" t="s">
        <v>1</v>
      </c>
      <c r="B7" s="114"/>
      <c r="C7" s="114"/>
      <c r="D7" s="114"/>
      <c r="E7" s="114"/>
      <c r="F7" s="114"/>
      <c r="I7" s="5"/>
    </row>
    <row r="8" spans="1:11" s="6" customFormat="1" ht="18.75" customHeight="1" x14ac:dyDescent="0.4">
      <c r="A8" s="114" t="s">
        <v>146</v>
      </c>
      <c r="B8" s="114"/>
      <c r="C8" s="114"/>
      <c r="D8" s="114"/>
      <c r="E8" s="115"/>
      <c r="F8" s="115"/>
    </row>
    <row r="9" spans="1:11" s="7" customFormat="1" ht="17.25" customHeight="1" x14ac:dyDescent="0.2">
      <c r="A9" s="116" t="s">
        <v>2</v>
      </c>
      <c r="B9" s="116"/>
      <c r="C9" s="116"/>
      <c r="D9" s="116"/>
      <c r="E9" s="117"/>
      <c r="F9" s="117"/>
    </row>
    <row r="10" spans="1:11" s="6" customFormat="1" ht="30" customHeight="1" thickBot="1" x14ac:dyDescent="0.25">
      <c r="A10" s="118" t="s">
        <v>3</v>
      </c>
      <c r="B10" s="118"/>
      <c r="C10" s="118"/>
      <c r="D10" s="118"/>
      <c r="E10" s="119"/>
      <c r="F10" s="119"/>
    </row>
    <row r="11" spans="1:11" s="12" customFormat="1" ht="139.5" customHeight="1" thickBot="1" x14ac:dyDescent="0.25">
      <c r="A11" s="8" t="s">
        <v>4</v>
      </c>
      <c r="B11" s="9" t="s">
        <v>5</v>
      </c>
      <c r="C11" s="9" t="s">
        <v>142</v>
      </c>
      <c r="D11" s="10" t="s">
        <v>7</v>
      </c>
      <c r="E11" s="10" t="s">
        <v>6</v>
      </c>
      <c r="F11" s="11" t="s">
        <v>8</v>
      </c>
      <c r="I11" s="13"/>
    </row>
    <row r="12" spans="1:11" s="19" customFormat="1" x14ac:dyDescent="0.2">
      <c r="A12" s="14">
        <v>1</v>
      </c>
      <c r="B12" s="15">
        <v>2</v>
      </c>
      <c r="C12" s="16"/>
      <c r="D12" s="16"/>
      <c r="E12" s="17">
        <v>3</v>
      </c>
      <c r="F12" s="18">
        <v>4</v>
      </c>
      <c r="I12" s="20"/>
    </row>
    <row r="13" spans="1:11" s="19" customFormat="1" ht="49.5" customHeight="1" x14ac:dyDescent="0.2">
      <c r="A13" s="120" t="s">
        <v>9</v>
      </c>
      <c r="B13" s="121"/>
      <c r="C13" s="121"/>
      <c r="D13" s="121"/>
      <c r="E13" s="122"/>
      <c r="F13" s="123"/>
      <c r="I13" s="20"/>
      <c r="K13" s="19">
        <v>16998.8</v>
      </c>
    </row>
    <row r="14" spans="1:11" s="12" customFormat="1" ht="24" customHeight="1" x14ac:dyDescent="0.2">
      <c r="A14" s="57" t="s">
        <v>70</v>
      </c>
      <c r="B14" s="64" t="s">
        <v>23</v>
      </c>
      <c r="C14" s="94" t="s">
        <v>147</v>
      </c>
      <c r="D14" s="78">
        <f>E14*G14</f>
        <v>173113.2</v>
      </c>
      <c r="E14" s="21">
        <f>F14*12</f>
        <v>38.880000000000003</v>
      </c>
      <c r="F14" s="22">
        <f>F24+F26</f>
        <v>3.24</v>
      </c>
      <c r="G14" s="12">
        <v>4452.5</v>
      </c>
      <c r="H14" s="12">
        <v>1.07</v>
      </c>
      <c r="I14" s="13">
        <v>2.2400000000000002</v>
      </c>
    </row>
    <row r="15" spans="1:11" s="12" customFormat="1" ht="29.25" customHeight="1" x14ac:dyDescent="0.2">
      <c r="A15" s="72" t="s">
        <v>10</v>
      </c>
      <c r="B15" s="73" t="s">
        <v>11</v>
      </c>
      <c r="C15" s="79"/>
      <c r="D15" s="79"/>
      <c r="E15" s="23"/>
      <c r="F15" s="24"/>
      <c r="G15" s="12">
        <v>4452.5</v>
      </c>
      <c r="I15" s="13"/>
    </row>
    <row r="16" spans="1:11" s="12" customFormat="1" ht="15" x14ac:dyDescent="0.2">
      <c r="A16" s="72" t="s">
        <v>12</v>
      </c>
      <c r="B16" s="73" t="s">
        <v>11</v>
      </c>
      <c r="C16" s="79"/>
      <c r="D16" s="79"/>
      <c r="E16" s="23"/>
      <c r="F16" s="24"/>
      <c r="G16" s="12">
        <v>4452.5</v>
      </c>
      <c r="I16" s="13"/>
    </row>
    <row r="17" spans="1:9" s="12" customFormat="1" ht="102" x14ac:dyDescent="0.2">
      <c r="A17" s="72" t="s">
        <v>74</v>
      </c>
      <c r="B17" s="73" t="s">
        <v>33</v>
      </c>
      <c r="C17" s="79"/>
      <c r="D17" s="79"/>
      <c r="E17" s="23"/>
      <c r="F17" s="24"/>
      <c r="G17" s="12">
        <v>4452.5</v>
      </c>
      <c r="I17" s="13"/>
    </row>
    <row r="18" spans="1:9" s="12" customFormat="1" ht="15" x14ac:dyDescent="0.2">
      <c r="A18" s="72" t="s">
        <v>75</v>
      </c>
      <c r="B18" s="73" t="s">
        <v>11</v>
      </c>
      <c r="C18" s="79"/>
      <c r="D18" s="79"/>
      <c r="E18" s="23"/>
      <c r="F18" s="24"/>
      <c r="G18" s="12">
        <v>4452.5</v>
      </c>
      <c r="I18" s="13"/>
    </row>
    <row r="19" spans="1:9" s="12" customFormat="1" ht="15" x14ac:dyDescent="0.2">
      <c r="A19" s="72" t="s">
        <v>76</v>
      </c>
      <c r="B19" s="73" t="s">
        <v>11</v>
      </c>
      <c r="C19" s="79"/>
      <c r="D19" s="79"/>
      <c r="E19" s="23"/>
      <c r="F19" s="24"/>
      <c r="G19" s="12">
        <v>4452.5</v>
      </c>
      <c r="I19" s="13"/>
    </row>
    <row r="20" spans="1:9" s="12" customFormat="1" ht="25.5" x14ac:dyDescent="0.2">
      <c r="A20" s="72" t="s">
        <v>77</v>
      </c>
      <c r="B20" s="73" t="s">
        <v>17</v>
      </c>
      <c r="C20" s="79"/>
      <c r="D20" s="79"/>
      <c r="E20" s="23"/>
      <c r="F20" s="24"/>
      <c r="G20" s="12">
        <v>4452.5</v>
      </c>
      <c r="I20" s="13"/>
    </row>
    <row r="21" spans="1:9" s="12" customFormat="1" ht="15" x14ac:dyDescent="0.2">
      <c r="A21" s="72" t="s">
        <v>78</v>
      </c>
      <c r="B21" s="73" t="s">
        <v>20</v>
      </c>
      <c r="C21" s="79"/>
      <c r="D21" s="79"/>
      <c r="E21" s="23"/>
      <c r="F21" s="24"/>
      <c r="G21" s="12">
        <v>4452.5</v>
      </c>
      <c r="I21" s="13"/>
    </row>
    <row r="22" spans="1:9" s="12" customFormat="1" ht="15" x14ac:dyDescent="0.2">
      <c r="A22" s="72" t="s">
        <v>79</v>
      </c>
      <c r="B22" s="73" t="s">
        <v>11</v>
      </c>
      <c r="C22" s="79"/>
      <c r="D22" s="79"/>
      <c r="E22" s="23"/>
      <c r="F22" s="24"/>
      <c r="G22" s="12">
        <v>4452.5</v>
      </c>
      <c r="I22" s="13"/>
    </row>
    <row r="23" spans="1:9" s="12" customFormat="1" ht="15" x14ac:dyDescent="0.2">
      <c r="A23" s="72" t="s">
        <v>80</v>
      </c>
      <c r="B23" s="73" t="s">
        <v>31</v>
      </c>
      <c r="C23" s="79"/>
      <c r="D23" s="79"/>
      <c r="E23" s="23"/>
      <c r="F23" s="24"/>
      <c r="G23" s="12">
        <v>4452.5</v>
      </c>
      <c r="I23" s="13"/>
    </row>
    <row r="24" spans="1:9" s="12" customFormat="1" ht="15" x14ac:dyDescent="0.2">
      <c r="A24" s="57" t="s">
        <v>69</v>
      </c>
      <c r="B24" s="58"/>
      <c r="C24" s="93"/>
      <c r="D24" s="79"/>
      <c r="E24" s="23"/>
      <c r="F24" s="22">
        <v>3.24</v>
      </c>
      <c r="G24" s="12">
        <v>4452.5</v>
      </c>
      <c r="I24" s="13"/>
    </row>
    <row r="25" spans="1:9" s="12" customFormat="1" ht="15" x14ac:dyDescent="0.2">
      <c r="A25" s="59" t="s">
        <v>73</v>
      </c>
      <c r="B25" s="58" t="s">
        <v>11</v>
      </c>
      <c r="C25" s="93"/>
      <c r="D25" s="79"/>
      <c r="E25" s="23"/>
      <c r="F25" s="24">
        <v>0</v>
      </c>
      <c r="G25" s="12">
        <v>4452.5</v>
      </c>
      <c r="I25" s="13"/>
    </row>
    <row r="26" spans="1:9" s="12" customFormat="1" ht="15" x14ac:dyDescent="0.2">
      <c r="A26" s="57" t="s">
        <v>69</v>
      </c>
      <c r="B26" s="58"/>
      <c r="C26" s="93"/>
      <c r="D26" s="79"/>
      <c r="E26" s="23"/>
      <c r="F26" s="22">
        <f>F25</f>
        <v>0</v>
      </c>
      <c r="G26" s="12">
        <v>4452.5</v>
      </c>
      <c r="I26" s="13"/>
    </row>
    <row r="27" spans="1:9" s="12" customFormat="1" ht="30" x14ac:dyDescent="0.2">
      <c r="A27" s="57" t="s">
        <v>13</v>
      </c>
      <c r="B27" s="61" t="s">
        <v>14</v>
      </c>
      <c r="C27" s="94" t="s">
        <v>148</v>
      </c>
      <c r="D27" s="78">
        <f>E27*G27</f>
        <v>112737.3</v>
      </c>
      <c r="E27" s="21">
        <f>F27*12</f>
        <v>25.32</v>
      </c>
      <c r="F27" s="22">
        <v>2.11</v>
      </c>
      <c r="G27" s="12">
        <v>4452.5</v>
      </c>
      <c r="H27" s="12">
        <v>1.07</v>
      </c>
      <c r="I27" s="13">
        <v>1.52</v>
      </c>
    </row>
    <row r="28" spans="1:9" s="12" customFormat="1" ht="15" x14ac:dyDescent="0.2">
      <c r="A28" s="72" t="s">
        <v>81</v>
      </c>
      <c r="B28" s="73" t="s">
        <v>14</v>
      </c>
      <c r="C28" s="79"/>
      <c r="D28" s="78"/>
      <c r="E28" s="21"/>
      <c r="F28" s="22"/>
      <c r="G28" s="12">
        <v>4452.5</v>
      </c>
      <c r="H28" s="12">
        <v>1.07</v>
      </c>
      <c r="I28" s="13"/>
    </row>
    <row r="29" spans="1:9" s="12" customFormat="1" ht="15" x14ac:dyDescent="0.2">
      <c r="A29" s="72" t="s">
        <v>82</v>
      </c>
      <c r="B29" s="73" t="s">
        <v>83</v>
      </c>
      <c r="C29" s="79"/>
      <c r="D29" s="78"/>
      <c r="E29" s="21"/>
      <c r="F29" s="22"/>
      <c r="G29" s="12">
        <v>4452.5</v>
      </c>
      <c r="H29" s="12">
        <v>1.07</v>
      </c>
      <c r="I29" s="13"/>
    </row>
    <row r="30" spans="1:9" s="12" customFormat="1" ht="15" x14ac:dyDescent="0.2">
      <c r="A30" s="72" t="s">
        <v>84</v>
      </c>
      <c r="B30" s="73" t="s">
        <v>85</v>
      </c>
      <c r="C30" s="79"/>
      <c r="D30" s="78"/>
      <c r="E30" s="21"/>
      <c r="F30" s="22"/>
      <c r="G30" s="12">
        <v>4452.5</v>
      </c>
      <c r="I30" s="13"/>
    </row>
    <row r="31" spans="1:9" s="12" customFormat="1" ht="15" x14ac:dyDescent="0.2">
      <c r="A31" s="72" t="s">
        <v>15</v>
      </c>
      <c r="B31" s="73" t="s">
        <v>14</v>
      </c>
      <c r="C31" s="79"/>
      <c r="D31" s="78"/>
      <c r="E31" s="21"/>
      <c r="F31" s="22"/>
      <c r="G31" s="12">
        <v>4452.5</v>
      </c>
      <c r="H31" s="12">
        <v>1.07</v>
      </c>
      <c r="I31" s="13"/>
    </row>
    <row r="32" spans="1:9" s="12" customFormat="1" ht="25.5" x14ac:dyDescent="0.2">
      <c r="A32" s="72" t="s">
        <v>16</v>
      </c>
      <c r="B32" s="73" t="s">
        <v>17</v>
      </c>
      <c r="C32" s="79"/>
      <c r="D32" s="78"/>
      <c r="E32" s="21"/>
      <c r="F32" s="22"/>
      <c r="G32" s="12">
        <v>4452.5</v>
      </c>
      <c r="H32" s="12">
        <v>1.07</v>
      </c>
      <c r="I32" s="13"/>
    </row>
    <row r="33" spans="1:9" s="12" customFormat="1" ht="15" x14ac:dyDescent="0.2">
      <c r="A33" s="72" t="s">
        <v>86</v>
      </c>
      <c r="B33" s="73" t="s">
        <v>14</v>
      </c>
      <c r="C33" s="79"/>
      <c r="D33" s="78"/>
      <c r="E33" s="21"/>
      <c r="F33" s="22"/>
      <c r="G33" s="12">
        <v>4452.5</v>
      </c>
      <c r="H33" s="12">
        <v>1.07</v>
      </c>
      <c r="I33" s="13"/>
    </row>
    <row r="34" spans="1:9" s="12" customFormat="1" ht="15" x14ac:dyDescent="0.2">
      <c r="A34" s="72" t="s">
        <v>87</v>
      </c>
      <c r="B34" s="73" t="s">
        <v>14</v>
      </c>
      <c r="C34" s="79"/>
      <c r="D34" s="78"/>
      <c r="E34" s="21"/>
      <c r="F34" s="22"/>
      <c r="G34" s="12">
        <v>4452.5</v>
      </c>
      <c r="H34" s="12">
        <v>1.07</v>
      </c>
      <c r="I34" s="13"/>
    </row>
    <row r="35" spans="1:9" s="12" customFormat="1" ht="25.5" x14ac:dyDescent="0.2">
      <c r="A35" s="72" t="s">
        <v>88</v>
      </c>
      <c r="B35" s="73" t="s">
        <v>18</v>
      </c>
      <c r="C35" s="79"/>
      <c r="D35" s="78"/>
      <c r="E35" s="21"/>
      <c r="F35" s="22"/>
      <c r="G35" s="12">
        <v>4452.5</v>
      </c>
      <c r="I35" s="13"/>
    </row>
    <row r="36" spans="1:9" s="12" customFormat="1" ht="25.5" x14ac:dyDescent="0.2">
      <c r="A36" s="72" t="s">
        <v>89</v>
      </c>
      <c r="B36" s="73" t="s">
        <v>17</v>
      </c>
      <c r="C36" s="79"/>
      <c r="D36" s="78"/>
      <c r="E36" s="21"/>
      <c r="F36" s="22"/>
      <c r="G36" s="12">
        <v>4452.5</v>
      </c>
      <c r="I36" s="13"/>
    </row>
    <row r="37" spans="1:9" s="12" customFormat="1" ht="25.5" x14ac:dyDescent="0.2">
      <c r="A37" s="72" t="s">
        <v>90</v>
      </c>
      <c r="B37" s="73" t="s">
        <v>14</v>
      </c>
      <c r="C37" s="79"/>
      <c r="D37" s="78"/>
      <c r="E37" s="21"/>
      <c r="F37" s="22"/>
      <c r="G37" s="12">
        <v>4452.5</v>
      </c>
      <c r="I37" s="13"/>
    </row>
    <row r="38" spans="1:9" s="26" customFormat="1" ht="18.75" customHeight="1" x14ac:dyDescent="0.2">
      <c r="A38" s="57" t="s">
        <v>19</v>
      </c>
      <c r="B38" s="61" t="s">
        <v>20</v>
      </c>
      <c r="C38" s="94" t="s">
        <v>147</v>
      </c>
      <c r="D38" s="78">
        <f t="shared" ref="D38:D59" si="0">E38*G38</f>
        <v>44346.9</v>
      </c>
      <c r="E38" s="21">
        <f t="shared" ref="E38:E59" si="1">F38*12</f>
        <v>9.9600000000000009</v>
      </c>
      <c r="F38" s="22">
        <v>0.83</v>
      </c>
      <c r="G38" s="12">
        <v>4452.5</v>
      </c>
      <c r="H38" s="12">
        <v>1.07</v>
      </c>
      <c r="I38" s="13">
        <v>0.6</v>
      </c>
    </row>
    <row r="39" spans="1:9" s="12" customFormat="1" ht="15" x14ac:dyDescent="0.2">
      <c r="A39" s="63" t="s">
        <v>21</v>
      </c>
      <c r="B39" s="64" t="s">
        <v>22</v>
      </c>
      <c r="C39" s="94" t="s">
        <v>147</v>
      </c>
      <c r="D39" s="78">
        <f t="shared" si="0"/>
        <v>144261</v>
      </c>
      <c r="E39" s="21">
        <f t="shared" si="1"/>
        <v>32.4</v>
      </c>
      <c r="F39" s="22">
        <v>2.7</v>
      </c>
      <c r="G39" s="12">
        <v>4452.5</v>
      </c>
      <c r="H39" s="12">
        <v>1.07</v>
      </c>
      <c r="I39" s="13">
        <v>1.94</v>
      </c>
    </row>
    <row r="40" spans="1:9" s="12" customFormat="1" ht="15" x14ac:dyDescent="0.2">
      <c r="A40" s="63" t="s">
        <v>98</v>
      </c>
      <c r="B40" s="64" t="s">
        <v>14</v>
      </c>
      <c r="C40" s="94" t="s">
        <v>158</v>
      </c>
      <c r="D40" s="78">
        <v>0</v>
      </c>
      <c r="E40" s="21">
        <f>D40/G40</f>
        <v>0</v>
      </c>
      <c r="F40" s="22">
        <f>E40/12</f>
        <v>0</v>
      </c>
      <c r="G40" s="12">
        <v>4452.5</v>
      </c>
      <c r="I40" s="13"/>
    </row>
    <row r="41" spans="1:9" s="12" customFormat="1" ht="15" x14ac:dyDescent="0.2">
      <c r="A41" s="72" t="s">
        <v>91</v>
      </c>
      <c r="B41" s="73" t="s">
        <v>33</v>
      </c>
      <c r="C41" s="79"/>
      <c r="D41" s="78"/>
      <c r="E41" s="21"/>
      <c r="F41" s="22"/>
      <c r="G41" s="12">
        <v>4452.5</v>
      </c>
      <c r="I41" s="13"/>
    </row>
    <row r="42" spans="1:9" s="12" customFormat="1" ht="15" x14ac:dyDescent="0.2">
      <c r="A42" s="72" t="s">
        <v>92</v>
      </c>
      <c r="B42" s="73" t="s">
        <v>31</v>
      </c>
      <c r="C42" s="79"/>
      <c r="D42" s="78"/>
      <c r="E42" s="21"/>
      <c r="F42" s="22"/>
      <c r="G42" s="12">
        <v>4452.5</v>
      </c>
      <c r="I42" s="13"/>
    </row>
    <row r="43" spans="1:9" s="12" customFormat="1" ht="15" x14ac:dyDescent="0.2">
      <c r="A43" s="72" t="s">
        <v>93</v>
      </c>
      <c r="B43" s="73" t="s">
        <v>94</v>
      </c>
      <c r="C43" s="79"/>
      <c r="D43" s="78"/>
      <c r="E43" s="21"/>
      <c r="F43" s="22"/>
      <c r="G43" s="12">
        <v>4452.5</v>
      </c>
      <c r="I43" s="13"/>
    </row>
    <row r="44" spans="1:9" s="12" customFormat="1" ht="15" x14ac:dyDescent="0.2">
      <c r="A44" s="72" t="s">
        <v>95</v>
      </c>
      <c r="B44" s="73" t="s">
        <v>96</v>
      </c>
      <c r="C44" s="79"/>
      <c r="D44" s="78"/>
      <c r="E44" s="21"/>
      <c r="F44" s="22"/>
      <c r="G44" s="12">
        <v>4452.5</v>
      </c>
      <c r="I44" s="13"/>
    </row>
    <row r="45" spans="1:9" s="12" customFormat="1" ht="15" x14ac:dyDescent="0.2">
      <c r="A45" s="72" t="s">
        <v>97</v>
      </c>
      <c r="B45" s="73" t="s">
        <v>94</v>
      </c>
      <c r="C45" s="79"/>
      <c r="D45" s="78"/>
      <c r="E45" s="21"/>
      <c r="F45" s="22"/>
      <c r="G45" s="12">
        <v>4452.5</v>
      </c>
      <c r="I45" s="13"/>
    </row>
    <row r="46" spans="1:9" s="19" customFormat="1" ht="32.25" customHeight="1" x14ac:dyDescent="0.2">
      <c r="A46" s="63" t="s">
        <v>126</v>
      </c>
      <c r="B46" s="64" t="s">
        <v>23</v>
      </c>
      <c r="C46" s="94" t="s">
        <v>149</v>
      </c>
      <c r="D46" s="78">
        <v>2246.7800000000002</v>
      </c>
      <c r="E46" s="21">
        <f t="shared" ref="E46:E48" si="2">D46/G46</f>
        <v>0.5</v>
      </c>
      <c r="F46" s="22">
        <f>E46/12</f>
        <v>0.04</v>
      </c>
      <c r="G46" s="12">
        <v>4452.5</v>
      </c>
      <c r="H46" s="12">
        <v>1.07</v>
      </c>
      <c r="I46" s="13">
        <v>0.06</v>
      </c>
    </row>
    <row r="47" spans="1:9" s="19" customFormat="1" ht="38.25" customHeight="1" x14ac:dyDescent="0.2">
      <c r="A47" s="63" t="s">
        <v>127</v>
      </c>
      <c r="B47" s="64" t="s">
        <v>23</v>
      </c>
      <c r="C47" s="94" t="s">
        <v>149</v>
      </c>
      <c r="D47" s="78">
        <v>2246.7800000000002</v>
      </c>
      <c r="E47" s="21">
        <f t="shared" si="2"/>
        <v>0.5</v>
      </c>
      <c r="F47" s="22">
        <f>E47/12</f>
        <v>0.04</v>
      </c>
      <c r="G47" s="12">
        <v>4452.5</v>
      </c>
      <c r="H47" s="12">
        <v>1.07</v>
      </c>
      <c r="I47" s="13">
        <v>0</v>
      </c>
    </row>
    <row r="48" spans="1:9" s="19" customFormat="1" ht="29.25" customHeight="1" x14ac:dyDescent="0.2">
      <c r="A48" s="63" t="s">
        <v>128</v>
      </c>
      <c r="B48" s="64" t="s">
        <v>23</v>
      </c>
      <c r="C48" s="94" t="s">
        <v>149</v>
      </c>
      <c r="D48" s="78">
        <v>14185.73</v>
      </c>
      <c r="E48" s="21">
        <f t="shared" si="2"/>
        <v>3.19</v>
      </c>
      <c r="F48" s="22">
        <f>E48/12</f>
        <v>0.27</v>
      </c>
      <c r="G48" s="12">
        <v>4452.5</v>
      </c>
      <c r="H48" s="12">
        <v>1.07</v>
      </c>
      <c r="I48" s="13">
        <v>0.19</v>
      </c>
    </row>
    <row r="49" spans="1:10" s="19" customFormat="1" ht="30" x14ac:dyDescent="0.2">
      <c r="A49" s="63" t="s">
        <v>24</v>
      </c>
      <c r="B49" s="64"/>
      <c r="C49" s="94" t="s">
        <v>159</v>
      </c>
      <c r="D49" s="78">
        <f t="shared" si="0"/>
        <v>10686</v>
      </c>
      <c r="E49" s="21">
        <f t="shared" si="1"/>
        <v>2.4</v>
      </c>
      <c r="F49" s="22">
        <v>0.2</v>
      </c>
      <c r="G49" s="12">
        <v>4452.5</v>
      </c>
      <c r="H49" s="12">
        <v>1.07</v>
      </c>
      <c r="I49" s="13">
        <v>0.14000000000000001</v>
      </c>
    </row>
    <row r="50" spans="1:10" s="19" customFormat="1" ht="25.5" x14ac:dyDescent="0.2">
      <c r="A50" s="74" t="s">
        <v>99</v>
      </c>
      <c r="B50" s="68" t="s">
        <v>67</v>
      </c>
      <c r="C50" s="93"/>
      <c r="D50" s="78"/>
      <c r="E50" s="21"/>
      <c r="F50" s="22"/>
      <c r="G50" s="12">
        <v>4452.5</v>
      </c>
      <c r="H50" s="12"/>
      <c r="I50" s="13"/>
    </row>
    <row r="51" spans="1:10" s="19" customFormat="1" ht="18" customHeight="1" x14ac:dyDescent="0.2">
      <c r="A51" s="74" t="s">
        <v>100</v>
      </c>
      <c r="B51" s="68" t="s">
        <v>67</v>
      </c>
      <c r="C51" s="93"/>
      <c r="D51" s="78"/>
      <c r="E51" s="21"/>
      <c r="F51" s="22"/>
      <c r="G51" s="12">
        <v>4452.5</v>
      </c>
      <c r="H51" s="12"/>
      <c r="I51" s="13"/>
    </row>
    <row r="52" spans="1:10" s="19" customFormat="1" ht="17.25" customHeight="1" x14ac:dyDescent="0.2">
      <c r="A52" s="74" t="s">
        <v>101</v>
      </c>
      <c r="B52" s="68" t="s">
        <v>11</v>
      </c>
      <c r="C52" s="93"/>
      <c r="D52" s="78"/>
      <c r="E52" s="21"/>
      <c r="F52" s="22"/>
      <c r="G52" s="12">
        <v>4452.5</v>
      </c>
      <c r="H52" s="12"/>
      <c r="I52" s="13"/>
    </row>
    <row r="53" spans="1:10" s="19" customFormat="1" ht="19.5" customHeight="1" x14ac:dyDescent="0.2">
      <c r="A53" s="74" t="s">
        <v>102</v>
      </c>
      <c r="B53" s="68" t="s">
        <v>67</v>
      </c>
      <c r="C53" s="93"/>
      <c r="D53" s="78"/>
      <c r="E53" s="21"/>
      <c r="F53" s="22"/>
      <c r="G53" s="12">
        <v>4452.5</v>
      </c>
      <c r="H53" s="12"/>
      <c r="I53" s="13"/>
    </row>
    <row r="54" spans="1:10" s="19" customFormat="1" ht="25.5" x14ac:dyDescent="0.2">
      <c r="A54" s="74" t="s">
        <v>103</v>
      </c>
      <c r="B54" s="68" t="s">
        <v>67</v>
      </c>
      <c r="C54" s="93"/>
      <c r="D54" s="78"/>
      <c r="E54" s="21"/>
      <c r="F54" s="22"/>
      <c r="G54" s="12">
        <v>4452.5</v>
      </c>
      <c r="H54" s="12"/>
      <c r="I54" s="13"/>
    </row>
    <row r="55" spans="1:10" s="19" customFormat="1" ht="16.5" customHeight="1" x14ac:dyDescent="0.2">
      <c r="A55" s="74" t="s">
        <v>104</v>
      </c>
      <c r="B55" s="68" t="s">
        <v>67</v>
      </c>
      <c r="C55" s="93"/>
      <c r="D55" s="78"/>
      <c r="E55" s="21"/>
      <c r="F55" s="22"/>
      <c r="G55" s="12">
        <v>4452.5</v>
      </c>
      <c r="H55" s="12"/>
      <c r="I55" s="13"/>
    </row>
    <row r="56" spans="1:10" s="19" customFormat="1" ht="27.75" customHeight="1" x14ac:dyDescent="0.2">
      <c r="A56" s="74" t="s">
        <v>105</v>
      </c>
      <c r="B56" s="68" t="s">
        <v>67</v>
      </c>
      <c r="C56" s="93"/>
      <c r="D56" s="78"/>
      <c r="E56" s="21"/>
      <c r="F56" s="22"/>
      <c r="G56" s="12">
        <v>4452.5</v>
      </c>
      <c r="H56" s="12"/>
      <c r="I56" s="13"/>
    </row>
    <row r="57" spans="1:10" s="19" customFormat="1" ht="17.25" customHeight="1" x14ac:dyDescent="0.2">
      <c r="A57" s="74" t="s">
        <v>106</v>
      </c>
      <c r="B57" s="68" t="s">
        <v>67</v>
      </c>
      <c r="C57" s="93"/>
      <c r="D57" s="78"/>
      <c r="E57" s="21"/>
      <c r="F57" s="22"/>
      <c r="G57" s="12">
        <v>4452.5</v>
      </c>
      <c r="H57" s="12"/>
      <c r="I57" s="13"/>
    </row>
    <row r="58" spans="1:10" s="19" customFormat="1" ht="20.25" customHeight="1" x14ac:dyDescent="0.2">
      <c r="A58" s="74" t="s">
        <v>107</v>
      </c>
      <c r="B58" s="68" t="s">
        <v>67</v>
      </c>
      <c r="C58" s="93"/>
      <c r="D58" s="78"/>
      <c r="E58" s="21"/>
      <c r="F58" s="22"/>
      <c r="G58" s="12">
        <v>4452.5</v>
      </c>
      <c r="H58" s="12"/>
      <c r="I58" s="13"/>
    </row>
    <row r="59" spans="1:10" s="12" customFormat="1" ht="18.75" customHeight="1" x14ac:dyDescent="0.2">
      <c r="A59" s="63" t="s">
        <v>25</v>
      </c>
      <c r="B59" s="64" t="s">
        <v>26</v>
      </c>
      <c r="C59" s="94" t="s">
        <v>160</v>
      </c>
      <c r="D59" s="78">
        <f t="shared" si="0"/>
        <v>3740.1</v>
      </c>
      <c r="E59" s="21">
        <f t="shared" si="1"/>
        <v>0.84</v>
      </c>
      <c r="F59" s="22">
        <v>7.0000000000000007E-2</v>
      </c>
      <c r="G59" s="12">
        <v>4452.5</v>
      </c>
      <c r="H59" s="12">
        <v>1.07</v>
      </c>
      <c r="I59" s="13">
        <v>0.03</v>
      </c>
    </row>
    <row r="60" spans="1:10" s="12" customFormat="1" ht="15.75" customHeight="1" x14ac:dyDescent="0.2">
      <c r="A60" s="63" t="s">
        <v>27</v>
      </c>
      <c r="B60" s="65" t="s">
        <v>28</v>
      </c>
      <c r="C60" s="64" t="s">
        <v>160</v>
      </c>
      <c r="D60" s="78">
        <v>2350.92</v>
      </c>
      <c r="E60" s="21">
        <f>D60/G60</f>
        <v>0.53</v>
      </c>
      <c r="F60" s="22">
        <f>E60/12</f>
        <v>0.04</v>
      </c>
      <c r="G60" s="12">
        <v>4452.5</v>
      </c>
      <c r="H60" s="12">
        <v>1.07</v>
      </c>
      <c r="I60" s="13">
        <v>0.02</v>
      </c>
    </row>
    <row r="61" spans="1:10" s="26" customFormat="1" ht="30" x14ac:dyDescent="0.2">
      <c r="A61" s="63" t="s">
        <v>29</v>
      </c>
      <c r="B61" s="64"/>
      <c r="C61" s="64" t="s">
        <v>150</v>
      </c>
      <c r="D61" s="78">
        <v>5698.2</v>
      </c>
      <c r="E61" s="21">
        <f>D61/G61</f>
        <v>1.28</v>
      </c>
      <c r="F61" s="22">
        <f>E61/12</f>
        <v>0.11</v>
      </c>
      <c r="G61" s="12">
        <v>4452.5</v>
      </c>
      <c r="H61" s="12">
        <v>1.07</v>
      </c>
      <c r="I61" s="13">
        <v>0.03</v>
      </c>
    </row>
    <row r="62" spans="1:10" s="26" customFormat="1" ht="15" x14ac:dyDescent="0.2">
      <c r="A62" s="63" t="s">
        <v>30</v>
      </c>
      <c r="B62" s="64"/>
      <c r="C62" s="61" t="s">
        <v>161</v>
      </c>
      <c r="D62" s="80">
        <f>SUM(D63:D75)</f>
        <v>20800.990000000002</v>
      </c>
      <c r="E62" s="21">
        <f>D62/G62</f>
        <v>4.67</v>
      </c>
      <c r="F62" s="22">
        <f>E62/12</f>
        <v>0.39</v>
      </c>
      <c r="G62" s="12">
        <v>4452.5</v>
      </c>
      <c r="H62" s="12">
        <v>1.07</v>
      </c>
      <c r="I62" s="13">
        <v>0.46</v>
      </c>
      <c r="J62" s="26">
        <v>0.42249999999999999</v>
      </c>
    </row>
    <row r="63" spans="1:10" s="19" customFormat="1" ht="24.75" customHeight="1" x14ac:dyDescent="0.2">
      <c r="A63" s="66" t="s">
        <v>71</v>
      </c>
      <c r="B63" s="62" t="s">
        <v>31</v>
      </c>
      <c r="C63" s="95"/>
      <c r="D63" s="81">
        <v>685.01</v>
      </c>
      <c r="E63" s="28"/>
      <c r="F63" s="29"/>
      <c r="G63" s="12">
        <v>4452.5</v>
      </c>
      <c r="H63" s="12">
        <v>1.07</v>
      </c>
      <c r="I63" s="13">
        <v>0.01</v>
      </c>
    </row>
    <row r="64" spans="1:10" s="19" customFormat="1" ht="15" x14ac:dyDescent="0.2">
      <c r="A64" s="66" t="s">
        <v>32</v>
      </c>
      <c r="B64" s="62" t="s">
        <v>33</v>
      </c>
      <c r="C64" s="95"/>
      <c r="D64" s="81">
        <v>505.42</v>
      </c>
      <c r="E64" s="28"/>
      <c r="F64" s="29"/>
      <c r="G64" s="12">
        <v>4452.5</v>
      </c>
      <c r="H64" s="12">
        <v>1.07</v>
      </c>
      <c r="I64" s="13">
        <v>0.01</v>
      </c>
    </row>
    <row r="65" spans="1:9" s="19" customFormat="1" ht="15" x14ac:dyDescent="0.2">
      <c r="A65" s="66" t="s">
        <v>68</v>
      </c>
      <c r="B65" s="67" t="s">
        <v>31</v>
      </c>
      <c r="C65" s="96"/>
      <c r="D65" s="81">
        <v>900.62</v>
      </c>
      <c r="E65" s="28"/>
      <c r="F65" s="29"/>
      <c r="G65" s="12">
        <v>4452.5</v>
      </c>
      <c r="H65" s="12"/>
      <c r="I65" s="13"/>
    </row>
    <row r="66" spans="1:9" s="19" customFormat="1" ht="15" x14ac:dyDescent="0.2">
      <c r="A66" s="66" t="s">
        <v>34</v>
      </c>
      <c r="B66" s="62" t="s">
        <v>31</v>
      </c>
      <c r="C66" s="95"/>
      <c r="D66" s="81">
        <v>963.17</v>
      </c>
      <c r="E66" s="28"/>
      <c r="F66" s="29"/>
      <c r="G66" s="12">
        <v>4452.5</v>
      </c>
      <c r="H66" s="12">
        <v>1.07</v>
      </c>
      <c r="I66" s="13">
        <v>0.01</v>
      </c>
    </row>
    <row r="67" spans="1:9" s="19" customFormat="1" ht="15" x14ac:dyDescent="0.2">
      <c r="A67" s="66" t="s">
        <v>35</v>
      </c>
      <c r="B67" s="62" t="s">
        <v>31</v>
      </c>
      <c r="C67" s="95"/>
      <c r="D67" s="81">
        <v>4294.09</v>
      </c>
      <c r="E67" s="28"/>
      <c r="F67" s="29"/>
      <c r="G67" s="12">
        <v>4452.5</v>
      </c>
      <c r="H67" s="12">
        <v>1.07</v>
      </c>
      <c r="I67" s="13">
        <v>0.05</v>
      </c>
    </row>
    <row r="68" spans="1:9" s="19" customFormat="1" ht="15" x14ac:dyDescent="0.2">
      <c r="A68" s="66" t="s">
        <v>36</v>
      </c>
      <c r="B68" s="62" t="s">
        <v>31</v>
      </c>
      <c r="C68" s="95"/>
      <c r="D68" s="81">
        <v>1010.85</v>
      </c>
      <c r="E68" s="28"/>
      <c r="F68" s="29"/>
      <c r="G68" s="12">
        <v>4452.5</v>
      </c>
      <c r="H68" s="12">
        <v>1.07</v>
      </c>
      <c r="I68" s="13">
        <v>0.01</v>
      </c>
    </row>
    <row r="69" spans="1:9" s="19" customFormat="1" ht="15" x14ac:dyDescent="0.2">
      <c r="A69" s="66" t="s">
        <v>37</v>
      </c>
      <c r="B69" s="62" t="s">
        <v>31</v>
      </c>
      <c r="C69" s="95"/>
      <c r="D69" s="81">
        <v>481.57</v>
      </c>
      <c r="E69" s="28"/>
      <c r="F69" s="29"/>
      <c r="G69" s="12">
        <v>4452.5</v>
      </c>
      <c r="H69" s="12">
        <v>1.07</v>
      </c>
      <c r="I69" s="13">
        <v>0.01</v>
      </c>
    </row>
    <row r="70" spans="1:9" s="19" customFormat="1" ht="15" x14ac:dyDescent="0.2">
      <c r="A70" s="66" t="s">
        <v>38</v>
      </c>
      <c r="B70" s="62" t="s">
        <v>33</v>
      </c>
      <c r="C70" s="95"/>
      <c r="D70" s="81">
        <v>1926.35</v>
      </c>
      <c r="E70" s="28"/>
      <c r="F70" s="29"/>
      <c r="G70" s="12">
        <v>4452.5</v>
      </c>
      <c r="H70" s="12">
        <v>1.07</v>
      </c>
      <c r="I70" s="13">
        <v>0.02</v>
      </c>
    </row>
    <row r="71" spans="1:9" s="19" customFormat="1" ht="25.5" x14ac:dyDescent="0.2">
      <c r="A71" s="66" t="s">
        <v>39</v>
      </c>
      <c r="B71" s="62" t="s">
        <v>31</v>
      </c>
      <c r="C71" s="95"/>
      <c r="D71" s="81">
        <v>4532.5</v>
      </c>
      <c r="E71" s="28"/>
      <c r="F71" s="29"/>
      <c r="G71" s="12">
        <v>4452.5</v>
      </c>
      <c r="H71" s="12">
        <v>1.07</v>
      </c>
      <c r="I71" s="13">
        <v>0.06</v>
      </c>
    </row>
    <row r="72" spans="1:9" s="19" customFormat="1" ht="25.5" x14ac:dyDescent="0.2">
      <c r="A72" s="66" t="s">
        <v>72</v>
      </c>
      <c r="B72" s="62" t="s">
        <v>31</v>
      </c>
      <c r="C72" s="95"/>
      <c r="D72" s="81">
        <v>3837.45</v>
      </c>
      <c r="E72" s="28"/>
      <c r="F72" s="29"/>
      <c r="G72" s="12">
        <v>4452.5</v>
      </c>
      <c r="H72" s="12">
        <v>1.07</v>
      </c>
      <c r="I72" s="13">
        <v>0.01</v>
      </c>
    </row>
    <row r="73" spans="1:9" s="19" customFormat="1" ht="15" x14ac:dyDescent="0.2">
      <c r="A73" s="74" t="s">
        <v>108</v>
      </c>
      <c r="B73" s="68" t="s">
        <v>31</v>
      </c>
      <c r="C73" s="68"/>
      <c r="D73" s="82">
        <v>0</v>
      </c>
      <c r="E73" s="28"/>
      <c r="F73" s="29"/>
      <c r="G73" s="12">
        <v>4452.5</v>
      </c>
      <c r="H73" s="12"/>
      <c r="I73" s="13"/>
    </row>
    <row r="74" spans="1:9" s="19" customFormat="1" ht="25.5" x14ac:dyDescent="0.2">
      <c r="A74" s="66" t="s">
        <v>109</v>
      </c>
      <c r="B74" s="67" t="s">
        <v>46</v>
      </c>
      <c r="C74" s="67"/>
      <c r="D74" s="82">
        <v>1663.96</v>
      </c>
      <c r="E74" s="28"/>
      <c r="F74" s="29"/>
      <c r="G74" s="12">
        <v>4452.5</v>
      </c>
      <c r="H74" s="12">
        <v>1.07</v>
      </c>
      <c r="I74" s="13">
        <v>0.02</v>
      </c>
    </row>
    <row r="75" spans="1:9" s="19" customFormat="1" ht="15" x14ac:dyDescent="0.2">
      <c r="A75" s="66" t="s">
        <v>110</v>
      </c>
      <c r="B75" s="68" t="s">
        <v>31</v>
      </c>
      <c r="C75" s="58"/>
      <c r="D75" s="73">
        <v>0</v>
      </c>
      <c r="E75" s="30"/>
      <c r="F75" s="60"/>
      <c r="G75" s="12">
        <v>4452.5</v>
      </c>
      <c r="H75" s="12"/>
      <c r="I75" s="13"/>
    </row>
    <row r="76" spans="1:9" s="26" customFormat="1" ht="30" x14ac:dyDescent="0.2">
      <c r="A76" s="63" t="s">
        <v>40</v>
      </c>
      <c r="B76" s="64"/>
      <c r="C76" s="61" t="s">
        <v>162</v>
      </c>
      <c r="D76" s="80">
        <f>SUM(D77:D86)</f>
        <v>32885.5</v>
      </c>
      <c r="E76" s="21">
        <f>D76/G76</f>
        <v>7.39</v>
      </c>
      <c r="F76" s="22">
        <f>E76/12</f>
        <v>0.62</v>
      </c>
      <c r="G76" s="12">
        <v>4452.5</v>
      </c>
      <c r="H76" s="12">
        <v>1.07</v>
      </c>
      <c r="I76" s="13">
        <v>0.49</v>
      </c>
    </row>
    <row r="77" spans="1:9" s="19" customFormat="1" ht="18" customHeight="1" x14ac:dyDescent="0.2">
      <c r="A77" s="66" t="s">
        <v>41</v>
      </c>
      <c r="B77" s="62" t="s">
        <v>42</v>
      </c>
      <c r="C77" s="95"/>
      <c r="D77" s="81">
        <v>2889.52</v>
      </c>
      <c r="E77" s="28"/>
      <c r="F77" s="29"/>
      <c r="G77" s="12">
        <v>4452.5</v>
      </c>
      <c r="H77" s="12">
        <v>1.07</v>
      </c>
      <c r="I77" s="13">
        <v>0.04</v>
      </c>
    </row>
    <row r="78" spans="1:9" s="19" customFormat="1" ht="25.5" x14ac:dyDescent="0.2">
      <c r="A78" s="66" t="s">
        <v>43</v>
      </c>
      <c r="B78" s="62" t="s">
        <v>44</v>
      </c>
      <c r="C78" s="95"/>
      <c r="D78" s="81">
        <v>1926.35</v>
      </c>
      <c r="E78" s="28"/>
      <c r="F78" s="29"/>
      <c r="G78" s="12">
        <v>4452.5</v>
      </c>
      <c r="H78" s="12">
        <v>1.07</v>
      </c>
      <c r="I78" s="13">
        <v>0.02</v>
      </c>
    </row>
    <row r="79" spans="1:9" s="19" customFormat="1" ht="15" x14ac:dyDescent="0.2">
      <c r="A79" s="66" t="s">
        <v>45</v>
      </c>
      <c r="B79" s="62" t="s">
        <v>46</v>
      </c>
      <c r="C79" s="95"/>
      <c r="D79" s="81">
        <v>2021.63</v>
      </c>
      <c r="E79" s="28"/>
      <c r="F79" s="29"/>
      <c r="G79" s="12">
        <v>4452.5</v>
      </c>
      <c r="H79" s="12">
        <v>1.07</v>
      </c>
      <c r="I79" s="13">
        <v>0.03</v>
      </c>
    </row>
    <row r="80" spans="1:9" s="19" customFormat="1" ht="25.5" x14ac:dyDescent="0.2">
      <c r="A80" s="66" t="s">
        <v>47</v>
      </c>
      <c r="B80" s="62" t="s">
        <v>48</v>
      </c>
      <c r="C80" s="95"/>
      <c r="D80" s="81">
        <v>0</v>
      </c>
      <c r="E80" s="28"/>
      <c r="F80" s="29"/>
      <c r="G80" s="12">
        <v>4452.5</v>
      </c>
      <c r="H80" s="12">
        <v>1.07</v>
      </c>
      <c r="I80" s="13">
        <v>0.02</v>
      </c>
    </row>
    <row r="81" spans="1:10" s="19" customFormat="1" ht="20.25" customHeight="1" x14ac:dyDescent="0.2">
      <c r="A81" s="66" t="s">
        <v>111</v>
      </c>
      <c r="B81" s="67" t="s">
        <v>46</v>
      </c>
      <c r="C81" s="95"/>
      <c r="D81" s="81">
        <v>13424.22</v>
      </c>
      <c r="E81" s="28"/>
      <c r="F81" s="29"/>
      <c r="G81" s="12">
        <v>4452.5</v>
      </c>
      <c r="H81" s="12">
        <v>1.07</v>
      </c>
      <c r="I81" s="13">
        <v>0</v>
      </c>
    </row>
    <row r="82" spans="1:10" s="19" customFormat="1" ht="20.25" customHeight="1" x14ac:dyDescent="0.2">
      <c r="A82" s="66" t="s">
        <v>49</v>
      </c>
      <c r="B82" s="62" t="s">
        <v>23</v>
      </c>
      <c r="C82" s="95"/>
      <c r="D82" s="81">
        <v>6851.28</v>
      </c>
      <c r="E82" s="28"/>
      <c r="F82" s="29"/>
      <c r="G82" s="12">
        <v>4452.5</v>
      </c>
      <c r="H82" s="12">
        <v>1.07</v>
      </c>
      <c r="I82" s="13">
        <v>0.1</v>
      </c>
    </row>
    <row r="83" spans="1:10" s="19" customFormat="1" ht="25.5" x14ac:dyDescent="0.2">
      <c r="A83" s="66" t="s">
        <v>112</v>
      </c>
      <c r="B83" s="67" t="s">
        <v>31</v>
      </c>
      <c r="C83" s="96"/>
      <c r="D83" s="81">
        <v>5772.5</v>
      </c>
      <c r="E83" s="28"/>
      <c r="F83" s="29"/>
      <c r="G83" s="12">
        <v>4452.5</v>
      </c>
      <c r="H83" s="12"/>
      <c r="I83" s="13"/>
    </row>
    <row r="84" spans="1:10" s="19" customFormat="1" ht="25.5" x14ac:dyDescent="0.2">
      <c r="A84" s="66" t="s">
        <v>113</v>
      </c>
      <c r="B84" s="67" t="s">
        <v>114</v>
      </c>
      <c r="C84" s="96"/>
      <c r="D84" s="81">
        <v>0</v>
      </c>
      <c r="E84" s="28"/>
      <c r="F84" s="29"/>
      <c r="G84" s="12">
        <v>4452.5</v>
      </c>
      <c r="H84" s="12"/>
      <c r="I84" s="13"/>
    </row>
    <row r="85" spans="1:10" s="19" customFormat="1" ht="15" x14ac:dyDescent="0.2">
      <c r="A85" s="74" t="s">
        <v>115</v>
      </c>
      <c r="B85" s="67" t="s">
        <v>46</v>
      </c>
      <c r="C85" s="96"/>
      <c r="D85" s="81">
        <v>0</v>
      </c>
      <c r="E85" s="28"/>
      <c r="F85" s="29"/>
      <c r="G85" s="12">
        <v>4452.5</v>
      </c>
      <c r="H85" s="12"/>
      <c r="I85" s="13"/>
    </row>
    <row r="86" spans="1:10" s="19" customFormat="1" ht="15" x14ac:dyDescent="0.2">
      <c r="A86" s="66" t="s">
        <v>116</v>
      </c>
      <c r="B86" s="67" t="s">
        <v>31</v>
      </c>
      <c r="C86" s="96"/>
      <c r="D86" s="81">
        <v>0</v>
      </c>
      <c r="E86" s="28"/>
      <c r="F86" s="29"/>
      <c r="G86" s="12">
        <v>4452.5</v>
      </c>
      <c r="H86" s="12"/>
      <c r="I86" s="13"/>
    </row>
    <row r="87" spans="1:10" s="19" customFormat="1" ht="30" x14ac:dyDescent="0.2">
      <c r="A87" s="63" t="s">
        <v>50</v>
      </c>
      <c r="B87" s="62"/>
      <c r="C87" s="99" t="s">
        <v>163</v>
      </c>
      <c r="D87" s="80">
        <f>SUM(D88:D91)</f>
        <v>0</v>
      </c>
      <c r="E87" s="21">
        <f>D87/G87</f>
        <v>0</v>
      </c>
      <c r="F87" s="22">
        <f>E87/12</f>
        <v>0</v>
      </c>
      <c r="G87" s="12">
        <v>4452.5</v>
      </c>
      <c r="H87" s="12">
        <v>1.07</v>
      </c>
      <c r="I87" s="13">
        <v>0.05</v>
      </c>
    </row>
    <row r="88" spans="1:10" s="19" customFormat="1" ht="15" x14ac:dyDescent="0.2">
      <c r="A88" s="66" t="s">
        <v>117</v>
      </c>
      <c r="B88" s="62" t="s">
        <v>31</v>
      </c>
      <c r="C88" s="95"/>
      <c r="D88" s="81">
        <v>0</v>
      </c>
      <c r="E88" s="28"/>
      <c r="F88" s="29"/>
      <c r="G88" s="12">
        <v>4452.5</v>
      </c>
      <c r="H88" s="12"/>
      <c r="I88" s="13"/>
    </row>
    <row r="89" spans="1:10" s="19" customFormat="1" ht="15" x14ac:dyDescent="0.2">
      <c r="A89" s="74" t="s">
        <v>118</v>
      </c>
      <c r="B89" s="67" t="s">
        <v>46</v>
      </c>
      <c r="C89" s="96"/>
      <c r="D89" s="81">
        <v>0</v>
      </c>
      <c r="E89" s="28"/>
      <c r="F89" s="29"/>
      <c r="G89" s="12">
        <v>4452.5</v>
      </c>
      <c r="H89" s="12"/>
      <c r="I89" s="13"/>
    </row>
    <row r="90" spans="1:10" s="19" customFormat="1" ht="15" x14ac:dyDescent="0.2">
      <c r="A90" s="66" t="s">
        <v>119</v>
      </c>
      <c r="B90" s="67" t="s">
        <v>114</v>
      </c>
      <c r="C90" s="96"/>
      <c r="D90" s="81">
        <v>0</v>
      </c>
      <c r="E90" s="28"/>
      <c r="F90" s="29"/>
      <c r="G90" s="12">
        <v>4452.5</v>
      </c>
      <c r="H90" s="12">
        <v>1.07</v>
      </c>
      <c r="I90" s="13">
        <v>0.02</v>
      </c>
    </row>
    <row r="91" spans="1:10" s="19" customFormat="1" ht="25.5" x14ac:dyDescent="0.2">
      <c r="A91" s="66" t="s">
        <v>120</v>
      </c>
      <c r="B91" s="67" t="s">
        <v>46</v>
      </c>
      <c r="C91" s="96"/>
      <c r="D91" s="81">
        <f>E91*G91</f>
        <v>0</v>
      </c>
      <c r="E91" s="28"/>
      <c r="F91" s="29"/>
      <c r="G91" s="12">
        <v>4452.5</v>
      </c>
      <c r="H91" s="12">
        <v>1.07</v>
      </c>
      <c r="I91" s="13">
        <v>0</v>
      </c>
    </row>
    <row r="92" spans="1:10" s="19" customFormat="1" ht="15" x14ac:dyDescent="0.2">
      <c r="A92" s="63" t="s">
        <v>51</v>
      </c>
      <c r="B92" s="62"/>
      <c r="C92" s="99" t="s">
        <v>164</v>
      </c>
      <c r="D92" s="80">
        <f>SUM(D93:D98)</f>
        <v>14095.24</v>
      </c>
      <c r="E92" s="21">
        <f>D92/G92</f>
        <v>3.17</v>
      </c>
      <c r="F92" s="22">
        <f>E92/12</f>
        <v>0.26</v>
      </c>
      <c r="G92" s="12">
        <v>4452.5</v>
      </c>
      <c r="H92" s="12">
        <v>1.07</v>
      </c>
      <c r="I92" s="13">
        <v>0.19</v>
      </c>
      <c r="J92" s="19">
        <v>0.20330000000000001</v>
      </c>
    </row>
    <row r="93" spans="1:10" s="19" customFormat="1" ht="15" x14ac:dyDescent="0.2">
      <c r="A93" s="66" t="s">
        <v>52</v>
      </c>
      <c r="B93" s="62" t="s">
        <v>23</v>
      </c>
      <c r="C93" s="95"/>
      <c r="D93" s="81">
        <f t="shared" ref="D93:D98" si="3">E93*G93</f>
        <v>0</v>
      </c>
      <c r="E93" s="28"/>
      <c r="F93" s="29"/>
      <c r="G93" s="12">
        <v>4452.5</v>
      </c>
      <c r="H93" s="12">
        <v>1.07</v>
      </c>
      <c r="I93" s="13">
        <v>0</v>
      </c>
    </row>
    <row r="94" spans="1:10" s="19" customFormat="1" ht="38.25" x14ac:dyDescent="0.2">
      <c r="A94" s="66" t="s">
        <v>121</v>
      </c>
      <c r="B94" s="62" t="s">
        <v>31</v>
      </c>
      <c r="C94" s="95"/>
      <c r="D94" s="81">
        <v>13088.43</v>
      </c>
      <c r="E94" s="28"/>
      <c r="F94" s="29"/>
      <c r="G94" s="12">
        <v>4452.5</v>
      </c>
      <c r="H94" s="12">
        <v>1.07</v>
      </c>
      <c r="I94" s="13">
        <v>0.18</v>
      </c>
    </row>
    <row r="95" spans="1:10" s="19" customFormat="1" ht="38.25" x14ac:dyDescent="0.2">
      <c r="A95" s="66" t="s">
        <v>122</v>
      </c>
      <c r="B95" s="62" t="s">
        <v>31</v>
      </c>
      <c r="C95" s="95"/>
      <c r="D95" s="81">
        <v>1006.81</v>
      </c>
      <c r="E95" s="28"/>
      <c r="F95" s="29"/>
      <c r="G95" s="12">
        <v>4452.5</v>
      </c>
      <c r="H95" s="12">
        <v>1.07</v>
      </c>
      <c r="I95" s="13">
        <v>0.01</v>
      </c>
    </row>
    <row r="96" spans="1:10" s="19" customFormat="1" ht="27.75" customHeight="1" x14ac:dyDescent="0.2">
      <c r="A96" s="66" t="s">
        <v>54</v>
      </c>
      <c r="B96" s="62" t="s">
        <v>17</v>
      </c>
      <c r="C96" s="95"/>
      <c r="D96" s="81">
        <f t="shared" si="3"/>
        <v>0</v>
      </c>
      <c r="E96" s="28"/>
      <c r="F96" s="29"/>
      <c r="G96" s="12">
        <v>4452.5</v>
      </c>
      <c r="H96" s="12">
        <v>1.07</v>
      </c>
      <c r="I96" s="13">
        <v>0</v>
      </c>
    </row>
    <row r="97" spans="1:10" s="19" customFormat="1" ht="15.75" customHeight="1" x14ac:dyDescent="0.2">
      <c r="A97" s="66" t="s">
        <v>53</v>
      </c>
      <c r="B97" s="67" t="s">
        <v>123</v>
      </c>
      <c r="C97" s="96"/>
      <c r="D97" s="81">
        <f t="shared" si="3"/>
        <v>0</v>
      </c>
      <c r="E97" s="28"/>
      <c r="F97" s="29"/>
      <c r="G97" s="12">
        <v>4452.5</v>
      </c>
      <c r="H97" s="12">
        <v>1.07</v>
      </c>
      <c r="I97" s="13">
        <v>0</v>
      </c>
    </row>
    <row r="98" spans="1:10" s="19" customFormat="1" ht="51" x14ac:dyDescent="0.2">
      <c r="A98" s="66" t="s">
        <v>124</v>
      </c>
      <c r="B98" s="67" t="s">
        <v>67</v>
      </c>
      <c r="C98" s="96"/>
      <c r="D98" s="81">
        <f t="shared" si="3"/>
        <v>0</v>
      </c>
      <c r="E98" s="28"/>
      <c r="F98" s="29"/>
      <c r="G98" s="12">
        <v>4452.5</v>
      </c>
      <c r="H98" s="12">
        <v>1.07</v>
      </c>
      <c r="I98" s="13">
        <v>0</v>
      </c>
    </row>
    <row r="99" spans="1:10" s="19" customFormat="1" ht="15" x14ac:dyDescent="0.2">
      <c r="A99" s="63" t="s">
        <v>55</v>
      </c>
      <c r="B99" s="62"/>
      <c r="C99" s="99" t="s">
        <v>165</v>
      </c>
      <c r="D99" s="80">
        <f>D100</f>
        <v>1208.01</v>
      </c>
      <c r="E99" s="21">
        <f>D99/G99</f>
        <v>0.27</v>
      </c>
      <c r="F99" s="22">
        <f>E99/12</f>
        <v>0.02</v>
      </c>
      <c r="G99" s="12">
        <v>4452.5</v>
      </c>
      <c r="H99" s="12">
        <v>1.07</v>
      </c>
      <c r="I99" s="13">
        <v>0.13</v>
      </c>
    </row>
    <row r="100" spans="1:10" s="19" customFormat="1" ht="15" x14ac:dyDescent="0.2">
      <c r="A100" s="66" t="s">
        <v>56</v>
      </c>
      <c r="B100" s="62" t="s">
        <v>31</v>
      </c>
      <c r="C100" s="95"/>
      <c r="D100" s="81">
        <v>1208.01</v>
      </c>
      <c r="E100" s="28"/>
      <c r="F100" s="29"/>
      <c r="G100" s="12">
        <v>4452.5</v>
      </c>
      <c r="H100" s="12">
        <v>1.07</v>
      </c>
      <c r="I100" s="13">
        <v>0.02</v>
      </c>
    </row>
    <row r="101" spans="1:10" s="12" customFormat="1" ht="30" x14ac:dyDescent="0.2">
      <c r="A101" s="63" t="s">
        <v>57</v>
      </c>
      <c r="B101" s="64"/>
      <c r="C101" s="61" t="s">
        <v>166</v>
      </c>
      <c r="D101" s="80">
        <f>D102+D103</f>
        <v>23722.51</v>
      </c>
      <c r="E101" s="21">
        <f>D101/G101</f>
        <v>5.33</v>
      </c>
      <c r="F101" s="22">
        <f>E101/12</f>
        <v>0.44</v>
      </c>
      <c r="G101" s="12">
        <v>4452.5</v>
      </c>
      <c r="H101" s="12">
        <v>1.07</v>
      </c>
      <c r="I101" s="13">
        <v>0.34</v>
      </c>
      <c r="J101" s="12">
        <v>0.36749999999999999</v>
      </c>
    </row>
    <row r="102" spans="1:10" s="19" customFormat="1" ht="38.25" x14ac:dyDescent="0.2">
      <c r="A102" s="74" t="s">
        <v>125</v>
      </c>
      <c r="B102" s="67" t="s">
        <v>33</v>
      </c>
      <c r="C102" s="96"/>
      <c r="D102" s="81">
        <v>23722.51</v>
      </c>
      <c r="E102" s="28"/>
      <c r="F102" s="29"/>
      <c r="G102" s="12">
        <v>4452.5</v>
      </c>
      <c r="H102" s="12">
        <v>1.07</v>
      </c>
      <c r="I102" s="13">
        <v>0.02</v>
      </c>
    </row>
    <row r="103" spans="1:10" s="19" customFormat="1" ht="25.5" x14ac:dyDescent="0.2">
      <c r="A103" s="74" t="s">
        <v>154</v>
      </c>
      <c r="B103" s="67" t="s">
        <v>67</v>
      </c>
      <c r="C103" s="96"/>
      <c r="D103" s="81">
        <v>0</v>
      </c>
      <c r="E103" s="28"/>
      <c r="F103" s="29"/>
      <c r="G103" s="12">
        <v>4452.5</v>
      </c>
      <c r="H103" s="12">
        <v>1.07</v>
      </c>
      <c r="I103" s="13">
        <v>0.32</v>
      </c>
    </row>
    <row r="104" spans="1:10" s="12" customFormat="1" ht="15" x14ac:dyDescent="0.2">
      <c r="A104" s="63" t="s">
        <v>58</v>
      </c>
      <c r="B104" s="64"/>
      <c r="C104" s="61" t="s">
        <v>167</v>
      </c>
      <c r="D104" s="80">
        <f>D105+D106</f>
        <v>6362.32</v>
      </c>
      <c r="E104" s="21">
        <f>D104/G104</f>
        <v>1.43</v>
      </c>
      <c r="F104" s="22">
        <f>E104/12</f>
        <v>0.12</v>
      </c>
      <c r="G104" s="12">
        <v>4452.5</v>
      </c>
      <c r="H104" s="12">
        <v>1.07</v>
      </c>
      <c r="I104" s="13">
        <v>0.35</v>
      </c>
    </row>
    <row r="105" spans="1:10" s="19" customFormat="1" ht="15" x14ac:dyDescent="0.2">
      <c r="A105" s="66" t="s">
        <v>59</v>
      </c>
      <c r="B105" s="67" t="s">
        <v>31</v>
      </c>
      <c r="C105" s="95"/>
      <c r="D105" s="81">
        <f>19086.96/3</f>
        <v>6362.32</v>
      </c>
      <c r="E105" s="28"/>
      <c r="F105" s="29"/>
      <c r="G105" s="12">
        <v>4452.5</v>
      </c>
      <c r="H105" s="12">
        <v>1.07</v>
      </c>
      <c r="I105" s="13">
        <v>0.26</v>
      </c>
    </row>
    <row r="106" spans="1:10" s="19" customFormat="1" ht="15" x14ac:dyDescent="0.2">
      <c r="A106" s="66" t="s">
        <v>168</v>
      </c>
      <c r="B106" s="62" t="s">
        <v>42</v>
      </c>
      <c r="C106" s="95"/>
      <c r="D106" s="81">
        <v>0</v>
      </c>
      <c r="E106" s="28"/>
      <c r="F106" s="29"/>
      <c r="G106" s="12">
        <v>4452.5</v>
      </c>
      <c r="H106" s="12">
        <v>1.07</v>
      </c>
      <c r="I106" s="13">
        <v>0.1</v>
      </c>
    </row>
    <row r="107" spans="1:10" s="12" customFormat="1" ht="130.5" customHeight="1" x14ac:dyDescent="0.2">
      <c r="A107" s="63" t="s">
        <v>172</v>
      </c>
      <c r="B107" s="64" t="s">
        <v>17</v>
      </c>
      <c r="C107" s="64"/>
      <c r="D107" s="98">
        <f>50000+18086.54+0.1</f>
        <v>68086.64</v>
      </c>
      <c r="E107" s="27">
        <f>D107/G107</f>
        <v>15.29</v>
      </c>
      <c r="F107" s="25">
        <f>E107/12+0.01</f>
        <v>1.28</v>
      </c>
      <c r="G107" s="12">
        <v>4452.5</v>
      </c>
      <c r="H107" s="12">
        <v>1.07</v>
      </c>
      <c r="I107" s="13">
        <v>0.3</v>
      </c>
    </row>
    <row r="108" spans="1:10" s="32" customFormat="1" ht="20.25" thickBot="1" x14ac:dyDescent="0.25">
      <c r="A108" s="63" t="s">
        <v>62</v>
      </c>
      <c r="B108" s="77" t="s">
        <v>14</v>
      </c>
      <c r="C108" s="77"/>
      <c r="D108" s="83">
        <f>E108*G108</f>
        <v>87998.88</v>
      </c>
      <c r="E108" s="75">
        <f t="shared" ref="E108" si="4">F108*12</f>
        <v>22.8</v>
      </c>
      <c r="F108" s="76">
        <v>1.9</v>
      </c>
      <c r="G108" s="12">
        <f>4452.5-592.9</f>
        <v>3859.6</v>
      </c>
      <c r="I108" s="33"/>
    </row>
    <row r="109" spans="1:10" s="34" customFormat="1" ht="20.25" thickBot="1" x14ac:dyDescent="0.45">
      <c r="A109" s="69" t="s">
        <v>63</v>
      </c>
      <c r="B109" s="70"/>
      <c r="C109" s="97"/>
      <c r="D109" s="84">
        <f>D108+D107+D104+D101+D99+D92+D87+D76+D62+D61+D60+D59+D49+D48+D47+D46+D40+D39+D38+D27+D14</f>
        <v>770773</v>
      </c>
      <c r="E109" s="84">
        <f>E108+E107+E104+E101+E99+E92+E87+E76+E62+E61+E60+E59+E49+E48+E47+E46+E40+E39+E38+E27+E14</f>
        <v>176.15</v>
      </c>
      <c r="F109" s="84">
        <f>F108+F107+F104+F101+F99+F92+F87+F76+F62+F61+F60+F59+F49+F48+F47+F46+F40+F39+F38+F27+F14</f>
        <v>14.68</v>
      </c>
      <c r="G109" s="12">
        <v>4452.5</v>
      </c>
      <c r="I109" s="35"/>
    </row>
    <row r="110" spans="1:10" s="37" customFormat="1" ht="15.75" thickBot="1" x14ac:dyDescent="0.25">
      <c r="A110" s="71"/>
      <c r="B110" s="38"/>
      <c r="C110" s="38"/>
      <c r="D110" s="85"/>
      <c r="E110" s="38"/>
      <c r="F110" s="38"/>
      <c r="G110" s="12">
        <v>4452.5</v>
      </c>
      <c r="I110" s="39"/>
    </row>
    <row r="111" spans="1:10" s="34" customFormat="1" ht="19.5" x14ac:dyDescent="0.2">
      <c r="A111" s="88" t="s">
        <v>61</v>
      </c>
      <c r="B111" s="89"/>
      <c r="C111" s="89"/>
      <c r="D111" s="90">
        <f>D112+D113</f>
        <v>14504.04</v>
      </c>
      <c r="E111" s="90">
        <f t="shared" ref="E111:F111" si="5">E112+E113</f>
        <v>3.26</v>
      </c>
      <c r="F111" s="90">
        <f t="shared" si="5"/>
        <v>0.27</v>
      </c>
      <c r="G111" s="12">
        <v>4452.5</v>
      </c>
      <c r="I111" s="35"/>
    </row>
    <row r="112" spans="1:10" s="12" customFormat="1" ht="15" x14ac:dyDescent="0.2">
      <c r="A112" s="92" t="s">
        <v>134</v>
      </c>
      <c r="B112" s="68"/>
      <c r="C112" s="68"/>
      <c r="D112" s="82">
        <v>1581.51</v>
      </c>
      <c r="E112" s="31">
        <f t="shared" ref="E112:E113" si="6">D112/G112</f>
        <v>0.36</v>
      </c>
      <c r="F112" s="31">
        <f t="shared" ref="F112:F113" si="7">E112/12</f>
        <v>0.03</v>
      </c>
      <c r="G112" s="12">
        <v>4452.5</v>
      </c>
      <c r="I112" s="13"/>
    </row>
    <row r="113" spans="1:9" s="12" customFormat="1" ht="15" x14ac:dyDescent="0.2">
      <c r="A113" s="74" t="s">
        <v>169</v>
      </c>
      <c r="B113" s="68"/>
      <c r="C113" s="68"/>
      <c r="D113" s="82">
        <v>12922.53</v>
      </c>
      <c r="E113" s="31">
        <f t="shared" si="6"/>
        <v>2.9</v>
      </c>
      <c r="F113" s="31">
        <f t="shared" si="7"/>
        <v>0.24</v>
      </c>
      <c r="G113" s="12">
        <v>4452.5</v>
      </c>
      <c r="I113" s="13"/>
    </row>
    <row r="114" spans="1:9" s="37" customFormat="1" ht="13.5" thickBot="1" x14ac:dyDescent="0.25">
      <c r="A114" s="36"/>
      <c r="D114" s="86"/>
      <c r="F114" s="40"/>
      <c r="I114" s="39"/>
    </row>
    <row r="115" spans="1:9" s="44" customFormat="1" ht="20.25" thickBot="1" x14ac:dyDescent="0.45">
      <c r="A115" s="41" t="s">
        <v>170</v>
      </c>
      <c r="B115" s="42"/>
      <c r="C115" s="42"/>
      <c r="D115" s="87">
        <f>D109+D111</f>
        <v>785277.04</v>
      </c>
      <c r="E115" s="43">
        <f>E109+E111</f>
        <v>179.41</v>
      </c>
      <c r="F115" s="43">
        <f>F109+F111</f>
        <v>14.95</v>
      </c>
      <c r="I115" s="45"/>
    </row>
    <row r="116" spans="1:9" s="37" customFormat="1" x14ac:dyDescent="0.2">
      <c r="A116" s="36"/>
      <c r="F116" s="40"/>
      <c r="I116" s="39"/>
    </row>
    <row r="117" spans="1:9" s="37" customFormat="1" ht="22.5" customHeight="1" x14ac:dyDescent="0.2">
      <c r="A117" s="63" t="s">
        <v>98</v>
      </c>
      <c r="B117" s="64" t="s">
        <v>14</v>
      </c>
      <c r="C117" s="64" t="s">
        <v>158</v>
      </c>
      <c r="D117" s="98">
        <v>161295.07999999999</v>
      </c>
      <c r="E117" s="27">
        <f>D117/G117</f>
        <v>36.229999999999997</v>
      </c>
      <c r="F117" s="27">
        <f>E117/12</f>
        <v>3.02</v>
      </c>
      <c r="G117" s="37">
        <v>4452.5</v>
      </c>
      <c r="I117" s="39"/>
    </row>
    <row r="118" spans="1:9" s="37" customFormat="1" ht="22.5" customHeight="1" thickBot="1" x14ac:dyDescent="0.25">
      <c r="A118" s="100"/>
      <c r="B118" s="101"/>
      <c r="C118" s="101"/>
      <c r="D118" s="102"/>
      <c r="E118" s="103"/>
      <c r="F118" s="103"/>
      <c r="I118" s="39"/>
    </row>
    <row r="119" spans="1:9" s="37" customFormat="1" ht="22.5" customHeight="1" thickBot="1" x14ac:dyDescent="0.25">
      <c r="A119" s="41" t="s">
        <v>171</v>
      </c>
      <c r="B119" s="64"/>
      <c r="C119" s="64"/>
      <c r="D119" s="98">
        <f>D115+D117</f>
        <v>946572.12</v>
      </c>
      <c r="E119" s="98">
        <f t="shared" ref="E119:F119" si="8">E115+E117</f>
        <v>215.64</v>
      </c>
      <c r="F119" s="98">
        <f t="shared" si="8"/>
        <v>17.97</v>
      </c>
      <c r="I119" s="39"/>
    </row>
    <row r="120" spans="1:9" s="50" customFormat="1" ht="18.75" x14ac:dyDescent="0.4">
      <c r="A120" s="46"/>
      <c r="B120" s="47"/>
      <c r="C120" s="47"/>
      <c r="D120" s="48"/>
      <c r="E120" s="48"/>
      <c r="F120" s="49"/>
      <c r="I120" s="51"/>
    </row>
    <row r="121" spans="1:9" s="32" customFormat="1" ht="19.5" x14ac:dyDescent="0.2">
      <c r="A121" s="52"/>
      <c r="B121" s="53"/>
      <c r="C121" s="53"/>
      <c r="D121" s="54"/>
      <c r="E121" s="54"/>
      <c r="F121" s="55"/>
      <c r="I121" s="33"/>
    </row>
    <row r="122" spans="1:9" s="37" customFormat="1" ht="14.25" x14ac:dyDescent="0.2">
      <c r="A122" s="108" t="s">
        <v>65</v>
      </c>
      <c r="B122" s="108"/>
      <c r="C122" s="108"/>
      <c r="D122" s="108"/>
      <c r="I122" s="39"/>
    </row>
    <row r="123" spans="1:9" s="37" customFormat="1" x14ac:dyDescent="0.2">
      <c r="F123" s="40"/>
      <c r="I123" s="39"/>
    </row>
    <row r="124" spans="1:9" s="37" customFormat="1" x14ac:dyDescent="0.2">
      <c r="A124" s="36" t="s">
        <v>66</v>
      </c>
      <c r="F124" s="40"/>
      <c r="I124" s="39"/>
    </row>
    <row r="125" spans="1:9" s="37" customFormat="1" x14ac:dyDescent="0.2">
      <c r="F125" s="40"/>
      <c r="I125" s="39"/>
    </row>
    <row r="126" spans="1:9" s="37" customFormat="1" x14ac:dyDescent="0.2">
      <c r="F126" s="40"/>
      <c r="I126" s="39"/>
    </row>
    <row r="127" spans="1:9" s="37" customFormat="1" x14ac:dyDescent="0.2">
      <c r="F127" s="40"/>
      <c r="I127" s="39"/>
    </row>
    <row r="128" spans="1:9" s="37" customFormat="1" x14ac:dyDescent="0.2">
      <c r="F128" s="40"/>
      <c r="I128" s="39"/>
    </row>
    <row r="129" spans="6:9" s="37" customFormat="1" x14ac:dyDescent="0.2">
      <c r="F129" s="40"/>
      <c r="I129" s="39"/>
    </row>
    <row r="130" spans="6:9" s="37" customFormat="1" x14ac:dyDescent="0.2">
      <c r="F130" s="40"/>
      <c r="I130" s="39"/>
    </row>
    <row r="131" spans="6:9" s="37" customFormat="1" x14ac:dyDescent="0.2">
      <c r="F131" s="40"/>
      <c r="I131" s="39"/>
    </row>
    <row r="132" spans="6:9" s="37" customFormat="1" x14ac:dyDescent="0.2">
      <c r="F132" s="40"/>
      <c r="I132" s="39"/>
    </row>
    <row r="133" spans="6:9" s="37" customFormat="1" x14ac:dyDescent="0.2">
      <c r="F133" s="40"/>
      <c r="I133" s="39"/>
    </row>
    <row r="134" spans="6:9" s="37" customFormat="1" x14ac:dyDescent="0.2">
      <c r="F134" s="40"/>
      <c r="I134" s="39"/>
    </row>
    <row r="135" spans="6:9" s="37" customFormat="1" x14ac:dyDescent="0.2">
      <c r="F135" s="40"/>
      <c r="I135" s="39"/>
    </row>
    <row r="136" spans="6:9" s="37" customFormat="1" x14ac:dyDescent="0.2">
      <c r="F136" s="40"/>
      <c r="I136" s="39"/>
    </row>
    <row r="137" spans="6:9" s="37" customFormat="1" x14ac:dyDescent="0.2">
      <c r="F137" s="40"/>
      <c r="I137" s="39"/>
    </row>
    <row r="138" spans="6:9" s="37" customFormat="1" x14ac:dyDescent="0.2">
      <c r="F138" s="40"/>
      <c r="I138" s="39"/>
    </row>
    <row r="139" spans="6:9" s="37" customFormat="1" x14ac:dyDescent="0.2">
      <c r="F139" s="40"/>
      <c r="I139" s="39"/>
    </row>
    <row r="140" spans="6:9" s="37" customFormat="1" x14ac:dyDescent="0.2">
      <c r="F140" s="40"/>
      <c r="I140" s="39"/>
    </row>
    <row r="141" spans="6:9" s="37" customFormat="1" x14ac:dyDescent="0.2">
      <c r="F141" s="40"/>
      <c r="I141" s="39"/>
    </row>
    <row r="142" spans="6:9" s="37" customFormat="1" x14ac:dyDescent="0.2">
      <c r="F142" s="40"/>
      <c r="I142" s="39"/>
    </row>
  </sheetData>
  <mergeCells count="12">
    <mergeCell ref="A122:D122"/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99" zoomScale="90" zoomScaleNormal="90" workbookViewId="0">
      <selection activeCell="D17" sqref="D1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42578125" style="1" customWidth="1"/>
    <col min="4" max="4" width="19.7109375" style="1" customWidth="1"/>
    <col min="5" max="5" width="13.85546875" style="1" customWidth="1"/>
    <col min="6" max="6" width="20.85546875" style="56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1" ht="16.5" customHeight="1" x14ac:dyDescent="0.2">
      <c r="A1" s="109" t="s">
        <v>156</v>
      </c>
      <c r="B1" s="110"/>
      <c r="C1" s="110"/>
      <c r="D1" s="110"/>
      <c r="E1" s="110"/>
      <c r="F1" s="110"/>
    </row>
    <row r="2" spans="1:11" ht="12.75" customHeight="1" x14ac:dyDescent="0.3">
      <c r="B2" s="111"/>
      <c r="C2" s="111"/>
      <c r="D2" s="111"/>
      <c r="E2" s="110"/>
      <c r="F2" s="110"/>
    </row>
    <row r="3" spans="1:11" ht="19.5" customHeight="1" x14ac:dyDescent="0.3">
      <c r="A3" s="3" t="s">
        <v>143</v>
      </c>
      <c r="B3" s="111" t="s">
        <v>0</v>
      </c>
      <c r="C3" s="111"/>
      <c r="D3" s="111"/>
      <c r="E3" s="110"/>
      <c r="F3" s="110"/>
    </row>
    <row r="4" spans="1:11" ht="14.25" customHeight="1" x14ac:dyDescent="0.3">
      <c r="B4" s="111" t="s">
        <v>157</v>
      </c>
      <c r="C4" s="111"/>
      <c r="D4" s="111"/>
      <c r="E4" s="110"/>
      <c r="F4" s="110"/>
    </row>
    <row r="5" spans="1:11" ht="39.75" customHeight="1" x14ac:dyDescent="0.25">
      <c r="A5" s="112"/>
      <c r="B5" s="113"/>
      <c r="C5" s="113"/>
      <c r="D5" s="113"/>
      <c r="E5" s="113"/>
      <c r="F5" s="113"/>
      <c r="I5" s="1"/>
    </row>
    <row r="6" spans="1:11" ht="23.25" customHeight="1" x14ac:dyDescent="0.2">
      <c r="A6" s="124" t="s">
        <v>145</v>
      </c>
      <c r="B6" s="124"/>
      <c r="C6" s="124"/>
      <c r="D6" s="124"/>
      <c r="E6" s="124"/>
      <c r="F6" s="124"/>
      <c r="I6" s="1"/>
    </row>
    <row r="7" spans="1:11" s="4" customFormat="1" ht="33" customHeight="1" x14ac:dyDescent="0.4">
      <c r="A7" s="114" t="s">
        <v>1</v>
      </c>
      <c r="B7" s="114"/>
      <c r="C7" s="114"/>
      <c r="D7" s="114"/>
      <c r="E7" s="114"/>
      <c r="F7" s="114"/>
      <c r="I7" s="5"/>
    </row>
    <row r="8" spans="1:11" s="6" customFormat="1" ht="18.75" customHeight="1" x14ac:dyDescent="0.4">
      <c r="A8" s="114" t="s">
        <v>146</v>
      </c>
      <c r="B8" s="114"/>
      <c r="C8" s="114"/>
      <c r="D8" s="114"/>
      <c r="E8" s="115"/>
      <c r="F8" s="115"/>
    </row>
    <row r="9" spans="1:11" s="7" customFormat="1" ht="17.25" customHeight="1" x14ac:dyDescent="0.2">
      <c r="A9" s="116" t="s">
        <v>2</v>
      </c>
      <c r="B9" s="116"/>
      <c r="C9" s="116"/>
      <c r="D9" s="116"/>
      <c r="E9" s="117"/>
      <c r="F9" s="117"/>
    </row>
    <row r="10" spans="1:11" s="6" customFormat="1" ht="30" customHeight="1" thickBot="1" x14ac:dyDescent="0.25">
      <c r="A10" s="118" t="s">
        <v>3</v>
      </c>
      <c r="B10" s="118"/>
      <c r="C10" s="118"/>
      <c r="D10" s="118"/>
      <c r="E10" s="119"/>
      <c r="F10" s="119"/>
    </row>
    <row r="11" spans="1:11" s="12" customFormat="1" ht="139.5" customHeight="1" thickBot="1" x14ac:dyDescent="0.25">
      <c r="A11" s="8" t="s">
        <v>4</v>
      </c>
      <c r="B11" s="9" t="s">
        <v>5</v>
      </c>
      <c r="C11" s="9" t="s">
        <v>142</v>
      </c>
      <c r="D11" s="10" t="s">
        <v>7</v>
      </c>
      <c r="E11" s="10" t="s">
        <v>6</v>
      </c>
      <c r="F11" s="11" t="s">
        <v>8</v>
      </c>
      <c r="I11" s="13"/>
    </row>
    <row r="12" spans="1:11" s="19" customFormat="1" x14ac:dyDescent="0.2">
      <c r="A12" s="14">
        <v>1</v>
      </c>
      <c r="B12" s="15">
        <v>2</v>
      </c>
      <c r="C12" s="16"/>
      <c r="D12" s="16"/>
      <c r="E12" s="17">
        <v>3</v>
      </c>
      <c r="F12" s="18">
        <v>4</v>
      </c>
      <c r="I12" s="20"/>
    </row>
    <row r="13" spans="1:11" s="19" customFormat="1" ht="49.5" customHeight="1" x14ac:dyDescent="0.2">
      <c r="A13" s="120" t="s">
        <v>9</v>
      </c>
      <c r="B13" s="121"/>
      <c r="C13" s="121"/>
      <c r="D13" s="121"/>
      <c r="E13" s="122"/>
      <c r="F13" s="123"/>
      <c r="I13" s="20"/>
      <c r="K13" s="19">
        <v>16998.8</v>
      </c>
    </row>
    <row r="14" spans="1:11" s="12" customFormat="1" ht="24" customHeight="1" x14ac:dyDescent="0.2">
      <c r="A14" s="57" t="s">
        <v>70</v>
      </c>
      <c r="B14" s="64" t="s">
        <v>23</v>
      </c>
      <c r="C14" s="94" t="s">
        <v>147</v>
      </c>
      <c r="D14" s="78">
        <f>E14*G14</f>
        <v>173113.2</v>
      </c>
      <c r="E14" s="21">
        <f>F14*12</f>
        <v>38.880000000000003</v>
      </c>
      <c r="F14" s="22">
        <f>F24+F26</f>
        <v>3.24</v>
      </c>
      <c r="G14" s="12">
        <v>4452.5</v>
      </c>
      <c r="H14" s="12">
        <v>1.07</v>
      </c>
      <c r="I14" s="13">
        <v>2.2400000000000002</v>
      </c>
    </row>
    <row r="15" spans="1:11" s="12" customFormat="1" ht="29.25" customHeight="1" x14ac:dyDescent="0.2">
      <c r="A15" s="72" t="s">
        <v>10</v>
      </c>
      <c r="B15" s="73" t="s">
        <v>11</v>
      </c>
      <c r="C15" s="79"/>
      <c r="D15" s="79"/>
      <c r="E15" s="23"/>
      <c r="F15" s="24"/>
      <c r="G15" s="12">
        <v>4452.5</v>
      </c>
      <c r="I15" s="13"/>
    </row>
    <row r="16" spans="1:11" s="12" customFormat="1" ht="15" x14ac:dyDescent="0.2">
      <c r="A16" s="72" t="s">
        <v>12</v>
      </c>
      <c r="B16" s="73" t="s">
        <v>11</v>
      </c>
      <c r="C16" s="79"/>
      <c r="D16" s="79"/>
      <c r="E16" s="23"/>
      <c r="F16" s="24"/>
      <c r="G16" s="12">
        <v>4452.5</v>
      </c>
      <c r="I16" s="13"/>
    </row>
    <row r="17" spans="1:9" s="12" customFormat="1" ht="105" customHeight="1" x14ac:dyDescent="0.2">
      <c r="A17" s="72" t="s">
        <v>74</v>
      </c>
      <c r="B17" s="73" t="s">
        <v>33</v>
      </c>
      <c r="C17" s="79"/>
      <c r="D17" s="79"/>
      <c r="E17" s="23"/>
      <c r="F17" s="24"/>
      <c r="G17" s="12">
        <v>4452.5</v>
      </c>
      <c r="I17" s="13"/>
    </row>
    <row r="18" spans="1:9" s="12" customFormat="1" ht="18" customHeight="1" x14ac:dyDescent="0.2">
      <c r="A18" s="72" t="s">
        <v>75</v>
      </c>
      <c r="B18" s="73" t="s">
        <v>11</v>
      </c>
      <c r="C18" s="79"/>
      <c r="D18" s="79"/>
      <c r="E18" s="23"/>
      <c r="F18" s="24"/>
      <c r="G18" s="12">
        <v>4452.5</v>
      </c>
      <c r="I18" s="13"/>
    </row>
    <row r="19" spans="1:9" s="12" customFormat="1" ht="15" x14ac:dyDescent="0.2">
      <c r="A19" s="72" t="s">
        <v>76</v>
      </c>
      <c r="B19" s="73" t="s">
        <v>11</v>
      </c>
      <c r="C19" s="79"/>
      <c r="D19" s="79"/>
      <c r="E19" s="23"/>
      <c r="F19" s="24"/>
      <c r="G19" s="12">
        <v>4452.5</v>
      </c>
      <c r="I19" s="13"/>
    </row>
    <row r="20" spans="1:9" s="12" customFormat="1" ht="25.5" x14ac:dyDescent="0.2">
      <c r="A20" s="72" t="s">
        <v>77</v>
      </c>
      <c r="B20" s="73" t="s">
        <v>17</v>
      </c>
      <c r="C20" s="79"/>
      <c r="D20" s="79"/>
      <c r="E20" s="23"/>
      <c r="F20" s="24"/>
      <c r="G20" s="12">
        <v>4452.5</v>
      </c>
      <c r="I20" s="13"/>
    </row>
    <row r="21" spans="1:9" s="12" customFormat="1" ht="15" x14ac:dyDescent="0.2">
      <c r="A21" s="72" t="s">
        <v>78</v>
      </c>
      <c r="B21" s="73" t="s">
        <v>20</v>
      </c>
      <c r="C21" s="79"/>
      <c r="D21" s="79"/>
      <c r="E21" s="23"/>
      <c r="F21" s="24"/>
      <c r="G21" s="12">
        <v>4452.5</v>
      </c>
      <c r="I21" s="13"/>
    </row>
    <row r="22" spans="1:9" s="12" customFormat="1" ht="15" x14ac:dyDescent="0.2">
      <c r="A22" s="72" t="s">
        <v>79</v>
      </c>
      <c r="B22" s="73" t="s">
        <v>11</v>
      </c>
      <c r="C22" s="79"/>
      <c r="D22" s="79"/>
      <c r="E22" s="23"/>
      <c r="F22" s="24"/>
      <c r="G22" s="12">
        <v>4452.5</v>
      </c>
      <c r="I22" s="13"/>
    </row>
    <row r="23" spans="1:9" s="12" customFormat="1" ht="15" x14ac:dyDescent="0.2">
      <c r="A23" s="72" t="s">
        <v>80</v>
      </c>
      <c r="B23" s="73" t="s">
        <v>31</v>
      </c>
      <c r="C23" s="79"/>
      <c r="D23" s="79"/>
      <c r="E23" s="23"/>
      <c r="F23" s="24"/>
      <c r="G23" s="12">
        <v>4452.5</v>
      </c>
      <c r="I23" s="13"/>
    </row>
    <row r="24" spans="1:9" s="12" customFormat="1" ht="15" x14ac:dyDescent="0.2">
      <c r="A24" s="57" t="s">
        <v>69</v>
      </c>
      <c r="B24" s="58"/>
      <c r="C24" s="93"/>
      <c r="D24" s="79"/>
      <c r="E24" s="23"/>
      <c r="F24" s="22">
        <v>3.24</v>
      </c>
      <c r="G24" s="12">
        <v>4452.5</v>
      </c>
      <c r="I24" s="13"/>
    </row>
    <row r="25" spans="1:9" s="12" customFormat="1" ht="15" x14ac:dyDescent="0.2">
      <c r="A25" s="59" t="s">
        <v>73</v>
      </c>
      <c r="B25" s="58" t="s">
        <v>11</v>
      </c>
      <c r="C25" s="93"/>
      <c r="D25" s="79"/>
      <c r="E25" s="23"/>
      <c r="F25" s="24">
        <v>0</v>
      </c>
      <c r="G25" s="12">
        <v>4452.5</v>
      </c>
      <c r="I25" s="13"/>
    </row>
    <row r="26" spans="1:9" s="12" customFormat="1" ht="15" x14ac:dyDescent="0.2">
      <c r="A26" s="57" t="s">
        <v>69</v>
      </c>
      <c r="B26" s="58"/>
      <c r="C26" s="93"/>
      <c r="D26" s="79"/>
      <c r="E26" s="23"/>
      <c r="F26" s="22">
        <f>F25</f>
        <v>0</v>
      </c>
      <c r="G26" s="12">
        <v>4452.5</v>
      </c>
      <c r="I26" s="13"/>
    </row>
    <row r="27" spans="1:9" s="12" customFormat="1" ht="30" x14ac:dyDescent="0.2">
      <c r="A27" s="57" t="s">
        <v>13</v>
      </c>
      <c r="B27" s="61" t="s">
        <v>14</v>
      </c>
      <c r="C27" s="94" t="s">
        <v>148</v>
      </c>
      <c r="D27" s="78">
        <f>E27*G27</f>
        <v>112737.3</v>
      </c>
      <c r="E27" s="21">
        <f>F27*12</f>
        <v>25.32</v>
      </c>
      <c r="F27" s="22">
        <v>2.11</v>
      </c>
      <c r="G27" s="12">
        <v>4452.5</v>
      </c>
      <c r="H27" s="12">
        <v>1.07</v>
      </c>
      <c r="I27" s="13">
        <v>1.52</v>
      </c>
    </row>
    <row r="28" spans="1:9" s="12" customFormat="1" ht="15" x14ac:dyDescent="0.2">
      <c r="A28" s="72" t="s">
        <v>81</v>
      </c>
      <c r="B28" s="73" t="s">
        <v>14</v>
      </c>
      <c r="C28" s="79"/>
      <c r="D28" s="78"/>
      <c r="E28" s="21"/>
      <c r="F28" s="22"/>
      <c r="G28" s="12">
        <v>4452.5</v>
      </c>
      <c r="H28" s="12">
        <v>1.07</v>
      </c>
      <c r="I28" s="13"/>
    </row>
    <row r="29" spans="1:9" s="12" customFormat="1" ht="15" x14ac:dyDescent="0.2">
      <c r="A29" s="72" t="s">
        <v>82</v>
      </c>
      <c r="B29" s="73" t="s">
        <v>83</v>
      </c>
      <c r="C29" s="79"/>
      <c r="D29" s="78"/>
      <c r="E29" s="21"/>
      <c r="F29" s="22"/>
      <c r="G29" s="12">
        <v>4452.5</v>
      </c>
      <c r="H29" s="12">
        <v>1.07</v>
      </c>
      <c r="I29" s="13"/>
    </row>
    <row r="30" spans="1:9" s="12" customFormat="1" ht="15" x14ac:dyDescent="0.2">
      <c r="A30" s="72" t="s">
        <v>84</v>
      </c>
      <c r="B30" s="73" t="s">
        <v>85</v>
      </c>
      <c r="C30" s="79"/>
      <c r="D30" s="78"/>
      <c r="E30" s="21"/>
      <c r="F30" s="22"/>
      <c r="G30" s="12">
        <v>4452.5</v>
      </c>
      <c r="I30" s="13"/>
    </row>
    <row r="31" spans="1:9" s="12" customFormat="1" ht="15" x14ac:dyDescent="0.2">
      <c r="A31" s="72" t="s">
        <v>15</v>
      </c>
      <c r="B31" s="73" t="s">
        <v>14</v>
      </c>
      <c r="C31" s="79"/>
      <c r="D31" s="78"/>
      <c r="E31" s="21"/>
      <c r="F31" s="22"/>
      <c r="G31" s="12">
        <v>4452.5</v>
      </c>
      <c r="H31" s="12">
        <v>1.07</v>
      </c>
      <c r="I31" s="13"/>
    </row>
    <row r="32" spans="1:9" s="12" customFormat="1" ht="25.5" x14ac:dyDescent="0.2">
      <c r="A32" s="72" t="s">
        <v>16</v>
      </c>
      <c r="B32" s="73" t="s">
        <v>17</v>
      </c>
      <c r="C32" s="79"/>
      <c r="D32" s="78"/>
      <c r="E32" s="21"/>
      <c r="F32" s="22"/>
      <c r="G32" s="12">
        <v>4452.5</v>
      </c>
      <c r="H32" s="12">
        <v>1.07</v>
      </c>
      <c r="I32" s="13"/>
    </row>
    <row r="33" spans="1:9" s="12" customFormat="1" ht="15" x14ac:dyDescent="0.2">
      <c r="A33" s="72" t="s">
        <v>86</v>
      </c>
      <c r="B33" s="73" t="s">
        <v>14</v>
      </c>
      <c r="C33" s="79"/>
      <c r="D33" s="78"/>
      <c r="E33" s="21"/>
      <c r="F33" s="22"/>
      <c r="G33" s="12">
        <v>4452.5</v>
      </c>
      <c r="H33" s="12">
        <v>1.07</v>
      </c>
      <c r="I33" s="13"/>
    </row>
    <row r="34" spans="1:9" s="12" customFormat="1" ht="15" x14ac:dyDescent="0.2">
      <c r="A34" s="72" t="s">
        <v>87</v>
      </c>
      <c r="B34" s="73" t="s">
        <v>14</v>
      </c>
      <c r="C34" s="79"/>
      <c r="D34" s="78"/>
      <c r="E34" s="21"/>
      <c r="F34" s="22"/>
      <c r="G34" s="12">
        <v>4452.5</v>
      </c>
      <c r="H34" s="12">
        <v>1.07</v>
      </c>
      <c r="I34" s="13"/>
    </row>
    <row r="35" spans="1:9" s="12" customFormat="1" ht="25.5" x14ac:dyDescent="0.2">
      <c r="A35" s="72" t="s">
        <v>88</v>
      </c>
      <c r="B35" s="73" t="s">
        <v>18</v>
      </c>
      <c r="C35" s="79"/>
      <c r="D35" s="78"/>
      <c r="E35" s="21"/>
      <c r="F35" s="22"/>
      <c r="G35" s="12">
        <v>4452.5</v>
      </c>
      <c r="I35" s="13"/>
    </row>
    <row r="36" spans="1:9" s="12" customFormat="1" ht="25.5" x14ac:dyDescent="0.2">
      <c r="A36" s="72" t="s">
        <v>89</v>
      </c>
      <c r="B36" s="73" t="s">
        <v>17</v>
      </c>
      <c r="C36" s="79"/>
      <c r="D36" s="78"/>
      <c r="E36" s="21"/>
      <c r="F36" s="22"/>
      <c r="G36" s="12">
        <v>4452.5</v>
      </c>
      <c r="I36" s="13"/>
    </row>
    <row r="37" spans="1:9" s="12" customFormat="1" ht="25.5" x14ac:dyDescent="0.2">
      <c r="A37" s="72" t="s">
        <v>90</v>
      </c>
      <c r="B37" s="73" t="s">
        <v>14</v>
      </c>
      <c r="C37" s="79"/>
      <c r="D37" s="78"/>
      <c r="E37" s="21"/>
      <c r="F37" s="22"/>
      <c r="G37" s="12">
        <v>4452.5</v>
      </c>
      <c r="I37" s="13"/>
    </row>
    <row r="38" spans="1:9" s="26" customFormat="1" ht="18.75" customHeight="1" x14ac:dyDescent="0.2">
      <c r="A38" s="57" t="s">
        <v>19</v>
      </c>
      <c r="B38" s="61" t="s">
        <v>20</v>
      </c>
      <c r="C38" s="94" t="s">
        <v>147</v>
      </c>
      <c r="D38" s="78">
        <f t="shared" ref="D38:D59" si="0">E38*G38</f>
        <v>44346.9</v>
      </c>
      <c r="E38" s="21">
        <f t="shared" ref="E38:E59" si="1">F38*12</f>
        <v>9.9600000000000009</v>
      </c>
      <c r="F38" s="22">
        <v>0.83</v>
      </c>
      <c r="G38" s="12">
        <v>4452.5</v>
      </c>
      <c r="H38" s="12">
        <v>1.07</v>
      </c>
      <c r="I38" s="13">
        <v>0.6</v>
      </c>
    </row>
    <row r="39" spans="1:9" s="12" customFormat="1" ht="15" x14ac:dyDescent="0.2">
      <c r="A39" s="63" t="s">
        <v>21</v>
      </c>
      <c r="B39" s="64" t="s">
        <v>22</v>
      </c>
      <c r="C39" s="94" t="s">
        <v>147</v>
      </c>
      <c r="D39" s="78">
        <f t="shared" si="0"/>
        <v>144261</v>
      </c>
      <c r="E39" s="21">
        <f t="shared" si="1"/>
        <v>32.4</v>
      </c>
      <c r="F39" s="22">
        <v>2.7</v>
      </c>
      <c r="G39" s="12">
        <v>4452.5</v>
      </c>
      <c r="H39" s="12">
        <v>1.07</v>
      </c>
      <c r="I39" s="13">
        <v>1.94</v>
      </c>
    </row>
    <row r="40" spans="1:9" s="12" customFormat="1" ht="15" x14ac:dyDescent="0.2">
      <c r="A40" s="63" t="s">
        <v>98</v>
      </c>
      <c r="B40" s="64" t="s">
        <v>14</v>
      </c>
      <c r="C40" s="94" t="s">
        <v>158</v>
      </c>
      <c r="D40" s="78">
        <v>0</v>
      </c>
      <c r="E40" s="21">
        <f>D40/G40</f>
        <v>0</v>
      </c>
      <c r="F40" s="22">
        <f>E40/12</f>
        <v>0</v>
      </c>
      <c r="G40" s="12">
        <v>4452.5</v>
      </c>
      <c r="I40" s="13"/>
    </row>
    <row r="41" spans="1:9" s="12" customFormat="1" ht="15" x14ac:dyDescent="0.2">
      <c r="A41" s="72" t="s">
        <v>91</v>
      </c>
      <c r="B41" s="73" t="s">
        <v>33</v>
      </c>
      <c r="C41" s="79"/>
      <c r="D41" s="78"/>
      <c r="E41" s="21"/>
      <c r="F41" s="22"/>
      <c r="G41" s="12">
        <v>4452.5</v>
      </c>
      <c r="I41" s="13"/>
    </row>
    <row r="42" spans="1:9" s="12" customFormat="1" ht="15" x14ac:dyDescent="0.2">
      <c r="A42" s="72" t="s">
        <v>92</v>
      </c>
      <c r="B42" s="73" t="s">
        <v>31</v>
      </c>
      <c r="C42" s="79"/>
      <c r="D42" s="78"/>
      <c r="E42" s="21"/>
      <c r="F42" s="22"/>
      <c r="G42" s="12">
        <v>4452.5</v>
      </c>
      <c r="I42" s="13"/>
    </row>
    <row r="43" spans="1:9" s="12" customFormat="1" ht="15" x14ac:dyDescent="0.2">
      <c r="A43" s="72" t="s">
        <v>93</v>
      </c>
      <c r="B43" s="73" t="s">
        <v>94</v>
      </c>
      <c r="C43" s="79"/>
      <c r="D43" s="78"/>
      <c r="E43" s="21"/>
      <c r="F43" s="22"/>
      <c r="G43" s="12">
        <v>4452.5</v>
      </c>
      <c r="I43" s="13"/>
    </row>
    <row r="44" spans="1:9" s="12" customFormat="1" ht="15" x14ac:dyDescent="0.2">
      <c r="A44" s="72" t="s">
        <v>95</v>
      </c>
      <c r="B44" s="73" t="s">
        <v>96</v>
      </c>
      <c r="C44" s="79"/>
      <c r="D44" s="78"/>
      <c r="E44" s="21"/>
      <c r="F44" s="22"/>
      <c r="G44" s="12">
        <v>4452.5</v>
      </c>
      <c r="I44" s="13"/>
    </row>
    <row r="45" spans="1:9" s="12" customFormat="1" ht="15" x14ac:dyDescent="0.2">
      <c r="A45" s="72" t="s">
        <v>97</v>
      </c>
      <c r="B45" s="73" t="s">
        <v>94</v>
      </c>
      <c r="C45" s="79"/>
      <c r="D45" s="78"/>
      <c r="E45" s="21"/>
      <c r="F45" s="22"/>
      <c r="G45" s="12">
        <v>4452.5</v>
      </c>
      <c r="I45" s="13"/>
    </row>
    <row r="46" spans="1:9" s="19" customFormat="1" ht="32.25" customHeight="1" x14ac:dyDescent="0.2">
      <c r="A46" s="63" t="s">
        <v>126</v>
      </c>
      <c r="B46" s="64" t="s">
        <v>23</v>
      </c>
      <c r="C46" s="94" t="s">
        <v>149</v>
      </c>
      <c r="D46" s="78">
        <v>2246.7800000000002</v>
      </c>
      <c r="E46" s="21">
        <f t="shared" ref="E46:E48" si="2">D46/G46</f>
        <v>0.5</v>
      </c>
      <c r="F46" s="22">
        <f>E46/12</f>
        <v>0.04</v>
      </c>
      <c r="G46" s="12">
        <v>4452.5</v>
      </c>
      <c r="H46" s="12">
        <v>1.07</v>
      </c>
      <c r="I46" s="13">
        <v>0.06</v>
      </c>
    </row>
    <row r="47" spans="1:9" s="19" customFormat="1" ht="38.25" customHeight="1" x14ac:dyDescent="0.2">
      <c r="A47" s="63" t="s">
        <v>127</v>
      </c>
      <c r="B47" s="64" t="s">
        <v>23</v>
      </c>
      <c r="C47" s="94" t="s">
        <v>149</v>
      </c>
      <c r="D47" s="78">
        <v>2246.7800000000002</v>
      </c>
      <c r="E47" s="21">
        <f t="shared" si="2"/>
        <v>0.5</v>
      </c>
      <c r="F47" s="22">
        <f>E47/12</f>
        <v>0.04</v>
      </c>
      <c r="G47" s="12">
        <v>4452.5</v>
      </c>
      <c r="H47" s="12">
        <v>1.07</v>
      </c>
      <c r="I47" s="13">
        <v>0</v>
      </c>
    </row>
    <row r="48" spans="1:9" s="19" customFormat="1" ht="29.25" customHeight="1" x14ac:dyDescent="0.2">
      <c r="A48" s="63" t="s">
        <v>128</v>
      </c>
      <c r="B48" s="64" t="s">
        <v>23</v>
      </c>
      <c r="C48" s="94" t="s">
        <v>149</v>
      </c>
      <c r="D48" s="78">
        <v>14185.73</v>
      </c>
      <c r="E48" s="21">
        <f t="shared" si="2"/>
        <v>3.19</v>
      </c>
      <c r="F48" s="22">
        <f>E48/12</f>
        <v>0.27</v>
      </c>
      <c r="G48" s="12">
        <v>4452.5</v>
      </c>
      <c r="H48" s="12">
        <v>1.07</v>
      </c>
      <c r="I48" s="13">
        <v>0.19</v>
      </c>
    </row>
    <row r="49" spans="1:10" s="19" customFormat="1" ht="30" x14ac:dyDescent="0.2">
      <c r="A49" s="63" t="s">
        <v>24</v>
      </c>
      <c r="B49" s="64"/>
      <c r="C49" s="94" t="s">
        <v>159</v>
      </c>
      <c r="D49" s="78">
        <f t="shared" si="0"/>
        <v>10686</v>
      </c>
      <c r="E49" s="21">
        <f t="shared" si="1"/>
        <v>2.4</v>
      </c>
      <c r="F49" s="22">
        <v>0.2</v>
      </c>
      <c r="G49" s="12">
        <v>4452.5</v>
      </c>
      <c r="H49" s="12">
        <v>1.07</v>
      </c>
      <c r="I49" s="13">
        <v>0.14000000000000001</v>
      </c>
    </row>
    <row r="50" spans="1:10" s="19" customFormat="1" ht="25.5" x14ac:dyDescent="0.2">
      <c r="A50" s="74" t="s">
        <v>99</v>
      </c>
      <c r="B50" s="68" t="s">
        <v>67</v>
      </c>
      <c r="C50" s="93"/>
      <c r="D50" s="78"/>
      <c r="E50" s="21"/>
      <c r="F50" s="22"/>
      <c r="G50" s="12">
        <v>4452.5</v>
      </c>
      <c r="H50" s="12"/>
      <c r="I50" s="13"/>
    </row>
    <row r="51" spans="1:10" s="19" customFormat="1" ht="18" customHeight="1" x14ac:dyDescent="0.2">
      <c r="A51" s="74" t="s">
        <v>100</v>
      </c>
      <c r="B51" s="68" t="s">
        <v>67</v>
      </c>
      <c r="C51" s="93"/>
      <c r="D51" s="78"/>
      <c r="E51" s="21"/>
      <c r="F51" s="22"/>
      <c r="G51" s="12">
        <v>4452.5</v>
      </c>
      <c r="H51" s="12"/>
      <c r="I51" s="13"/>
    </row>
    <row r="52" spans="1:10" s="19" customFormat="1" ht="17.25" customHeight="1" x14ac:dyDescent="0.2">
      <c r="A52" s="74" t="s">
        <v>101</v>
      </c>
      <c r="B52" s="68" t="s">
        <v>11</v>
      </c>
      <c r="C52" s="93"/>
      <c r="D52" s="78"/>
      <c r="E52" s="21"/>
      <c r="F52" s="22"/>
      <c r="G52" s="12">
        <v>4452.5</v>
      </c>
      <c r="H52" s="12"/>
      <c r="I52" s="13"/>
    </row>
    <row r="53" spans="1:10" s="19" customFormat="1" ht="19.5" customHeight="1" x14ac:dyDescent="0.2">
      <c r="A53" s="74" t="s">
        <v>102</v>
      </c>
      <c r="B53" s="68" t="s">
        <v>67</v>
      </c>
      <c r="C53" s="93"/>
      <c r="D53" s="78"/>
      <c r="E53" s="21"/>
      <c r="F53" s="22"/>
      <c r="G53" s="12">
        <v>4452.5</v>
      </c>
      <c r="H53" s="12"/>
      <c r="I53" s="13"/>
    </row>
    <row r="54" spans="1:10" s="19" customFormat="1" ht="25.5" x14ac:dyDescent="0.2">
      <c r="A54" s="74" t="s">
        <v>103</v>
      </c>
      <c r="B54" s="68" t="s">
        <v>67</v>
      </c>
      <c r="C54" s="93"/>
      <c r="D54" s="78"/>
      <c r="E54" s="21"/>
      <c r="F54" s="22"/>
      <c r="G54" s="12">
        <v>4452.5</v>
      </c>
      <c r="H54" s="12"/>
      <c r="I54" s="13"/>
    </row>
    <row r="55" spans="1:10" s="19" customFormat="1" ht="16.5" customHeight="1" x14ac:dyDescent="0.2">
      <c r="A55" s="74" t="s">
        <v>104</v>
      </c>
      <c r="B55" s="68" t="s">
        <v>67</v>
      </c>
      <c r="C55" s="93"/>
      <c r="D55" s="78"/>
      <c r="E55" s="21"/>
      <c r="F55" s="22"/>
      <c r="G55" s="12">
        <v>4452.5</v>
      </c>
      <c r="H55" s="12"/>
      <c r="I55" s="13"/>
    </row>
    <row r="56" spans="1:10" s="19" customFormat="1" ht="27.75" customHeight="1" x14ac:dyDescent="0.2">
      <c r="A56" s="74" t="s">
        <v>105</v>
      </c>
      <c r="B56" s="68" t="s">
        <v>67</v>
      </c>
      <c r="C56" s="93"/>
      <c r="D56" s="78"/>
      <c r="E56" s="21"/>
      <c r="F56" s="22"/>
      <c r="G56" s="12">
        <v>4452.5</v>
      </c>
      <c r="H56" s="12"/>
      <c r="I56" s="13"/>
    </row>
    <row r="57" spans="1:10" s="19" customFormat="1" ht="17.25" customHeight="1" x14ac:dyDescent="0.2">
      <c r="A57" s="74" t="s">
        <v>106</v>
      </c>
      <c r="B57" s="68" t="s">
        <v>67</v>
      </c>
      <c r="C57" s="93"/>
      <c r="D57" s="78"/>
      <c r="E57" s="21"/>
      <c r="F57" s="22"/>
      <c r="G57" s="12">
        <v>4452.5</v>
      </c>
      <c r="H57" s="12"/>
      <c r="I57" s="13"/>
    </row>
    <row r="58" spans="1:10" s="19" customFormat="1" ht="20.25" customHeight="1" x14ac:dyDescent="0.2">
      <c r="A58" s="74" t="s">
        <v>107</v>
      </c>
      <c r="B58" s="68" t="s">
        <v>67</v>
      </c>
      <c r="C58" s="93"/>
      <c r="D58" s="78"/>
      <c r="E58" s="21"/>
      <c r="F58" s="22"/>
      <c r="G58" s="12">
        <v>4452.5</v>
      </c>
      <c r="H58" s="12"/>
      <c r="I58" s="13"/>
    </row>
    <row r="59" spans="1:10" s="12" customFormat="1" ht="18.75" customHeight="1" x14ac:dyDescent="0.2">
      <c r="A59" s="63" t="s">
        <v>25</v>
      </c>
      <c r="B59" s="64" t="s">
        <v>26</v>
      </c>
      <c r="C59" s="94" t="s">
        <v>160</v>
      </c>
      <c r="D59" s="78">
        <f t="shared" si="0"/>
        <v>3740.1</v>
      </c>
      <c r="E59" s="21">
        <f t="shared" si="1"/>
        <v>0.84</v>
      </c>
      <c r="F59" s="22">
        <v>7.0000000000000007E-2</v>
      </c>
      <c r="G59" s="12">
        <v>4452.5</v>
      </c>
      <c r="H59" s="12">
        <v>1.07</v>
      </c>
      <c r="I59" s="13">
        <v>0.03</v>
      </c>
    </row>
    <row r="60" spans="1:10" s="12" customFormat="1" ht="15.75" customHeight="1" x14ac:dyDescent="0.2">
      <c r="A60" s="63" t="s">
        <v>27</v>
      </c>
      <c r="B60" s="65" t="s">
        <v>28</v>
      </c>
      <c r="C60" s="64" t="s">
        <v>160</v>
      </c>
      <c r="D60" s="78">
        <v>2350.92</v>
      </c>
      <c r="E60" s="21">
        <f>D60/G60</f>
        <v>0.53</v>
      </c>
      <c r="F60" s="22">
        <f>E60/12</f>
        <v>0.04</v>
      </c>
      <c r="G60" s="12">
        <v>4452.5</v>
      </c>
      <c r="H60" s="12">
        <v>1.07</v>
      </c>
      <c r="I60" s="13">
        <v>0.02</v>
      </c>
    </row>
    <row r="61" spans="1:10" s="26" customFormat="1" ht="30" x14ac:dyDescent="0.2">
      <c r="A61" s="63" t="s">
        <v>29</v>
      </c>
      <c r="B61" s="64"/>
      <c r="C61" s="64" t="s">
        <v>150</v>
      </c>
      <c r="D61" s="78">
        <v>5698.2</v>
      </c>
      <c r="E61" s="21">
        <f>D61/G61</f>
        <v>1.28</v>
      </c>
      <c r="F61" s="22">
        <f>E61/12</f>
        <v>0.11</v>
      </c>
      <c r="G61" s="12">
        <v>4452.5</v>
      </c>
      <c r="H61" s="12">
        <v>1.07</v>
      </c>
      <c r="I61" s="13">
        <v>0.03</v>
      </c>
    </row>
    <row r="62" spans="1:10" s="26" customFormat="1" ht="15" x14ac:dyDescent="0.2">
      <c r="A62" s="63" t="s">
        <v>30</v>
      </c>
      <c r="B62" s="64"/>
      <c r="C62" s="61" t="s">
        <v>161</v>
      </c>
      <c r="D62" s="80">
        <f>SUM(D63:D75)</f>
        <v>20800.990000000002</v>
      </c>
      <c r="E62" s="21">
        <f>D62/G62</f>
        <v>4.67</v>
      </c>
      <c r="F62" s="22">
        <f>E62/12</f>
        <v>0.39</v>
      </c>
      <c r="G62" s="12">
        <v>4452.5</v>
      </c>
      <c r="H62" s="12">
        <v>1.07</v>
      </c>
      <c r="I62" s="13">
        <v>0.46</v>
      </c>
      <c r="J62" s="26">
        <v>0.42249999999999999</v>
      </c>
    </row>
    <row r="63" spans="1:10" s="19" customFormat="1" ht="24.75" customHeight="1" x14ac:dyDescent="0.2">
      <c r="A63" s="66" t="s">
        <v>71</v>
      </c>
      <c r="B63" s="62" t="s">
        <v>31</v>
      </c>
      <c r="C63" s="95"/>
      <c r="D63" s="81">
        <v>685.01</v>
      </c>
      <c r="E63" s="28"/>
      <c r="F63" s="29"/>
      <c r="G63" s="12">
        <v>4452.5</v>
      </c>
      <c r="H63" s="12">
        <v>1.07</v>
      </c>
      <c r="I63" s="13">
        <v>0.01</v>
      </c>
    </row>
    <row r="64" spans="1:10" s="19" customFormat="1" ht="15" x14ac:dyDescent="0.2">
      <c r="A64" s="66" t="s">
        <v>32</v>
      </c>
      <c r="B64" s="62" t="s">
        <v>33</v>
      </c>
      <c r="C64" s="95"/>
      <c r="D64" s="81">
        <v>505.42</v>
      </c>
      <c r="E64" s="28"/>
      <c r="F64" s="29"/>
      <c r="G64" s="12">
        <v>4452.5</v>
      </c>
      <c r="H64" s="12">
        <v>1.07</v>
      </c>
      <c r="I64" s="13">
        <v>0.01</v>
      </c>
    </row>
    <row r="65" spans="1:9" s="19" customFormat="1" ht="15" x14ac:dyDescent="0.2">
      <c r="A65" s="66" t="s">
        <v>68</v>
      </c>
      <c r="B65" s="67" t="s">
        <v>31</v>
      </c>
      <c r="C65" s="96"/>
      <c r="D65" s="81">
        <v>900.62</v>
      </c>
      <c r="E65" s="28"/>
      <c r="F65" s="29"/>
      <c r="G65" s="12">
        <v>4452.5</v>
      </c>
      <c r="H65" s="12"/>
      <c r="I65" s="13"/>
    </row>
    <row r="66" spans="1:9" s="19" customFormat="1" ht="15" x14ac:dyDescent="0.2">
      <c r="A66" s="66" t="s">
        <v>34</v>
      </c>
      <c r="B66" s="62" t="s">
        <v>31</v>
      </c>
      <c r="C66" s="95"/>
      <c r="D66" s="81">
        <v>963.17</v>
      </c>
      <c r="E66" s="28"/>
      <c r="F66" s="29"/>
      <c r="G66" s="12">
        <v>4452.5</v>
      </c>
      <c r="H66" s="12">
        <v>1.07</v>
      </c>
      <c r="I66" s="13">
        <v>0.01</v>
      </c>
    </row>
    <row r="67" spans="1:9" s="19" customFormat="1" ht="15" x14ac:dyDescent="0.2">
      <c r="A67" s="66" t="s">
        <v>35</v>
      </c>
      <c r="B67" s="62" t="s">
        <v>31</v>
      </c>
      <c r="C67" s="95"/>
      <c r="D67" s="81">
        <v>4294.09</v>
      </c>
      <c r="E67" s="28"/>
      <c r="F67" s="29"/>
      <c r="G67" s="12">
        <v>4452.5</v>
      </c>
      <c r="H67" s="12">
        <v>1.07</v>
      </c>
      <c r="I67" s="13">
        <v>0.05</v>
      </c>
    </row>
    <row r="68" spans="1:9" s="19" customFormat="1" ht="15" x14ac:dyDescent="0.2">
      <c r="A68" s="66" t="s">
        <v>36</v>
      </c>
      <c r="B68" s="62" t="s">
        <v>31</v>
      </c>
      <c r="C68" s="95"/>
      <c r="D68" s="81">
        <v>1010.85</v>
      </c>
      <c r="E68" s="28"/>
      <c r="F68" s="29"/>
      <c r="G68" s="12">
        <v>4452.5</v>
      </c>
      <c r="H68" s="12">
        <v>1.07</v>
      </c>
      <c r="I68" s="13">
        <v>0.01</v>
      </c>
    </row>
    <row r="69" spans="1:9" s="19" customFormat="1" ht="15" x14ac:dyDescent="0.2">
      <c r="A69" s="66" t="s">
        <v>37</v>
      </c>
      <c r="B69" s="62" t="s">
        <v>31</v>
      </c>
      <c r="C69" s="95"/>
      <c r="D69" s="81">
        <v>481.57</v>
      </c>
      <c r="E69" s="28"/>
      <c r="F69" s="29"/>
      <c r="G69" s="12">
        <v>4452.5</v>
      </c>
      <c r="H69" s="12">
        <v>1.07</v>
      </c>
      <c r="I69" s="13">
        <v>0.01</v>
      </c>
    </row>
    <row r="70" spans="1:9" s="19" customFormat="1" ht="15" x14ac:dyDescent="0.2">
      <c r="A70" s="66" t="s">
        <v>38</v>
      </c>
      <c r="B70" s="62" t="s">
        <v>33</v>
      </c>
      <c r="C70" s="95"/>
      <c r="D70" s="81">
        <v>1926.35</v>
      </c>
      <c r="E70" s="28"/>
      <c r="F70" s="29"/>
      <c r="G70" s="12">
        <v>4452.5</v>
      </c>
      <c r="H70" s="12">
        <v>1.07</v>
      </c>
      <c r="I70" s="13">
        <v>0.02</v>
      </c>
    </row>
    <row r="71" spans="1:9" s="19" customFormat="1" ht="25.5" x14ac:dyDescent="0.2">
      <c r="A71" s="66" t="s">
        <v>39</v>
      </c>
      <c r="B71" s="62" t="s">
        <v>31</v>
      </c>
      <c r="C71" s="95"/>
      <c r="D71" s="81">
        <v>4532.5</v>
      </c>
      <c r="E71" s="28"/>
      <c r="F71" s="29"/>
      <c r="G71" s="12">
        <v>4452.5</v>
      </c>
      <c r="H71" s="12">
        <v>1.07</v>
      </c>
      <c r="I71" s="13">
        <v>0.06</v>
      </c>
    </row>
    <row r="72" spans="1:9" s="19" customFormat="1" ht="25.5" x14ac:dyDescent="0.2">
      <c r="A72" s="66" t="s">
        <v>72</v>
      </c>
      <c r="B72" s="62" t="s">
        <v>31</v>
      </c>
      <c r="C72" s="95"/>
      <c r="D72" s="81">
        <v>3837.45</v>
      </c>
      <c r="E72" s="28"/>
      <c r="F72" s="29"/>
      <c r="G72" s="12">
        <v>4452.5</v>
      </c>
      <c r="H72" s="12">
        <v>1.07</v>
      </c>
      <c r="I72" s="13">
        <v>0.01</v>
      </c>
    </row>
    <row r="73" spans="1:9" s="19" customFormat="1" ht="15" x14ac:dyDescent="0.2">
      <c r="A73" s="74" t="s">
        <v>108</v>
      </c>
      <c r="B73" s="68" t="s">
        <v>31</v>
      </c>
      <c r="C73" s="68"/>
      <c r="D73" s="82">
        <v>0</v>
      </c>
      <c r="E73" s="28"/>
      <c r="F73" s="29"/>
      <c r="G73" s="12">
        <v>4452.5</v>
      </c>
      <c r="H73" s="12"/>
      <c r="I73" s="13"/>
    </row>
    <row r="74" spans="1:9" s="19" customFormat="1" ht="25.5" x14ac:dyDescent="0.2">
      <c r="A74" s="66" t="s">
        <v>109</v>
      </c>
      <c r="B74" s="67" t="s">
        <v>46</v>
      </c>
      <c r="C74" s="67"/>
      <c r="D74" s="82">
        <v>1663.96</v>
      </c>
      <c r="E74" s="28"/>
      <c r="F74" s="29"/>
      <c r="G74" s="12">
        <v>4452.5</v>
      </c>
      <c r="H74" s="12">
        <v>1.07</v>
      </c>
      <c r="I74" s="13">
        <v>0.02</v>
      </c>
    </row>
    <row r="75" spans="1:9" s="19" customFormat="1" ht="15" x14ac:dyDescent="0.2">
      <c r="A75" s="66" t="s">
        <v>110</v>
      </c>
      <c r="B75" s="68" t="s">
        <v>31</v>
      </c>
      <c r="C75" s="58"/>
      <c r="D75" s="73">
        <v>0</v>
      </c>
      <c r="E75" s="30"/>
      <c r="F75" s="60"/>
      <c r="G75" s="12">
        <v>4452.5</v>
      </c>
      <c r="H75" s="12"/>
      <c r="I75" s="13"/>
    </row>
    <row r="76" spans="1:9" s="26" customFormat="1" ht="30" x14ac:dyDescent="0.2">
      <c r="A76" s="63" t="s">
        <v>40</v>
      </c>
      <c r="B76" s="64"/>
      <c r="C76" s="61" t="s">
        <v>162</v>
      </c>
      <c r="D76" s="80">
        <f>SUM(D77:D86)</f>
        <v>32885.5</v>
      </c>
      <c r="E76" s="21">
        <f>D76/G76</f>
        <v>7.39</v>
      </c>
      <c r="F76" s="22">
        <f>E76/12</f>
        <v>0.62</v>
      </c>
      <c r="G76" s="12">
        <v>4452.5</v>
      </c>
      <c r="H76" s="12">
        <v>1.07</v>
      </c>
      <c r="I76" s="13">
        <v>0.49</v>
      </c>
    </row>
    <row r="77" spans="1:9" s="19" customFormat="1" ht="18" customHeight="1" x14ac:dyDescent="0.2">
      <c r="A77" s="66" t="s">
        <v>41</v>
      </c>
      <c r="B77" s="62" t="s">
        <v>42</v>
      </c>
      <c r="C77" s="95"/>
      <c r="D77" s="81">
        <v>2889.52</v>
      </c>
      <c r="E77" s="28"/>
      <c r="F77" s="29"/>
      <c r="G77" s="12">
        <v>4452.5</v>
      </c>
      <c r="H77" s="12">
        <v>1.07</v>
      </c>
      <c r="I77" s="13">
        <v>0.04</v>
      </c>
    </row>
    <row r="78" spans="1:9" s="19" customFormat="1" ht="25.5" x14ac:dyDescent="0.2">
      <c r="A78" s="66" t="s">
        <v>43</v>
      </c>
      <c r="B78" s="62" t="s">
        <v>44</v>
      </c>
      <c r="C78" s="95"/>
      <c r="D78" s="81">
        <v>1926.35</v>
      </c>
      <c r="E78" s="28"/>
      <c r="F78" s="29"/>
      <c r="G78" s="12">
        <v>4452.5</v>
      </c>
      <c r="H78" s="12">
        <v>1.07</v>
      </c>
      <c r="I78" s="13">
        <v>0.02</v>
      </c>
    </row>
    <row r="79" spans="1:9" s="19" customFormat="1" ht="15" x14ac:dyDescent="0.2">
      <c r="A79" s="66" t="s">
        <v>45</v>
      </c>
      <c r="B79" s="62" t="s">
        <v>46</v>
      </c>
      <c r="C79" s="95"/>
      <c r="D79" s="81">
        <v>2021.63</v>
      </c>
      <c r="E79" s="28"/>
      <c r="F79" s="29"/>
      <c r="G79" s="12">
        <v>4452.5</v>
      </c>
      <c r="H79" s="12">
        <v>1.07</v>
      </c>
      <c r="I79" s="13">
        <v>0.03</v>
      </c>
    </row>
    <row r="80" spans="1:9" s="19" customFormat="1" ht="25.5" x14ac:dyDescent="0.2">
      <c r="A80" s="66" t="s">
        <v>47</v>
      </c>
      <c r="B80" s="62" t="s">
        <v>48</v>
      </c>
      <c r="C80" s="95"/>
      <c r="D80" s="81">
        <v>0</v>
      </c>
      <c r="E80" s="28"/>
      <c r="F80" s="29"/>
      <c r="G80" s="12">
        <v>4452.5</v>
      </c>
      <c r="H80" s="12">
        <v>1.07</v>
      </c>
      <c r="I80" s="13">
        <v>0.02</v>
      </c>
    </row>
    <row r="81" spans="1:10" s="19" customFormat="1" ht="20.25" customHeight="1" x14ac:dyDescent="0.2">
      <c r="A81" s="66" t="s">
        <v>111</v>
      </c>
      <c r="B81" s="67" t="s">
        <v>46</v>
      </c>
      <c r="C81" s="95"/>
      <c r="D81" s="81">
        <v>13424.22</v>
      </c>
      <c r="E81" s="28"/>
      <c r="F81" s="29"/>
      <c r="G81" s="12">
        <v>4452.5</v>
      </c>
      <c r="H81" s="12">
        <v>1.07</v>
      </c>
      <c r="I81" s="13">
        <v>0</v>
      </c>
    </row>
    <row r="82" spans="1:10" s="19" customFormat="1" ht="20.25" customHeight="1" x14ac:dyDescent="0.2">
      <c r="A82" s="66" t="s">
        <v>49</v>
      </c>
      <c r="B82" s="62" t="s">
        <v>23</v>
      </c>
      <c r="C82" s="95"/>
      <c r="D82" s="81">
        <v>6851.28</v>
      </c>
      <c r="E82" s="28"/>
      <c r="F82" s="29"/>
      <c r="G82" s="12">
        <v>4452.5</v>
      </c>
      <c r="H82" s="12">
        <v>1.07</v>
      </c>
      <c r="I82" s="13">
        <v>0.1</v>
      </c>
    </row>
    <row r="83" spans="1:10" s="19" customFormat="1" ht="25.5" x14ac:dyDescent="0.2">
      <c r="A83" s="66" t="s">
        <v>112</v>
      </c>
      <c r="B83" s="67" t="s">
        <v>31</v>
      </c>
      <c r="C83" s="96"/>
      <c r="D83" s="81">
        <v>5772.5</v>
      </c>
      <c r="E83" s="28"/>
      <c r="F83" s="29"/>
      <c r="G83" s="12">
        <v>4452.5</v>
      </c>
      <c r="H83" s="12"/>
      <c r="I83" s="13"/>
    </row>
    <row r="84" spans="1:10" s="19" customFormat="1" ht="25.5" x14ac:dyDescent="0.2">
      <c r="A84" s="66" t="s">
        <v>113</v>
      </c>
      <c r="B84" s="67" t="s">
        <v>114</v>
      </c>
      <c r="C84" s="96"/>
      <c r="D84" s="81">
        <v>0</v>
      </c>
      <c r="E84" s="28"/>
      <c r="F84" s="29"/>
      <c r="G84" s="12">
        <v>4452.5</v>
      </c>
      <c r="H84" s="12"/>
      <c r="I84" s="13"/>
    </row>
    <row r="85" spans="1:10" s="19" customFormat="1" ht="15" x14ac:dyDescent="0.2">
      <c r="A85" s="74" t="s">
        <v>115</v>
      </c>
      <c r="B85" s="67" t="s">
        <v>46</v>
      </c>
      <c r="C85" s="96"/>
      <c r="D85" s="81">
        <v>0</v>
      </c>
      <c r="E85" s="28"/>
      <c r="F85" s="29"/>
      <c r="G85" s="12">
        <v>4452.5</v>
      </c>
      <c r="H85" s="12"/>
      <c r="I85" s="13"/>
    </row>
    <row r="86" spans="1:10" s="19" customFormat="1" ht="15" x14ac:dyDescent="0.2">
      <c r="A86" s="66" t="s">
        <v>116</v>
      </c>
      <c r="B86" s="67" t="s">
        <v>31</v>
      </c>
      <c r="C86" s="96"/>
      <c r="D86" s="81">
        <v>0</v>
      </c>
      <c r="E86" s="28"/>
      <c r="F86" s="29"/>
      <c r="G86" s="12">
        <v>4452.5</v>
      </c>
      <c r="H86" s="12"/>
      <c r="I86" s="13"/>
    </row>
    <row r="87" spans="1:10" s="19" customFormat="1" ht="30" x14ac:dyDescent="0.2">
      <c r="A87" s="63" t="s">
        <v>50</v>
      </c>
      <c r="B87" s="62"/>
      <c r="C87" s="99" t="s">
        <v>163</v>
      </c>
      <c r="D87" s="80">
        <f>SUM(D88:D91)</f>
        <v>0</v>
      </c>
      <c r="E87" s="21">
        <f>D87/G87</f>
        <v>0</v>
      </c>
      <c r="F87" s="22">
        <f>E87/12</f>
        <v>0</v>
      </c>
      <c r="G87" s="12">
        <v>4452.5</v>
      </c>
      <c r="H87" s="12">
        <v>1.07</v>
      </c>
      <c r="I87" s="13">
        <v>0.05</v>
      </c>
    </row>
    <row r="88" spans="1:10" s="19" customFormat="1" ht="15" x14ac:dyDescent="0.2">
      <c r="A88" s="66" t="s">
        <v>117</v>
      </c>
      <c r="B88" s="62" t="s">
        <v>31</v>
      </c>
      <c r="C88" s="95"/>
      <c r="D88" s="81">
        <v>0</v>
      </c>
      <c r="E88" s="28"/>
      <c r="F88" s="29"/>
      <c r="G88" s="12">
        <v>4452.5</v>
      </c>
      <c r="H88" s="12"/>
      <c r="I88" s="13"/>
    </row>
    <row r="89" spans="1:10" s="19" customFormat="1" ht="15" x14ac:dyDescent="0.2">
      <c r="A89" s="74" t="s">
        <v>118</v>
      </c>
      <c r="B89" s="67" t="s">
        <v>46</v>
      </c>
      <c r="C89" s="96"/>
      <c r="D89" s="81">
        <v>0</v>
      </c>
      <c r="E89" s="28"/>
      <c r="F89" s="29"/>
      <c r="G89" s="12">
        <v>4452.5</v>
      </c>
      <c r="H89" s="12"/>
      <c r="I89" s="13"/>
    </row>
    <row r="90" spans="1:10" s="19" customFormat="1" ht="15" x14ac:dyDescent="0.2">
      <c r="A90" s="66" t="s">
        <v>119</v>
      </c>
      <c r="B90" s="67" t="s">
        <v>114</v>
      </c>
      <c r="C90" s="96"/>
      <c r="D90" s="81">
        <v>0</v>
      </c>
      <c r="E90" s="28"/>
      <c r="F90" s="29"/>
      <c r="G90" s="12">
        <v>4452.5</v>
      </c>
      <c r="H90" s="12">
        <v>1.07</v>
      </c>
      <c r="I90" s="13">
        <v>0.02</v>
      </c>
    </row>
    <row r="91" spans="1:10" s="19" customFormat="1" ht="25.5" x14ac:dyDescent="0.2">
      <c r="A91" s="66" t="s">
        <v>120</v>
      </c>
      <c r="B91" s="67" t="s">
        <v>46</v>
      </c>
      <c r="C91" s="96"/>
      <c r="D91" s="81">
        <f>E91*G91</f>
        <v>0</v>
      </c>
      <c r="E91" s="28"/>
      <c r="F91" s="29"/>
      <c r="G91" s="12">
        <v>4452.5</v>
      </c>
      <c r="H91" s="12">
        <v>1.07</v>
      </c>
      <c r="I91" s="13">
        <v>0</v>
      </c>
    </row>
    <row r="92" spans="1:10" s="19" customFormat="1" ht="15" x14ac:dyDescent="0.2">
      <c r="A92" s="63" t="s">
        <v>51</v>
      </c>
      <c r="B92" s="62"/>
      <c r="C92" s="99" t="s">
        <v>164</v>
      </c>
      <c r="D92" s="80">
        <f>SUM(D93:D98)</f>
        <v>14095.24</v>
      </c>
      <c r="E92" s="21">
        <f>D92/G92</f>
        <v>3.17</v>
      </c>
      <c r="F92" s="22">
        <f>E92/12</f>
        <v>0.26</v>
      </c>
      <c r="G92" s="12">
        <v>4452.5</v>
      </c>
      <c r="H92" s="12">
        <v>1.07</v>
      </c>
      <c r="I92" s="13">
        <v>0.19</v>
      </c>
      <c r="J92" s="19">
        <v>0.20330000000000001</v>
      </c>
    </row>
    <row r="93" spans="1:10" s="19" customFormat="1" ht="15" x14ac:dyDescent="0.2">
      <c r="A93" s="66" t="s">
        <v>52</v>
      </c>
      <c r="B93" s="62" t="s">
        <v>23</v>
      </c>
      <c r="C93" s="95"/>
      <c r="D93" s="81">
        <f t="shared" ref="D93:D98" si="3">E93*G93</f>
        <v>0</v>
      </c>
      <c r="E93" s="28"/>
      <c r="F93" s="29"/>
      <c r="G93" s="12">
        <v>4452.5</v>
      </c>
      <c r="H93" s="12">
        <v>1.07</v>
      </c>
      <c r="I93" s="13">
        <v>0</v>
      </c>
    </row>
    <row r="94" spans="1:10" s="19" customFormat="1" ht="38.25" x14ac:dyDescent="0.2">
      <c r="A94" s="66" t="s">
        <v>121</v>
      </c>
      <c r="B94" s="62" t="s">
        <v>31</v>
      </c>
      <c r="C94" s="95"/>
      <c r="D94" s="81">
        <v>13088.43</v>
      </c>
      <c r="E94" s="28"/>
      <c r="F94" s="29"/>
      <c r="G94" s="12">
        <v>4452.5</v>
      </c>
      <c r="H94" s="12">
        <v>1.07</v>
      </c>
      <c r="I94" s="13">
        <v>0.18</v>
      </c>
    </row>
    <row r="95" spans="1:10" s="19" customFormat="1" ht="38.25" x14ac:dyDescent="0.2">
      <c r="A95" s="66" t="s">
        <v>122</v>
      </c>
      <c r="B95" s="62" t="s">
        <v>31</v>
      </c>
      <c r="C95" s="95"/>
      <c r="D95" s="81">
        <v>1006.81</v>
      </c>
      <c r="E95" s="28"/>
      <c r="F95" s="29"/>
      <c r="G95" s="12">
        <v>4452.5</v>
      </c>
      <c r="H95" s="12">
        <v>1.07</v>
      </c>
      <c r="I95" s="13">
        <v>0.01</v>
      </c>
    </row>
    <row r="96" spans="1:10" s="19" customFormat="1" ht="27.75" customHeight="1" x14ac:dyDescent="0.2">
      <c r="A96" s="66" t="s">
        <v>54</v>
      </c>
      <c r="B96" s="62" t="s">
        <v>17</v>
      </c>
      <c r="C96" s="95"/>
      <c r="D96" s="81">
        <f t="shared" si="3"/>
        <v>0</v>
      </c>
      <c r="E96" s="28"/>
      <c r="F96" s="29"/>
      <c r="G96" s="12">
        <v>4452.5</v>
      </c>
      <c r="H96" s="12">
        <v>1.07</v>
      </c>
      <c r="I96" s="13">
        <v>0</v>
      </c>
    </row>
    <row r="97" spans="1:10" s="19" customFormat="1" ht="15.75" customHeight="1" x14ac:dyDescent="0.2">
      <c r="A97" s="66" t="s">
        <v>53</v>
      </c>
      <c r="B97" s="67" t="s">
        <v>123</v>
      </c>
      <c r="C97" s="96"/>
      <c r="D97" s="81">
        <f t="shared" si="3"/>
        <v>0</v>
      </c>
      <c r="E97" s="28"/>
      <c r="F97" s="29"/>
      <c r="G97" s="12">
        <v>4452.5</v>
      </c>
      <c r="H97" s="12">
        <v>1.07</v>
      </c>
      <c r="I97" s="13">
        <v>0</v>
      </c>
    </row>
    <row r="98" spans="1:10" s="19" customFormat="1" ht="51" x14ac:dyDescent="0.2">
      <c r="A98" s="66" t="s">
        <v>124</v>
      </c>
      <c r="B98" s="67" t="s">
        <v>67</v>
      </c>
      <c r="C98" s="96"/>
      <c r="D98" s="81">
        <f t="shared" si="3"/>
        <v>0</v>
      </c>
      <c r="E98" s="28"/>
      <c r="F98" s="29"/>
      <c r="G98" s="12">
        <v>4452.5</v>
      </c>
      <c r="H98" s="12">
        <v>1.07</v>
      </c>
      <c r="I98" s="13">
        <v>0</v>
      </c>
    </row>
    <row r="99" spans="1:10" s="19" customFormat="1" ht="15" x14ac:dyDescent="0.2">
      <c r="A99" s="63" t="s">
        <v>55</v>
      </c>
      <c r="B99" s="62"/>
      <c r="C99" s="99" t="s">
        <v>165</v>
      </c>
      <c r="D99" s="80">
        <f>D100</f>
        <v>1208.01</v>
      </c>
      <c r="E99" s="21">
        <f>D99/G99</f>
        <v>0.27</v>
      </c>
      <c r="F99" s="22">
        <f>E99/12</f>
        <v>0.02</v>
      </c>
      <c r="G99" s="12">
        <v>4452.5</v>
      </c>
      <c r="H99" s="12">
        <v>1.07</v>
      </c>
      <c r="I99" s="13">
        <v>0.13</v>
      </c>
    </row>
    <row r="100" spans="1:10" s="19" customFormat="1" ht="15" x14ac:dyDescent="0.2">
      <c r="A100" s="66" t="s">
        <v>56</v>
      </c>
      <c r="B100" s="62" t="s">
        <v>31</v>
      </c>
      <c r="C100" s="95"/>
      <c r="D100" s="81">
        <v>1208.01</v>
      </c>
      <c r="E100" s="28"/>
      <c r="F100" s="29"/>
      <c r="G100" s="12">
        <v>4452.5</v>
      </c>
      <c r="H100" s="12">
        <v>1.07</v>
      </c>
      <c r="I100" s="13">
        <v>0.02</v>
      </c>
    </row>
    <row r="101" spans="1:10" s="12" customFormat="1" ht="30" x14ac:dyDescent="0.2">
      <c r="A101" s="63" t="s">
        <v>57</v>
      </c>
      <c r="B101" s="64"/>
      <c r="C101" s="61" t="s">
        <v>166</v>
      </c>
      <c r="D101" s="80">
        <f>D102+D103</f>
        <v>23722.51</v>
      </c>
      <c r="E101" s="21">
        <f>D101/G101</f>
        <v>5.33</v>
      </c>
      <c r="F101" s="22">
        <f>E101/12</f>
        <v>0.44</v>
      </c>
      <c r="G101" s="12">
        <v>4452.5</v>
      </c>
      <c r="H101" s="12">
        <v>1.07</v>
      </c>
      <c r="I101" s="13">
        <v>0.34</v>
      </c>
      <c r="J101" s="12">
        <v>0.36749999999999999</v>
      </c>
    </row>
    <row r="102" spans="1:10" s="19" customFormat="1" ht="38.25" x14ac:dyDescent="0.2">
      <c r="A102" s="74" t="s">
        <v>125</v>
      </c>
      <c r="B102" s="67" t="s">
        <v>33</v>
      </c>
      <c r="C102" s="96"/>
      <c r="D102" s="81">
        <v>23722.51</v>
      </c>
      <c r="E102" s="28"/>
      <c r="F102" s="29"/>
      <c r="G102" s="12">
        <v>4452.5</v>
      </c>
      <c r="H102" s="12">
        <v>1.07</v>
      </c>
      <c r="I102" s="13">
        <v>0.02</v>
      </c>
    </row>
    <row r="103" spans="1:10" s="19" customFormat="1" ht="25.5" x14ac:dyDescent="0.2">
      <c r="A103" s="74" t="s">
        <v>154</v>
      </c>
      <c r="B103" s="67" t="s">
        <v>67</v>
      </c>
      <c r="C103" s="96"/>
      <c r="D103" s="81">
        <v>0</v>
      </c>
      <c r="E103" s="28"/>
      <c r="F103" s="29"/>
      <c r="G103" s="12">
        <v>4452.5</v>
      </c>
      <c r="H103" s="12">
        <v>1.07</v>
      </c>
      <c r="I103" s="13">
        <v>0.32</v>
      </c>
    </row>
    <row r="104" spans="1:10" s="12" customFormat="1" ht="15" x14ac:dyDescent="0.2">
      <c r="A104" s="63" t="s">
        <v>58</v>
      </c>
      <c r="B104" s="64"/>
      <c r="C104" s="61" t="s">
        <v>167</v>
      </c>
      <c r="D104" s="80">
        <f>D105+D106</f>
        <v>6362.32</v>
      </c>
      <c r="E104" s="21">
        <f>D104/G104</f>
        <v>1.43</v>
      </c>
      <c r="F104" s="22">
        <f>E104/12</f>
        <v>0.12</v>
      </c>
      <c r="G104" s="12">
        <v>4452.5</v>
      </c>
      <c r="H104" s="12">
        <v>1.07</v>
      </c>
      <c r="I104" s="13">
        <v>0.35</v>
      </c>
    </row>
    <row r="105" spans="1:10" s="19" customFormat="1" ht="15" x14ac:dyDescent="0.2">
      <c r="A105" s="66" t="s">
        <v>59</v>
      </c>
      <c r="B105" s="67" t="s">
        <v>31</v>
      </c>
      <c r="C105" s="95"/>
      <c r="D105" s="81">
        <f>19086.96/3</f>
        <v>6362.32</v>
      </c>
      <c r="E105" s="28"/>
      <c r="F105" s="29"/>
      <c r="G105" s="12">
        <v>4452.5</v>
      </c>
      <c r="H105" s="12">
        <v>1.07</v>
      </c>
      <c r="I105" s="13">
        <v>0.26</v>
      </c>
    </row>
    <row r="106" spans="1:10" s="19" customFormat="1" ht="15" x14ac:dyDescent="0.2">
      <c r="A106" s="66" t="s">
        <v>168</v>
      </c>
      <c r="B106" s="62" t="s">
        <v>42</v>
      </c>
      <c r="C106" s="95"/>
      <c r="D106" s="81">
        <v>0</v>
      </c>
      <c r="E106" s="28"/>
      <c r="F106" s="29"/>
      <c r="G106" s="12">
        <v>4452.5</v>
      </c>
      <c r="H106" s="12">
        <v>1.07</v>
      </c>
      <c r="I106" s="13">
        <v>0.1</v>
      </c>
    </row>
    <row r="107" spans="1:10" s="12" customFormat="1" ht="130.5" customHeight="1" x14ac:dyDescent="0.2">
      <c r="A107" s="63" t="s">
        <v>172</v>
      </c>
      <c r="B107" s="64" t="s">
        <v>17</v>
      </c>
      <c r="C107" s="64"/>
      <c r="D107" s="98">
        <f>50000+18086.54+0.1</f>
        <v>68086.64</v>
      </c>
      <c r="E107" s="27">
        <f>D107/G107</f>
        <v>15.29</v>
      </c>
      <c r="F107" s="25">
        <f>E107/12+0.01</f>
        <v>1.28</v>
      </c>
      <c r="G107" s="12">
        <v>4452.5</v>
      </c>
      <c r="H107" s="12">
        <v>1.07</v>
      </c>
      <c r="I107" s="13">
        <v>0.3</v>
      </c>
    </row>
    <row r="108" spans="1:10" s="32" customFormat="1" ht="20.25" thickBot="1" x14ac:dyDescent="0.25">
      <c r="A108" s="63" t="s">
        <v>62</v>
      </c>
      <c r="B108" s="77" t="s">
        <v>14</v>
      </c>
      <c r="C108" s="77"/>
      <c r="D108" s="83">
        <f>E108*G108</f>
        <v>87998.88</v>
      </c>
      <c r="E108" s="75">
        <f t="shared" ref="E108" si="4">F108*12</f>
        <v>22.8</v>
      </c>
      <c r="F108" s="76">
        <v>1.9</v>
      </c>
      <c r="G108" s="12">
        <f>4452.5-592.9</f>
        <v>3859.6</v>
      </c>
      <c r="I108" s="33"/>
    </row>
    <row r="109" spans="1:10" s="34" customFormat="1" ht="20.25" thickBot="1" x14ac:dyDescent="0.45">
      <c r="A109" s="69" t="s">
        <v>63</v>
      </c>
      <c r="B109" s="70"/>
      <c r="C109" s="97"/>
      <c r="D109" s="84">
        <f>D108+D107+D104+D101+D99+D92+D87+D76+D62+D61+D60+D59+D49+D48+D47+D46+D40+D39+D38+D27+D14</f>
        <v>770773</v>
      </c>
      <c r="E109" s="84">
        <f>E108+E107+E104+E101+E99+E92+E87+E76+E62+E61+E60+E59+E49+E48+E47+E46+E40+E39+E38+E27+E14</f>
        <v>176.15</v>
      </c>
      <c r="F109" s="84">
        <f>F108+F107+F104+F101+F99+F92+F87+F76+F62+F61+F60+F59+F49+F48+F47+F46+F40+F39+F38+F27+F14</f>
        <v>14.68</v>
      </c>
      <c r="G109" s="12">
        <v>4452.5</v>
      </c>
      <c r="I109" s="35"/>
    </row>
    <row r="110" spans="1:10" s="37" customFormat="1" ht="15.75" thickBot="1" x14ac:dyDescent="0.25">
      <c r="A110" s="71"/>
      <c r="B110" s="38"/>
      <c r="C110" s="38"/>
      <c r="D110" s="85"/>
      <c r="E110" s="38"/>
      <c r="F110" s="38"/>
      <c r="G110" s="12">
        <v>4452.5</v>
      </c>
      <c r="I110" s="39"/>
    </row>
    <row r="111" spans="1:10" s="34" customFormat="1" ht="19.5" x14ac:dyDescent="0.2">
      <c r="A111" s="88" t="s">
        <v>61</v>
      </c>
      <c r="B111" s="89"/>
      <c r="C111" s="89"/>
      <c r="D111" s="90">
        <f>D112+D113</f>
        <v>14504.04</v>
      </c>
      <c r="E111" s="90">
        <f t="shared" ref="E111:F111" si="5">E112+E113</f>
        <v>3.26</v>
      </c>
      <c r="F111" s="90">
        <f t="shared" si="5"/>
        <v>0.27</v>
      </c>
      <c r="G111" s="12">
        <v>4452.5</v>
      </c>
      <c r="I111" s="35"/>
    </row>
    <row r="112" spans="1:10" s="12" customFormat="1" ht="15" x14ac:dyDescent="0.2">
      <c r="A112" s="92" t="s">
        <v>134</v>
      </c>
      <c r="B112" s="68"/>
      <c r="C112" s="68"/>
      <c r="D112" s="82">
        <v>1581.51</v>
      </c>
      <c r="E112" s="31">
        <f t="shared" ref="E112:E113" si="6">D112/G112</f>
        <v>0.36</v>
      </c>
      <c r="F112" s="31">
        <f t="shared" ref="F112:F113" si="7">E112/12</f>
        <v>0.03</v>
      </c>
      <c r="G112" s="12">
        <v>4452.5</v>
      </c>
      <c r="I112" s="13"/>
    </row>
    <row r="113" spans="1:10" s="12" customFormat="1" ht="15" x14ac:dyDescent="0.2">
      <c r="A113" s="74" t="s">
        <v>169</v>
      </c>
      <c r="B113" s="68"/>
      <c r="C113" s="68"/>
      <c r="D113" s="82">
        <v>12922.53</v>
      </c>
      <c r="E113" s="31">
        <f t="shared" si="6"/>
        <v>2.9</v>
      </c>
      <c r="F113" s="31">
        <f t="shared" si="7"/>
        <v>0.24</v>
      </c>
      <c r="G113" s="12">
        <v>4452.5</v>
      </c>
      <c r="I113" s="13"/>
    </row>
    <row r="114" spans="1:10" s="37" customFormat="1" ht="13.5" thickBot="1" x14ac:dyDescent="0.25">
      <c r="A114" s="36"/>
      <c r="D114" s="86"/>
      <c r="F114" s="40"/>
      <c r="I114" s="39"/>
    </row>
    <row r="115" spans="1:10" s="44" customFormat="1" ht="20.25" thickBot="1" x14ac:dyDescent="0.45">
      <c r="A115" s="41" t="s">
        <v>170</v>
      </c>
      <c r="B115" s="42"/>
      <c r="C115" s="42"/>
      <c r="D115" s="87">
        <f>D109+D111</f>
        <v>785277.04</v>
      </c>
      <c r="E115" s="43">
        <f>E109+E111</f>
        <v>179.41</v>
      </c>
      <c r="F115" s="43">
        <f>F109+F111</f>
        <v>14.95</v>
      </c>
      <c r="I115" s="45"/>
    </row>
    <row r="116" spans="1:10" s="37" customFormat="1" x14ac:dyDescent="0.2">
      <c r="A116" s="36"/>
      <c r="F116" s="40"/>
      <c r="I116" s="39"/>
    </row>
    <row r="117" spans="1:10" s="37" customFormat="1" ht="22.5" customHeight="1" thickBot="1" x14ac:dyDescent="0.25">
      <c r="A117" s="100"/>
      <c r="B117" s="101"/>
      <c r="C117" s="101"/>
      <c r="D117" s="102"/>
      <c r="E117" s="103"/>
      <c r="F117" s="103"/>
      <c r="I117" s="39"/>
    </row>
    <row r="118" spans="1:10" s="37" customFormat="1" ht="22.5" customHeight="1" thickBot="1" x14ac:dyDescent="0.25">
      <c r="A118" s="104" t="s">
        <v>173</v>
      </c>
      <c r="B118" s="105" t="s">
        <v>11</v>
      </c>
      <c r="C118" s="106"/>
      <c r="D118" s="107">
        <f>E118*G118</f>
        <v>53430</v>
      </c>
      <c r="E118" s="107">
        <f>12*F118</f>
        <v>12</v>
      </c>
      <c r="F118" s="27">
        <v>1</v>
      </c>
      <c r="G118" s="103">
        <v>4452.5</v>
      </c>
      <c r="H118" s="103"/>
      <c r="I118" s="103"/>
      <c r="J118" s="103"/>
    </row>
    <row r="119" spans="1:10" s="50" customFormat="1" ht="18.75" x14ac:dyDescent="0.4">
      <c r="A119" s="46"/>
      <c r="B119" s="47"/>
      <c r="C119" s="47"/>
      <c r="D119" s="48"/>
      <c r="E119" s="48"/>
      <c r="F119" s="49"/>
      <c r="I119" s="51"/>
    </row>
    <row r="120" spans="1:10" s="50" customFormat="1" ht="18.75" x14ac:dyDescent="0.4">
      <c r="A120" s="46"/>
      <c r="B120" s="47"/>
      <c r="C120" s="47"/>
      <c r="D120" s="48"/>
      <c r="E120" s="48"/>
      <c r="F120" s="49"/>
      <c r="I120" s="51"/>
    </row>
    <row r="121" spans="1:10" s="32" customFormat="1" ht="19.5" x14ac:dyDescent="0.2">
      <c r="A121" s="52"/>
      <c r="B121" s="53"/>
      <c r="C121" s="53"/>
      <c r="D121" s="54"/>
      <c r="E121" s="54"/>
      <c r="F121" s="55"/>
      <c r="I121" s="33"/>
    </row>
    <row r="122" spans="1:10" s="37" customFormat="1" ht="14.25" x14ac:dyDescent="0.2">
      <c r="A122" s="108" t="s">
        <v>65</v>
      </c>
      <c r="B122" s="108"/>
      <c r="C122" s="108"/>
      <c r="D122" s="108"/>
      <c r="I122" s="39"/>
    </row>
    <row r="123" spans="1:10" s="37" customFormat="1" x14ac:dyDescent="0.2">
      <c r="F123" s="40"/>
      <c r="I123" s="39"/>
    </row>
    <row r="124" spans="1:10" s="37" customFormat="1" x14ac:dyDescent="0.2">
      <c r="A124" s="36" t="s">
        <v>66</v>
      </c>
      <c r="F124" s="40"/>
      <c r="I124" s="39"/>
    </row>
    <row r="125" spans="1:10" s="37" customFormat="1" x14ac:dyDescent="0.2">
      <c r="F125" s="40"/>
      <c r="I125" s="39"/>
    </row>
    <row r="126" spans="1:10" s="37" customFormat="1" x14ac:dyDescent="0.2">
      <c r="F126" s="40"/>
      <c r="I126" s="39"/>
    </row>
    <row r="127" spans="1:10" s="37" customFormat="1" x14ac:dyDescent="0.2">
      <c r="F127" s="40"/>
      <c r="I127" s="39"/>
    </row>
    <row r="128" spans="1:10" s="37" customFormat="1" x14ac:dyDescent="0.2">
      <c r="F128" s="40"/>
      <c r="I128" s="39"/>
    </row>
    <row r="129" spans="6:9" s="37" customFormat="1" x14ac:dyDescent="0.2">
      <c r="F129" s="40"/>
      <c r="I129" s="39"/>
    </row>
    <row r="130" spans="6:9" s="37" customFormat="1" x14ac:dyDescent="0.2">
      <c r="F130" s="40"/>
      <c r="I130" s="39"/>
    </row>
    <row r="131" spans="6:9" s="37" customFormat="1" x14ac:dyDescent="0.2">
      <c r="F131" s="40"/>
      <c r="I131" s="39"/>
    </row>
    <row r="132" spans="6:9" s="37" customFormat="1" x14ac:dyDescent="0.2">
      <c r="F132" s="40"/>
      <c r="I132" s="39"/>
    </row>
    <row r="133" spans="6:9" s="37" customFormat="1" x14ac:dyDescent="0.2">
      <c r="F133" s="40"/>
      <c r="I133" s="39"/>
    </row>
    <row r="134" spans="6:9" s="37" customFormat="1" x14ac:dyDescent="0.2">
      <c r="F134" s="40"/>
      <c r="I134" s="39"/>
    </row>
    <row r="135" spans="6:9" s="37" customFormat="1" x14ac:dyDescent="0.2">
      <c r="F135" s="40"/>
      <c r="I135" s="39"/>
    </row>
    <row r="136" spans="6:9" s="37" customFormat="1" x14ac:dyDescent="0.2">
      <c r="F136" s="40"/>
      <c r="I136" s="39"/>
    </row>
    <row r="137" spans="6:9" s="37" customFormat="1" x14ac:dyDescent="0.2">
      <c r="F137" s="40"/>
      <c r="I137" s="39"/>
    </row>
    <row r="138" spans="6:9" s="37" customFormat="1" x14ac:dyDescent="0.2">
      <c r="F138" s="40"/>
      <c r="I138" s="39"/>
    </row>
    <row r="139" spans="6:9" s="37" customFormat="1" x14ac:dyDescent="0.2">
      <c r="F139" s="40"/>
      <c r="I139" s="39"/>
    </row>
    <row r="140" spans="6:9" s="37" customFormat="1" x14ac:dyDescent="0.2">
      <c r="F140" s="40"/>
      <c r="I140" s="39"/>
    </row>
    <row r="141" spans="6:9" s="37" customFormat="1" x14ac:dyDescent="0.2">
      <c r="F141" s="40"/>
      <c r="I141" s="39"/>
    </row>
    <row r="142" spans="6:9" s="37" customFormat="1" x14ac:dyDescent="0.2">
      <c r="F142" s="40"/>
      <c r="I142" s="39"/>
    </row>
  </sheetData>
  <mergeCells count="12">
    <mergeCell ref="A122:D122"/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topLeftCell="A108" zoomScale="90" zoomScaleNormal="90" workbookViewId="0">
      <selection sqref="A1:F12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42578125" style="1" customWidth="1"/>
    <col min="4" max="4" width="19.7109375" style="1" customWidth="1"/>
    <col min="5" max="5" width="13.85546875" style="1" customWidth="1"/>
    <col min="6" max="6" width="20.85546875" style="56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1" ht="16.5" customHeight="1" x14ac:dyDescent="0.2">
      <c r="A1" s="109" t="s">
        <v>156</v>
      </c>
      <c r="B1" s="110"/>
      <c r="C1" s="110"/>
      <c r="D1" s="110"/>
      <c r="E1" s="110"/>
      <c r="F1" s="110"/>
    </row>
    <row r="2" spans="1:11" ht="12.75" customHeight="1" x14ac:dyDescent="0.3">
      <c r="B2" s="111"/>
      <c r="C2" s="111"/>
      <c r="D2" s="111"/>
      <c r="E2" s="110"/>
      <c r="F2" s="110"/>
    </row>
    <row r="3" spans="1:11" ht="19.5" customHeight="1" x14ac:dyDescent="0.3">
      <c r="A3" s="3" t="s">
        <v>143</v>
      </c>
      <c r="B3" s="111" t="s">
        <v>0</v>
      </c>
      <c r="C3" s="111"/>
      <c r="D3" s="111"/>
      <c r="E3" s="110"/>
      <c r="F3" s="110"/>
    </row>
    <row r="4" spans="1:11" ht="14.25" customHeight="1" x14ac:dyDescent="0.3">
      <c r="B4" s="111" t="s">
        <v>157</v>
      </c>
      <c r="C4" s="111"/>
      <c r="D4" s="111"/>
      <c r="E4" s="110"/>
      <c r="F4" s="110"/>
    </row>
    <row r="5" spans="1:11" ht="39.75" customHeight="1" x14ac:dyDescent="0.25">
      <c r="A5" s="112"/>
      <c r="B5" s="113"/>
      <c r="C5" s="113"/>
      <c r="D5" s="113"/>
      <c r="E5" s="113"/>
      <c r="F5" s="113"/>
      <c r="I5" s="1"/>
    </row>
    <row r="6" spans="1:11" ht="23.25" customHeight="1" x14ac:dyDescent="0.2">
      <c r="A6" s="124" t="s">
        <v>145</v>
      </c>
      <c r="B6" s="124"/>
      <c r="C6" s="124"/>
      <c r="D6" s="124"/>
      <c r="E6" s="124"/>
      <c r="F6" s="124"/>
      <c r="I6" s="1"/>
    </row>
    <row r="7" spans="1:11" s="4" customFormat="1" ht="33" customHeight="1" x14ac:dyDescent="0.4">
      <c r="A7" s="114" t="s">
        <v>1</v>
      </c>
      <c r="B7" s="114"/>
      <c r="C7" s="114"/>
      <c r="D7" s="114"/>
      <c r="E7" s="114"/>
      <c r="F7" s="114"/>
      <c r="I7" s="5"/>
    </row>
    <row r="8" spans="1:11" s="6" customFormat="1" ht="18.75" customHeight="1" x14ac:dyDescent="0.4">
      <c r="A8" s="114" t="s">
        <v>146</v>
      </c>
      <c r="B8" s="114"/>
      <c r="C8" s="114"/>
      <c r="D8" s="114"/>
      <c r="E8" s="115"/>
      <c r="F8" s="115"/>
    </row>
    <row r="9" spans="1:11" s="7" customFormat="1" ht="17.25" customHeight="1" x14ac:dyDescent="0.2">
      <c r="A9" s="116" t="s">
        <v>2</v>
      </c>
      <c r="B9" s="116"/>
      <c r="C9" s="116"/>
      <c r="D9" s="116"/>
      <c r="E9" s="117"/>
      <c r="F9" s="117"/>
    </row>
    <row r="10" spans="1:11" s="6" customFormat="1" ht="30" customHeight="1" thickBot="1" x14ac:dyDescent="0.25">
      <c r="A10" s="118" t="s">
        <v>3</v>
      </c>
      <c r="B10" s="118"/>
      <c r="C10" s="118"/>
      <c r="D10" s="118"/>
      <c r="E10" s="119"/>
      <c r="F10" s="119"/>
    </row>
    <row r="11" spans="1:11" s="12" customFormat="1" ht="139.5" customHeight="1" thickBot="1" x14ac:dyDescent="0.25">
      <c r="A11" s="8" t="s">
        <v>4</v>
      </c>
      <c r="B11" s="9" t="s">
        <v>5</v>
      </c>
      <c r="C11" s="9" t="s">
        <v>142</v>
      </c>
      <c r="D11" s="10" t="s">
        <v>7</v>
      </c>
      <c r="E11" s="10" t="s">
        <v>6</v>
      </c>
      <c r="F11" s="11" t="s">
        <v>8</v>
      </c>
      <c r="I11" s="13"/>
    </row>
    <row r="12" spans="1:11" s="19" customFormat="1" x14ac:dyDescent="0.2">
      <c r="A12" s="14">
        <v>1</v>
      </c>
      <c r="B12" s="15">
        <v>2</v>
      </c>
      <c r="C12" s="16"/>
      <c r="D12" s="16"/>
      <c r="E12" s="17">
        <v>3</v>
      </c>
      <c r="F12" s="18">
        <v>4</v>
      </c>
      <c r="I12" s="20"/>
    </row>
    <row r="13" spans="1:11" s="19" customFormat="1" ht="49.5" customHeight="1" x14ac:dyDescent="0.2">
      <c r="A13" s="120" t="s">
        <v>9</v>
      </c>
      <c r="B13" s="121"/>
      <c r="C13" s="121"/>
      <c r="D13" s="121"/>
      <c r="E13" s="122"/>
      <c r="F13" s="123"/>
      <c r="I13" s="20"/>
      <c r="K13" s="19">
        <v>16998.8</v>
      </c>
    </row>
    <row r="14" spans="1:11" s="12" customFormat="1" ht="24" customHeight="1" x14ac:dyDescent="0.2">
      <c r="A14" s="57" t="s">
        <v>70</v>
      </c>
      <c r="B14" s="64" t="s">
        <v>23</v>
      </c>
      <c r="C14" s="94" t="s">
        <v>147</v>
      </c>
      <c r="D14" s="78">
        <f>E14*G14</f>
        <v>173113.2</v>
      </c>
      <c r="E14" s="21">
        <f>F14*12</f>
        <v>38.880000000000003</v>
      </c>
      <c r="F14" s="22">
        <f>F24+F26</f>
        <v>3.24</v>
      </c>
      <c r="G14" s="12">
        <v>4452.5</v>
      </c>
      <c r="H14" s="12">
        <v>1.07</v>
      </c>
      <c r="I14" s="13">
        <v>2.2400000000000002</v>
      </c>
    </row>
    <row r="15" spans="1:11" s="12" customFormat="1" ht="29.25" customHeight="1" x14ac:dyDescent="0.2">
      <c r="A15" s="72" t="s">
        <v>10</v>
      </c>
      <c r="B15" s="73" t="s">
        <v>11</v>
      </c>
      <c r="C15" s="79"/>
      <c r="D15" s="79"/>
      <c r="E15" s="23"/>
      <c r="F15" s="24"/>
      <c r="G15" s="12">
        <v>4452.5</v>
      </c>
      <c r="I15" s="13"/>
    </row>
    <row r="16" spans="1:11" s="12" customFormat="1" ht="15" x14ac:dyDescent="0.2">
      <c r="A16" s="72" t="s">
        <v>12</v>
      </c>
      <c r="B16" s="73" t="s">
        <v>11</v>
      </c>
      <c r="C16" s="79"/>
      <c r="D16" s="79"/>
      <c r="E16" s="23"/>
      <c r="F16" s="24"/>
      <c r="G16" s="12">
        <v>4452.5</v>
      </c>
      <c r="I16" s="13"/>
    </row>
    <row r="17" spans="1:9" s="12" customFormat="1" ht="105" customHeight="1" x14ac:dyDescent="0.2">
      <c r="A17" s="72" t="s">
        <v>74</v>
      </c>
      <c r="B17" s="73" t="s">
        <v>33</v>
      </c>
      <c r="C17" s="79"/>
      <c r="D17" s="79"/>
      <c r="E17" s="23"/>
      <c r="F17" s="24"/>
      <c r="G17" s="12">
        <v>4452.5</v>
      </c>
      <c r="I17" s="13"/>
    </row>
    <row r="18" spans="1:9" s="12" customFormat="1" ht="18" customHeight="1" x14ac:dyDescent="0.2">
      <c r="A18" s="72" t="s">
        <v>75</v>
      </c>
      <c r="B18" s="73" t="s">
        <v>11</v>
      </c>
      <c r="C18" s="79"/>
      <c r="D18" s="79"/>
      <c r="E18" s="23"/>
      <c r="F18" s="24"/>
      <c r="G18" s="12">
        <v>4452.5</v>
      </c>
      <c r="I18" s="13"/>
    </row>
    <row r="19" spans="1:9" s="12" customFormat="1" ht="15" x14ac:dyDescent="0.2">
      <c r="A19" s="72" t="s">
        <v>76</v>
      </c>
      <c r="B19" s="73" t="s">
        <v>11</v>
      </c>
      <c r="C19" s="79"/>
      <c r="D19" s="79"/>
      <c r="E19" s="23"/>
      <c r="F19" s="24"/>
      <c r="G19" s="12">
        <v>4452.5</v>
      </c>
      <c r="I19" s="13"/>
    </row>
    <row r="20" spans="1:9" s="12" customFormat="1" ht="25.5" x14ac:dyDescent="0.2">
      <c r="A20" s="72" t="s">
        <v>77</v>
      </c>
      <c r="B20" s="73" t="s">
        <v>17</v>
      </c>
      <c r="C20" s="79"/>
      <c r="D20" s="79"/>
      <c r="E20" s="23"/>
      <c r="F20" s="24"/>
      <c r="G20" s="12">
        <v>4452.5</v>
      </c>
      <c r="I20" s="13"/>
    </row>
    <row r="21" spans="1:9" s="12" customFormat="1" ht="15" x14ac:dyDescent="0.2">
      <c r="A21" s="72" t="s">
        <v>78</v>
      </c>
      <c r="B21" s="73" t="s">
        <v>20</v>
      </c>
      <c r="C21" s="79"/>
      <c r="D21" s="79"/>
      <c r="E21" s="23"/>
      <c r="F21" s="24"/>
      <c r="G21" s="12">
        <v>4452.5</v>
      </c>
      <c r="I21" s="13"/>
    </row>
    <row r="22" spans="1:9" s="12" customFormat="1" ht="15" x14ac:dyDescent="0.2">
      <c r="A22" s="72" t="s">
        <v>79</v>
      </c>
      <c r="B22" s="73" t="s">
        <v>11</v>
      </c>
      <c r="C22" s="79"/>
      <c r="D22" s="79"/>
      <c r="E22" s="23"/>
      <c r="F22" s="24"/>
      <c r="G22" s="12">
        <v>4452.5</v>
      </c>
      <c r="I22" s="13"/>
    </row>
    <row r="23" spans="1:9" s="12" customFormat="1" ht="15" x14ac:dyDescent="0.2">
      <c r="A23" s="72" t="s">
        <v>80</v>
      </c>
      <c r="B23" s="73" t="s">
        <v>31</v>
      </c>
      <c r="C23" s="79"/>
      <c r="D23" s="79"/>
      <c r="E23" s="23"/>
      <c r="F23" s="24"/>
      <c r="G23" s="12">
        <v>4452.5</v>
      </c>
      <c r="I23" s="13"/>
    </row>
    <row r="24" spans="1:9" s="12" customFormat="1" ht="15" x14ac:dyDescent="0.2">
      <c r="A24" s="57" t="s">
        <v>69</v>
      </c>
      <c r="B24" s="58"/>
      <c r="C24" s="93"/>
      <c r="D24" s="79"/>
      <c r="E24" s="23"/>
      <c r="F24" s="22">
        <v>3.24</v>
      </c>
      <c r="G24" s="12">
        <v>4452.5</v>
      </c>
      <c r="I24" s="13"/>
    </row>
    <row r="25" spans="1:9" s="12" customFormat="1" ht="15" x14ac:dyDescent="0.2">
      <c r="A25" s="59" t="s">
        <v>73</v>
      </c>
      <c r="B25" s="58" t="s">
        <v>11</v>
      </c>
      <c r="C25" s="93"/>
      <c r="D25" s="79"/>
      <c r="E25" s="23"/>
      <c r="F25" s="24">
        <v>0</v>
      </c>
      <c r="G25" s="12">
        <v>4452.5</v>
      </c>
      <c r="I25" s="13"/>
    </row>
    <row r="26" spans="1:9" s="12" customFormat="1" ht="15" x14ac:dyDescent="0.2">
      <c r="A26" s="57" t="s">
        <v>69</v>
      </c>
      <c r="B26" s="58"/>
      <c r="C26" s="93"/>
      <c r="D26" s="79"/>
      <c r="E26" s="23"/>
      <c r="F26" s="22">
        <f>F25</f>
        <v>0</v>
      </c>
      <c r="G26" s="12">
        <v>4452.5</v>
      </c>
      <c r="I26" s="13"/>
    </row>
    <row r="27" spans="1:9" s="12" customFormat="1" ht="30" x14ac:dyDescent="0.2">
      <c r="A27" s="57" t="s">
        <v>13</v>
      </c>
      <c r="B27" s="61" t="s">
        <v>14</v>
      </c>
      <c r="C27" s="94" t="s">
        <v>148</v>
      </c>
      <c r="D27" s="78">
        <f>E27*G27</f>
        <v>112737.3</v>
      </c>
      <c r="E27" s="21">
        <f>F27*12</f>
        <v>25.32</v>
      </c>
      <c r="F27" s="22">
        <v>2.11</v>
      </c>
      <c r="G27" s="12">
        <v>4452.5</v>
      </c>
      <c r="H27" s="12">
        <v>1.07</v>
      </c>
      <c r="I27" s="13">
        <v>1.52</v>
      </c>
    </row>
    <row r="28" spans="1:9" s="12" customFormat="1" ht="15" x14ac:dyDescent="0.2">
      <c r="A28" s="72" t="s">
        <v>81</v>
      </c>
      <c r="B28" s="73" t="s">
        <v>14</v>
      </c>
      <c r="C28" s="79"/>
      <c r="D28" s="78"/>
      <c r="E28" s="21"/>
      <c r="F28" s="22"/>
      <c r="G28" s="12">
        <v>4452.5</v>
      </c>
      <c r="H28" s="12">
        <v>1.07</v>
      </c>
      <c r="I28" s="13"/>
    </row>
    <row r="29" spans="1:9" s="12" customFormat="1" ht="15" x14ac:dyDescent="0.2">
      <c r="A29" s="72" t="s">
        <v>82</v>
      </c>
      <c r="B29" s="73" t="s">
        <v>83</v>
      </c>
      <c r="C29" s="79"/>
      <c r="D29" s="78"/>
      <c r="E29" s="21"/>
      <c r="F29" s="22"/>
      <c r="G29" s="12">
        <v>4452.5</v>
      </c>
      <c r="H29" s="12">
        <v>1.07</v>
      </c>
      <c r="I29" s="13"/>
    </row>
    <row r="30" spans="1:9" s="12" customFormat="1" ht="15" x14ac:dyDescent="0.2">
      <c r="A30" s="72" t="s">
        <v>84</v>
      </c>
      <c r="B30" s="73" t="s">
        <v>85</v>
      </c>
      <c r="C30" s="79"/>
      <c r="D30" s="78"/>
      <c r="E30" s="21"/>
      <c r="F30" s="22"/>
      <c r="G30" s="12">
        <v>4452.5</v>
      </c>
      <c r="I30" s="13"/>
    </row>
    <row r="31" spans="1:9" s="12" customFormat="1" ht="15" x14ac:dyDescent="0.2">
      <c r="A31" s="72" t="s">
        <v>15</v>
      </c>
      <c r="B31" s="73" t="s">
        <v>14</v>
      </c>
      <c r="C31" s="79"/>
      <c r="D31" s="78"/>
      <c r="E31" s="21"/>
      <c r="F31" s="22"/>
      <c r="G31" s="12">
        <v>4452.5</v>
      </c>
      <c r="H31" s="12">
        <v>1.07</v>
      </c>
      <c r="I31" s="13"/>
    </row>
    <row r="32" spans="1:9" s="12" customFormat="1" ht="25.5" x14ac:dyDescent="0.2">
      <c r="A32" s="72" t="s">
        <v>16</v>
      </c>
      <c r="B32" s="73" t="s">
        <v>17</v>
      </c>
      <c r="C32" s="79"/>
      <c r="D32" s="78"/>
      <c r="E32" s="21"/>
      <c r="F32" s="22"/>
      <c r="G32" s="12">
        <v>4452.5</v>
      </c>
      <c r="H32" s="12">
        <v>1.07</v>
      </c>
      <c r="I32" s="13"/>
    </row>
    <row r="33" spans="1:9" s="12" customFormat="1" ht="15" x14ac:dyDescent="0.2">
      <c r="A33" s="72" t="s">
        <v>86</v>
      </c>
      <c r="B33" s="73" t="s">
        <v>14</v>
      </c>
      <c r="C33" s="79"/>
      <c r="D33" s="78"/>
      <c r="E33" s="21"/>
      <c r="F33" s="22"/>
      <c r="G33" s="12">
        <v>4452.5</v>
      </c>
      <c r="H33" s="12">
        <v>1.07</v>
      </c>
      <c r="I33" s="13"/>
    </row>
    <row r="34" spans="1:9" s="12" customFormat="1" ht="15" x14ac:dyDescent="0.2">
      <c r="A34" s="72" t="s">
        <v>87</v>
      </c>
      <c r="B34" s="73" t="s">
        <v>14</v>
      </c>
      <c r="C34" s="79"/>
      <c r="D34" s="78"/>
      <c r="E34" s="21"/>
      <c r="F34" s="22"/>
      <c r="G34" s="12">
        <v>4452.5</v>
      </c>
      <c r="H34" s="12">
        <v>1.07</v>
      </c>
      <c r="I34" s="13"/>
    </row>
    <row r="35" spans="1:9" s="12" customFormat="1" ht="25.5" x14ac:dyDescent="0.2">
      <c r="A35" s="72" t="s">
        <v>88</v>
      </c>
      <c r="B35" s="73" t="s">
        <v>18</v>
      </c>
      <c r="C35" s="79"/>
      <c r="D35" s="78"/>
      <c r="E35" s="21"/>
      <c r="F35" s="22"/>
      <c r="G35" s="12">
        <v>4452.5</v>
      </c>
      <c r="I35" s="13"/>
    </row>
    <row r="36" spans="1:9" s="12" customFormat="1" ht="25.5" x14ac:dyDescent="0.2">
      <c r="A36" s="72" t="s">
        <v>89</v>
      </c>
      <c r="B36" s="73" t="s">
        <v>17</v>
      </c>
      <c r="C36" s="79"/>
      <c r="D36" s="78"/>
      <c r="E36" s="21"/>
      <c r="F36" s="22"/>
      <c r="G36" s="12">
        <v>4452.5</v>
      </c>
      <c r="I36" s="13"/>
    </row>
    <row r="37" spans="1:9" s="12" customFormat="1" ht="25.5" x14ac:dyDescent="0.2">
      <c r="A37" s="72" t="s">
        <v>90</v>
      </c>
      <c r="B37" s="73" t="s">
        <v>14</v>
      </c>
      <c r="C37" s="79"/>
      <c r="D37" s="78"/>
      <c r="E37" s="21"/>
      <c r="F37" s="22"/>
      <c r="G37" s="12">
        <v>4452.5</v>
      </c>
      <c r="I37" s="13"/>
    </row>
    <row r="38" spans="1:9" s="26" customFormat="1" ht="18.75" customHeight="1" x14ac:dyDescent="0.2">
      <c r="A38" s="57" t="s">
        <v>19</v>
      </c>
      <c r="B38" s="61" t="s">
        <v>20</v>
      </c>
      <c r="C38" s="94" t="s">
        <v>147</v>
      </c>
      <c r="D38" s="78">
        <f t="shared" ref="D38:D59" si="0">E38*G38</f>
        <v>44346.9</v>
      </c>
      <c r="E38" s="21">
        <f t="shared" ref="E38:E59" si="1">F38*12</f>
        <v>9.9600000000000009</v>
      </c>
      <c r="F38" s="22">
        <v>0.83</v>
      </c>
      <c r="G38" s="12">
        <v>4452.5</v>
      </c>
      <c r="H38" s="12">
        <v>1.07</v>
      </c>
      <c r="I38" s="13">
        <v>0.6</v>
      </c>
    </row>
    <row r="39" spans="1:9" s="12" customFormat="1" ht="15" x14ac:dyDescent="0.2">
      <c r="A39" s="63" t="s">
        <v>21</v>
      </c>
      <c r="B39" s="64" t="s">
        <v>22</v>
      </c>
      <c r="C39" s="94" t="s">
        <v>147</v>
      </c>
      <c r="D39" s="78">
        <f t="shared" si="0"/>
        <v>144261</v>
      </c>
      <c r="E39" s="21">
        <f t="shared" si="1"/>
        <v>32.4</v>
      </c>
      <c r="F39" s="22">
        <v>2.7</v>
      </c>
      <c r="G39" s="12">
        <v>4452.5</v>
      </c>
      <c r="H39" s="12">
        <v>1.07</v>
      </c>
      <c r="I39" s="13">
        <v>1.94</v>
      </c>
    </row>
    <row r="40" spans="1:9" s="12" customFormat="1" ht="15" x14ac:dyDescent="0.2">
      <c r="A40" s="63" t="s">
        <v>98</v>
      </c>
      <c r="B40" s="64" t="s">
        <v>14</v>
      </c>
      <c r="C40" s="94" t="s">
        <v>158</v>
      </c>
      <c r="D40" s="78">
        <v>0</v>
      </c>
      <c r="E40" s="21">
        <f>D40/G40</f>
        <v>0</v>
      </c>
      <c r="F40" s="22">
        <f>E40/12</f>
        <v>0</v>
      </c>
      <c r="G40" s="12">
        <v>4452.5</v>
      </c>
      <c r="I40" s="13"/>
    </row>
    <row r="41" spans="1:9" s="12" customFormat="1" ht="15" x14ac:dyDescent="0.2">
      <c r="A41" s="72" t="s">
        <v>91</v>
      </c>
      <c r="B41" s="73" t="s">
        <v>33</v>
      </c>
      <c r="C41" s="79"/>
      <c r="D41" s="78"/>
      <c r="E41" s="21"/>
      <c r="F41" s="22"/>
      <c r="G41" s="12">
        <v>4452.5</v>
      </c>
      <c r="I41" s="13"/>
    </row>
    <row r="42" spans="1:9" s="12" customFormat="1" ht="15" x14ac:dyDescent="0.2">
      <c r="A42" s="72" t="s">
        <v>92</v>
      </c>
      <c r="B42" s="73" t="s">
        <v>31</v>
      </c>
      <c r="C42" s="79"/>
      <c r="D42" s="78"/>
      <c r="E42" s="21"/>
      <c r="F42" s="22"/>
      <c r="G42" s="12">
        <v>4452.5</v>
      </c>
      <c r="I42" s="13"/>
    </row>
    <row r="43" spans="1:9" s="12" customFormat="1" ht="15" x14ac:dyDescent="0.2">
      <c r="A43" s="72" t="s">
        <v>93</v>
      </c>
      <c r="B43" s="73" t="s">
        <v>94</v>
      </c>
      <c r="C43" s="79"/>
      <c r="D43" s="78"/>
      <c r="E43" s="21"/>
      <c r="F43" s="22"/>
      <c r="G43" s="12">
        <v>4452.5</v>
      </c>
      <c r="I43" s="13"/>
    </row>
    <row r="44" spans="1:9" s="12" customFormat="1" ht="15" x14ac:dyDescent="0.2">
      <c r="A44" s="72" t="s">
        <v>95</v>
      </c>
      <c r="B44" s="73" t="s">
        <v>96</v>
      </c>
      <c r="C44" s="79"/>
      <c r="D44" s="78"/>
      <c r="E44" s="21"/>
      <c r="F44" s="22"/>
      <c r="G44" s="12">
        <v>4452.5</v>
      </c>
      <c r="I44" s="13"/>
    </row>
    <row r="45" spans="1:9" s="12" customFormat="1" ht="15" x14ac:dyDescent="0.2">
      <c r="A45" s="72" t="s">
        <v>97</v>
      </c>
      <c r="B45" s="73" t="s">
        <v>94</v>
      </c>
      <c r="C45" s="79"/>
      <c r="D45" s="78"/>
      <c r="E45" s="21"/>
      <c r="F45" s="22"/>
      <c r="G45" s="12">
        <v>4452.5</v>
      </c>
      <c r="I45" s="13"/>
    </row>
    <row r="46" spans="1:9" s="19" customFormat="1" ht="32.25" customHeight="1" x14ac:dyDescent="0.2">
      <c r="A46" s="63" t="s">
        <v>126</v>
      </c>
      <c r="B46" s="64" t="s">
        <v>23</v>
      </c>
      <c r="C46" s="94" t="s">
        <v>149</v>
      </c>
      <c r="D46" s="78">
        <v>2246.7800000000002</v>
      </c>
      <c r="E46" s="21">
        <f t="shared" ref="E46:E48" si="2">D46/G46</f>
        <v>0.5</v>
      </c>
      <c r="F46" s="22">
        <f>E46/12</f>
        <v>0.04</v>
      </c>
      <c r="G46" s="12">
        <v>4452.5</v>
      </c>
      <c r="H46" s="12">
        <v>1.07</v>
      </c>
      <c r="I46" s="13">
        <v>0.06</v>
      </c>
    </row>
    <row r="47" spans="1:9" s="19" customFormat="1" ht="38.25" customHeight="1" x14ac:dyDescent="0.2">
      <c r="A47" s="63" t="s">
        <v>127</v>
      </c>
      <c r="B47" s="64" t="s">
        <v>23</v>
      </c>
      <c r="C47" s="94" t="s">
        <v>149</v>
      </c>
      <c r="D47" s="78">
        <v>2246.7800000000002</v>
      </c>
      <c r="E47" s="21">
        <f t="shared" si="2"/>
        <v>0.5</v>
      </c>
      <c r="F47" s="22">
        <f>E47/12</f>
        <v>0.04</v>
      </c>
      <c r="G47" s="12">
        <v>4452.5</v>
      </c>
      <c r="H47" s="12">
        <v>1.07</v>
      </c>
      <c r="I47" s="13">
        <v>0</v>
      </c>
    </row>
    <row r="48" spans="1:9" s="19" customFormat="1" ht="29.25" customHeight="1" x14ac:dyDescent="0.2">
      <c r="A48" s="63" t="s">
        <v>128</v>
      </c>
      <c r="B48" s="64" t="s">
        <v>23</v>
      </c>
      <c r="C48" s="94" t="s">
        <v>149</v>
      </c>
      <c r="D48" s="78">
        <v>14185.73</v>
      </c>
      <c r="E48" s="21">
        <f t="shared" si="2"/>
        <v>3.19</v>
      </c>
      <c r="F48" s="22">
        <f>E48/12</f>
        <v>0.27</v>
      </c>
      <c r="G48" s="12">
        <v>4452.5</v>
      </c>
      <c r="H48" s="12">
        <v>1.07</v>
      </c>
      <c r="I48" s="13">
        <v>0.19</v>
      </c>
    </row>
    <row r="49" spans="1:10" s="19" customFormat="1" ht="30" x14ac:dyDescent="0.2">
      <c r="A49" s="63" t="s">
        <v>24</v>
      </c>
      <c r="B49" s="64"/>
      <c r="C49" s="94" t="s">
        <v>159</v>
      </c>
      <c r="D49" s="78">
        <f t="shared" si="0"/>
        <v>10686</v>
      </c>
      <c r="E49" s="21">
        <f t="shared" si="1"/>
        <v>2.4</v>
      </c>
      <c r="F49" s="22">
        <v>0.2</v>
      </c>
      <c r="G49" s="12">
        <v>4452.5</v>
      </c>
      <c r="H49" s="12">
        <v>1.07</v>
      </c>
      <c r="I49" s="13">
        <v>0.14000000000000001</v>
      </c>
    </row>
    <row r="50" spans="1:10" s="19" customFormat="1" ht="25.5" x14ac:dyDescent="0.2">
      <c r="A50" s="74" t="s">
        <v>99</v>
      </c>
      <c r="B50" s="68" t="s">
        <v>67</v>
      </c>
      <c r="C50" s="93"/>
      <c r="D50" s="78"/>
      <c r="E50" s="21"/>
      <c r="F50" s="22"/>
      <c r="G50" s="12">
        <v>4452.5</v>
      </c>
      <c r="H50" s="12"/>
      <c r="I50" s="13"/>
    </row>
    <row r="51" spans="1:10" s="19" customFormat="1" ht="18" customHeight="1" x14ac:dyDescent="0.2">
      <c r="A51" s="74" t="s">
        <v>100</v>
      </c>
      <c r="B51" s="68" t="s">
        <v>67</v>
      </c>
      <c r="C51" s="93"/>
      <c r="D51" s="78"/>
      <c r="E51" s="21"/>
      <c r="F51" s="22"/>
      <c r="G51" s="12">
        <v>4452.5</v>
      </c>
      <c r="H51" s="12"/>
      <c r="I51" s="13"/>
    </row>
    <row r="52" spans="1:10" s="19" customFormat="1" ht="17.25" customHeight="1" x14ac:dyDescent="0.2">
      <c r="A52" s="74" t="s">
        <v>101</v>
      </c>
      <c r="B52" s="68" t="s">
        <v>11</v>
      </c>
      <c r="C52" s="93"/>
      <c r="D52" s="78"/>
      <c r="E52" s="21"/>
      <c r="F52" s="22"/>
      <c r="G52" s="12">
        <v>4452.5</v>
      </c>
      <c r="H52" s="12"/>
      <c r="I52" s="13"/>
    </row>
    <row r="53" spans="1:10" s="19" customFormat="1" ht="19.5" customHeight="1" x14ac:dyDescent="0.2">
      <c r="A53" s="74" t="s">
        <v>102</v>
      </c>
      <c r="B53" s="68" t="s">
        <v>67</v>
      </c>
      <c r="C53" s="93"/>
      <c r="D53" s="78"/>
      <c r="E53" s="21"/>
      <c r="F53" s="22"/>
      <c r="G53" s="12">
        <v>4452.5</v>
      </c>
      <c r="H53" s="12"/>
      <c r="I53" s="13"/>
    </row>
    <row r="54" spans="1:10" s="19" customFormat="1" ht="25.5" x14ac:dyDescent="0.2">
      <c r="A54" s="74" t="s">
        <v>103</v>
      </c>
      <c r="B54" s="68" t="s">
        <v>67</v>
      </c>
      <c r="C54" s="93"/>
      <c r="D54" s="78"/>
      <c r="E54" s="21"/>
      <c r="F54" s="22"/>
      <c r="G54" s="12">
        <v>4452.5</v>
      </c>
      <c r="H54" s="12"/>
      <c r="I54" s="13"/>
    </row>
    <row r="55" spans="1:10" s="19" customFormat="1" ht="16.5" customHeight="1" x14ac:dyDescent="0.2">
      <c r="A55" s="74" t="s">
        <v>104</v>
      </c>
      <c r="B55" s="68" t="s">
        <v>67</v>
      </c>
      <c r="C55" s="93"/>
      <c r="D55" s="78"/>
      <c r="E55" s="21"/>
      <c r="F55" s="22"/>
      <c r="G55" s="12">
        <v>4452.5</v>
      </c>
      <c r="H55" s="12"/>
      <c r="I55" s="13"/>
    </row>
    <row r="56" spans="1:10" s="19" customFormat="1" ht="27.75" customHeight="1" x14ac:dyDescent="0.2">
      <c r="A56" s="74" t="s">
        <v>105</v>
      </c>
      <c r="B56" s="68" t="s">
        <v>67</v>
      </c>
      <c r="C56" s="93"/>
      <c r="D56" s="78"/>
      <c r="E56" s="21"/>
      <c r="F56" s="22"/>
      <c r="G56" s="12">
        <v>4452.5</v>
      </c>
      <c r="H56" s="12"/>
      <c r="I56" s="13"/>
    </row>
    <row r="57" spans="1:10" s="19" customFormat="1" ht="17.25" customHeight="1" x14ac:dyDescent="0.2">
      <c r="A57" s="74" t="s">
        <v>106</v>
      </c>
      <c r="B57" s="68" t="s">
        <v>67</v>
      </c>
      <c r="C57" s="93"/>
      <c r="D57" s="78"/>
      <c r="E57" s="21"/>
      <c r="F57" s="22"/>
      <c r="G57" s="12">
        <v>4452.5</v>
      </c>
      <c r="H57" s="12"/>
      <c r="I57" s="13"/>
    </row>
    <row r="58" spans="1:10" s="19" customFormat="1" ht="20.25" customHeight="1" x14ac:dyDescent="0.2">
      <c r="A58" s="74" t="s">
        <v>107</v>
      </c>
      <c r="B58" s="68" t="s">
        <v>67</v>
      </c>
      <c r="C58" s="93"/>
      <c r="D58" s="78"/>
      <c r="E58" s="21"/>
      <c r="F58" s="22"/>
      <c r="G58" s="12">
        <v>4452.5</v>
      </c>
      <c r="H58" s="12"/>
      <c r="I58" s="13"/>
    </row>
    <row r="59" spans="1:10" s="12" customFormat="1" ht="18.75" customHeight="1" x14ac:dyDescent="0.2">
      <c r="A59" s="63" t="s">
        <v>25</v>
      </c>
      <c r="B59" s="64" t="s">
        <v>26</v>
      </c>
      <c r="C59" s="94" t="s">
        <v>160</v>
      </c>
      <c r="D59" s="78">
        <f t="shared" si="0"/>
        <v>3740.1</v>
      </c>
      <c r="E59" s="21">
        <f t="shared" si="1"/>
        <v>0.84</v>
      </c>
      <c r="F59" s="22">
        <v>7.0000000000000007E-2</v>
      </c>
      <c r="G59" s="12">
        <v>4452.5</v>
      </c>
      <c r="H59" s="12">
        <v>1.07</v>
      </c>
      <c r="I59" s="13">
        <v>0.03</v>
      </c>
    </row>
    <row r="60" spans="1:10" s="12" customFormat="1" ht="15.75" customHeight="1" x14ac:dyDescent="0.2">
      <c r="A60" s="63" t="s">
        <v>27</v>
      </c>
      <c r="B60" s="65" t="s">
        <v>28</v>
      </c>
      <c r="C60" s="64" t="s">
        <v>160</v>
      </c>
      <c r="D60" s="78">
        <v>2350.92</v>
      </c>
      <c r="E60" s="21">
        <f>D60/G60</f>
        <v>0.53</v>
      </c>
      <c r="F60" s="22">
        <f>E60/12</f>
        <v>0.04</v>
      </c>
      <c r="G60" s="12">
        <v>4452.5</v>
      </c>
      <c r="H60" s="12">
        <v>1.07</v>
      </c>
      <c r="I60" s="13">
        <v>0.02</v>
      </c>
    </row>
    <row r="61" spans="1:10" s="26" customFormat="1" ht="30" x14ac:dyDescent="0.2">
      <c r="A61" s="63" t="s">
        <v>29</v>
      </c>
      <c r="B61" s="64"/>
      <c r="C61" s="64" t="s">
        <v>150</v>
      </c>
      <c r="D61" s="78">
        <v>5698.2</v>
      </c>
      <c r="E61" s="21">
        <f>D61/G61</f>
        <v>1.28</v>
      </c>
      <c r="F61" s="22">
        <f>E61/12</f>
        <v>0.11</v>
      </c>
      <c r="G61" s="12">
        <v>4452.5</v>
      </c>
      <c r="H61" s="12">
        <v>1.07</v>
      </c>
      <c r="I61" s="13">
        <v>0.03</v>
      </c>
    </row>
    <row r="62" spans="1:10" s="26" customFormat="1" ht="15" x14ac:dyDescent="0.2">
      <c r="A62" s="63" t="s">
        <v>30</v>
      </c>
      <c r="B62" s="64"/>
      <c r="C62" s="61" t="s">
        <v>161</v>
      </c>
      <c r="D62" s="80">
        <f>SUM(D63:D75)</f>
        <v>20800.990000000002</v>
      </c>
      <c r="E62" s="21">
        <f>D62/G62</f>
        <v>4.67</v>
      </c>
      <c r="F62" s="22">
        <f>E62/12</f>
        <v>0.39</v>
      </c>
      <c r="G62" s="12">
        <v>4452.5</v>
      </c>
      <c r="H62" s="12">
        <v>1.07</v>
      </c>
      <c r="I62" s="13">
        <v>0.46</v>
      </c>
      <c r="J62" s="26">
        <v>0.42249999999999999</v>
      </c>
    </row>
    <row r="63" spans="1:10" s="19" customFormat="1" ht="24.75" customHeight="1" x14ac:dyDescent="0.2">
      <c r="A63" s="66" t="s">
        <v>71</v>
      </c>
      <c r="B63" s="62" t="s">
        <v>31</v>
      </c>
      <c r="C63" s="95"/>
      <c r="D63" s="81">
        <v>685.01</v>
      </c>
      <c r="E63" s="28"/>
      <c r="F63" s="29"/>
      <c r="G63" s="12">
        <v>4452.5</v>
      </c>
      <c r="H63" s="12">
        <v>1.07</v>
      </c>
      <c r="I63" s="13">
        <v>0.01</v>
      </c>
    </row>
    <row r="64" spans="1:10" s="19" customFormat="1" ht="15" x14ac:dyDescent="0.2">
      <c r="A64" s="66" t="s">
        <v>32</v>
      </c>
      <c r="B64" s="62" t="s">
        <v>33</v>
      </c>
      <c r="C64" s="95"/>
      <c r="D64" s="81">
        <v>505.42</v>
      </c>
      <c r="E64" s="28"/>
      <c r="F64" s="29"/>
      <c r="G64" s="12">
        <v>4452.5</v>
      </c>
      <c r="H64" s="12">
        <v>1.07</v>
      </c>
      <c r="I64" s="13">
        <v>0.01</v>
      </c>
    </row>
    <row r="65" spans="1:9" s="19" customFormat="1" ht="15" x14ac:dyDescent="0.2">
      <c r="A65" s="66" t="s">
        <v>68</v>
      </c>
      <c r="B65" s="67" t="s">
        <v>31</v>
      </c>
      <c r="C65" s="96"/>
      <c r="D65" s="81">
        <v>900.62</v>
      </c>
      <c r="E65" s="28"/>
      <c r="F65" s="29"/>
      <c r="G65" s="12">
        <v>4452.5</v>
      </c>
      <c r="H65" s="12"/>
      <c r="I65" s="13"/>
    </row>
    <row r="66" spans="1:9" s="19" customFormat="1" ht="15" x14ac:dyDescent="0.2">
      <c r="A66" s="66" t="s">
        <v>34</v>
      </c>
      <c r="B66" s="62" t="s">
        <v>31</v>
      </c>
      <c r="C66" s="95"/>
      <c r="D66" s="81">
        <v>963.17</v>
      </c>
      <c r="E66" s="28"/>
      <c r="F66" s="29"/>
      <c r="G66" s="12">
        <v>4452.5</v>
      </c>
      <c r="H66" s="12">
        <v>1.07</v>
      </c>
      <c r="I66" s="13">
        <v>0.01</v>
      </c>
    </row>
    <row r="67" spans="1:9" s="19" customFormat="1" ht="15" x14ac:dyDescent="0.2">
      <c r="A67" s="66" t="s">
        <v>35</v>
      </c>
      <c r="B67" s="62" t="s">
        <v>31</v>
      </c>
      <c r="C67" s="95"/>
      <c r="D67" s="81">
        <v>4294.09</v>
      </c>
      <c r="E67" s="28"/>
      <c r="F67" s="29"/>
      <c r="G67" s="12">
        <v>4452.5</v>
      </c>
      <c r="H67" s="12">
        <v>1.07</v>
      </c>
      <c r="I67" s="13">
        <v>0.05</v>
      </c>
    </row>
    <row r="68" spans="1:9" s="19" customFormat="1" ht="15" x14ac:dyDescent="0.2">
      <c r="A68" s="66" t="s">
        <v>36</v>
      </c>
      <c r="B68" s="62" t="s">
        <v>31</v>
      </c>
      <c r="C68" s="95"/>
      <c r="D68" s="81">
        <v>1010.85</v>
      </c>
      <c r="E68" s="28"/>
      <c r="F68" s="29"/>
      <c r="G68" s="12">
        <v>4452.5</v>
      </c>
      <c r="H68" s="12">
        <v>1.07</v>
      </c>
      <c r="I68" s="13">
        <v>0.01</v>
      </c>
    </row>
    <row r="69" spans="1:9" s="19" customFormat="1" ht="15" x14ac:dyDescent="0.2">
      <c r="A69" s="66" t="s">
        <v>37</v>
      </c>
      <c r="B69" s="62" t="s">
        <v>31</v>
      </c>
      <c r="C69" s="95"/>
      <c r="D69" s="81">
        <v>481.57</v>
      </c>
      <c r="E69" s="28"/>
      <c r="F69" s="29"/>
      <c r="G69" s="12">
        <v>4452.5</v>
      </c>
      <c r="H69" s="12">
        <v>1.07</v>
      </c>
      <c r="I69" s="13">
        <v>0.01</v>
      </c>
    </row>
    <row r="70" spans="1:9" s="19" customFormat="1" ht="15" x14ac:dyDescent="0.2">
      <c r="A70" s="66" t="s">
        <v>38</v>
      </c>
      <c r="B70" s="62" t="s">
        <v>33</v>
      </c>
      <c r="C70" s="95"/>
      <c r="D70" s="81">
        <v>1926.35</v>
      </c>
      <c r="E70" s="28"/>
      <c r="F70" s="29"/>
      <c r="G70" s="12">
        <v>4452.5</v>
      </c>
      <c r="H70" s="12">
        <v>1.07</v>
      </c>
      <c r="I70" s="13">
        <v>0.02</v>
      </c>
    </row>
    <row r="71" spans="1:9" s="19" customFormat="1" ht="25.5" x14ac:dyDescent="0.2">
      <c r="A71" s="66" t="s">
        <v>39</v>
      </c>
      <c r="B71" s="62" t="s">
        <v>31</v>
      </c>
      <c r="C71" s="95"/>
      <c r="D71" s="81">
        <v>4532.5</v>
      </c>
      <c r="E71" s="28"/>
      <c r="F71" s="29"/>
      <c r="G71" s="12">
        <v>4452.5</v>
      </c>
      <c r="H71" s="12">
        <v>1.07</v>
      </c>
      <c r="I71" s="13">
        <v>0.06</v>
      </c>
    </row>
    <row r="72" spans="1:9" s="19" customFormat="1" ht="25.5" x14ac:dyDescent="0.2">
      <c r="A72" s="66" t="s">
        <v>72</v>
      </c>
      <c r="B72" s="62" t="s">
        <v>31</v>
      </c>
      <c r="C72" s="95"/>
      <c r="D72" s="81">
        <v>3837.45</v>
      </c>
      <c r="E72" s="28"/>
      <c r="F72" s="29"/>
      <c r="G72" s="12">
        <v>4452.5</v>
      </c>
      <c r="H72" s="12">
        <v>1.07</v>
      </c>
      <c r="I72" s="13">
        <v>0.01</v>
      </c>
    </row>
    <row r="73" spans="1:9" s="19" customFormat="1" ht="15" x14ac:dyDescent="0.2">
      <c r="A73" s="74" t="s">
        <v>108</v>
      </c>
      <c r="B73" s="68" t="s">
        <v>31</v>
      </c>
      <c r="C73" s="68"/>
      <c r="D73" s="82">
        <v>0</v>
      </c>
      <c r="E73" s="28"/>
      <c r="F73" s="29"/>
      <c r="G73" s="12">
        <v>4452.5</v>
      </c>
      <c r="H73" s="12"/>
      <c r="I73" s="13"/>
    </row>
    <row r="74" spans="1:9" s="19" customFormat="1" ht="25.5" x14ac:dyDescent="0.2">
      <c r="A74" s="66" t="s">
        <v>109</v>
      </c>
      <c r="B74" s="67" t="s">
        <v>46</v>
      </c>
      <c r="C74" s="67"/>
      <c r="D74" s="82">
        <v>1663.96</v>
      </c>
      <c r="E74" s="28"/>
      <c r="F74" s="29"/>
      <c r="G74" s="12">
        <v>4452.5</v>
      </c>
      <c r="H74" s="12">
        <v>1.07</v>
      </c>
      <c r="I74" s="13">
        <v>0.02</v>
      </c>
    </row>
    <row r="75" spans="1:9" s="19" customFormat="1" ht="15" x14ac:dyDescent="0.2">
      <c r="A75" s="66" t="s">
        <v>110</v>
      </c>
      <c r="B75" s="68" t="s">
        <v>31</v>
      </c>
      <c r="C75" s="58"/>
      <c r="D75" s="73">
        <v>0</v>
      </c>
      <c r="E75" s="30"/>
      <c r="F75" s="60"/>
      <c r="G75" s="12">
        <v>4452.5</v>
      </c>
      <c r="H75" s="12"/>
      <c r="I75" s="13"/>
    </row>
    <row r="76" spans="1:9" s="26" customFormat="1" ht="30" x14ac:dyDescent="0.2">
      <c r="A76" s="63" t="s">
        <v>40</v>
      </c>
      <c r="B76" s="64"/>
      <c r="C76" s="61" t="s">
        <v>162</v>
      </c>
      <c r="D76" s="80">
        <f>SUM(D77:D86)</f>
        <v>32885.5</v>
      </c>
      <c r="E76" s="21">
        <f>D76/G76</f>
        <v>7.39</v>
      </c>
      <c r="F76" s="22">
        <f>E76/12</f>
        <v>0.62</v>
      </c>
      <c r="G76" s="12">
        <v>4452.5</v>
      </c>
      <c r="H76" s="12">
        <v>1.07</v>
      </c>
      <c r="I76" s="13">
        <v>0.49</v>
      </c>
    </row>
    <row r="77" spans="1:9" s="19" customFormat="1" ht="18" customHeight="1" x14ac:dyDescent="0.2">
      <c r="A77" s="66" t="s">
        <v>41</v>
      </c>
      <c r="B77" s="62" t="s">
        <v>42</v>
      </c>
      <c r="C77" s="95"/>
      <c r="D77" s="81">
        <v>2889.52</v>
      </c>
      <c r="E77" s="28"/>
      <c r="F77" s="29"/>
      <c r="G77" s="12">
        <v>4452.5</v>
      </c>
      <c r="H77" s="12">
        <v>1.07</v>
      </c>
      <c r="I77" s="13">
        <v>0.04</v>
      </c>
    </row>
    <row r="78" spans="1:9" s="19" customFormat="1" ht="25.5" x14ac:dyDescent="0.2">
      <c r="A78" s="66" t="s">
        <v>43</v>
      </c>
      <c r="B78" s="62" t="s">
        <v>44</v>
      </c>
      <c r="C78" s="95"/>
      <c r="D78" s="81">
        <v>1926.35</v>
      </c>
      <c r="E78" s="28"/>
      <c r="F78" s="29"/>
      <c r="G78" s="12">
        <v>4452.5</v>
      </c>
      <c r="H78" s="12">
        <v>1.07</v>
      </c>
      <c r="I78" s="13">
        <v>0.02</v>
      </c>
    </row>
    <row r="79" spans="1:9" s="19" customFormat="1" ht="15" x14ac:dyDescent="0.2">
      <c r="A79" s="66" t="s">
        <v>45</v>
      </c>
      <c r="B79" s="62" t="s">
        <v>46</v>
      </c>
      <c r="C79" s="95"/>
      <c r="D79" s="81">
        <v>2021.63</v>
      </c>
      <c r="E79" s="28"/>
      <c r="F79" s="29"/>
      <c r="G79" s="12">
        <v>4452.5</v>
      </c>
      <c r="H79" s="12">
        <v>1.07</v>
      </c>
      <c r="I79" s="13">
        <v>0.03</v>
      </c>
    </row>
    <row r="80" spans="1:9" s="19" customFormat="1" ht="25.5" x14ac:dyDescent="0.2">
      <c r="A80" s="66" t="s">
        <v>47</v>
      </c>
      <c r="B80" s="62" t="s">
        <v>48</v>
      </c>
      <c r="C80" s="95"/>
      <c r="D80" s="81">
        <v>0</v>
      </c>
      <c r="E80" s="28"/>
      <c r="F80" s="29"/>
      <c r="G80" s="12">
        <v>4452.5</v>
      </c>
      <c r="H80" s="12">
        <v>1.07</v>
      </c>
      <c r="I80" s="13">
        <v>0.02</v>
      </c>
    </row>
    <row r="81" spans="1:10" s="19" customFormat="1" ht="20.25" customHeight="1" x14ac:dyDescent="0.2">
      <c r="A81" s="66" t="s">
        <v>111</v>
      </c>
      <c r="B81" s="67" t="s">
        <v>46</v>
      </c>
      <c r="C81" s="95"/>
      <c r="D81" s="81">
        <v>13424.22</v>
      </c>
      <c r="E81" s="28"/>
      <c r="F81" s="29"/>
      <c r="G81" s="12">
        <v>4452.5</v>
      </c>
      <c r="H81" s="12">
        <v>1.07</v>
      </c>
      <c r="I81" s="13">
        <v>0</v>
      </c>
    </row>
    <row r="82" spans="1:10" s="19" customFormat="1" ht="20.25" customHeight="1" x14ac:dyDescent="0.2">
      <c r="A82" s="66" t="s">
        <v>49</v>
      </c>
      <c r="B82" s="62" t="s">
        <v>23</v>
      </c>
      <c r="C82" s="95"/>
      <c r="D82" s="81">
        <v>6851.28</v>
      </c>
      <c r="E82" s="28"/>
      <c r="F82" s="29"/>
      <c r="G82" s="12">
        <v>4452.5</v>
      </c>
      <c r="H82" s="12">
        <v>1.07</v>
      </c>
      <c r="I82" s="13">
        <v>0.1</v>
      </c>
    </row>
    <row r="83" spans="1:10" s="19" customFormat="1" ht="25.5" x14ac:dyDescent="0.2">
      <c r="A83" s="66" t="s">
        <v>112</v>
      </c>
      <c r="B83" s="67" t="s">
        <v>31</v>
      </c>
      <c r="C83" s="96"/>
      <c r="D83" s="81">
        <v>5772.5</v>
      </c>
      <c r="E83" s="28"/>
      <c r="F83" s="29"/>
      <c r="G83" s="12">
        <v>4452.5</v>
      </c>
      <c r="H83" s="12"/>
      <c r="I83" s="13"/>
    </row>
    <row r="84" spans="1:10" s="19" customFormat="1" ht="25.5" x14ac:dyDescent="0.2">
      <c r="A84" s="66" t="s">
        <v>113</v>
      </c>
      <c r="B84" s="67" t="s">
        <v>114</v>
      </c>
      <c r="C84" s="96"/>
      <c r="D84" s="81">
        <v>0</v>
      </c>
      <c r="E84" s="28"/>
      <c r="F84" s="29"/>
      <c r="G84" s="12">
        <v>4452.5</v>
      </c>
      <c r="H84" s="12"/>
      <c r="I84" s="13"/>
    </row>
    <row r="85" spans="1:10" s="19" customFormat="1" ht="15" x14ac:dyDescent="0.2">
      <c r="A85" s="74" t="s">
        <v>115</v>
      </c>
      <c r="B85" s="67" t="s">
        <v>46</v>
      </c>
      <c r="C85" s="96"/>
      <c r="D85" s="81">
        <v>0</v>
      </c>
      <c r="E85" s="28"/>
      <c r="F85" s="29"/>
      <c r="G85" s="12">
        <v>4452.5</v>
      </c>
      <c r="H85" s="12"/>
      <c r="I85" s="13"/>
    </row>
    <row r="86" spans="1:10" s="19" customFormat="1" ht="15" x14ac:dyDescent="0.2">
      <c r="A86" s="66" t="s">
        <v>116</v>
      </c>
      <c r="B86" s="67" t="s">
        <v>31</v>
      </c>
      <c r="C86" s="96"/>
      <c r="D86" s="81">
        <v>0</v>
      </c>
      <c r="E86" s="28"/>
      <c r="F86" s="29"/>
      <c r="G86" s="12">
        <v>4452.5</v>
      </c>
      <c r="H86" s="12"/>
      <c r="I86" s="13"/>
    </row>
    <row r="87" spans="1:10" s="19" customFormat="1" ht="30" x14ac:dyDescent="0.2">
      <c r="A87" s="63" t="s">
        <v>50</v>
      </c>
      <c r="B87" s="62"/>
      <c r="C87" s="99" t="s">
        <v>163</v>
      </c>
      <c r="D87" s="80">
        <f>SUM(D88:D91)</f>
        <v>0</v>
      </c>
      <c r="E87" s="21">
        <f>D87/G87</f>
        <v>0</v>
      </c>
      <c r="F87" s="22">
        <f>E87/12</f>
        <v>0</v>
      </c>
      <c r="G87" s="12">
        <v>4452.5</v>
      </c>
      <c r="H87" s="12">
        <v>1.07</v>
      </c>
      <c r="I87" s="13">
        <v>0.05</v>
      </c>
    </row>
    <row r="88" spans="1:10" s="19" customFormat="1" ht="15" x14ac:dyDescent="0.2">
      <c r="A88" s="66" t="s">
        <v>117</v>
      </c>
      <c r="B88" s="62" t="s">
        <v>31</v>
      </c>
      <c r="C88" s="95"/>
      <c r="D88" s="81">
        <v>0</v>
      </c>
      <c r="E88" s="28"/>
      <c r="F88" s="29"/>
      <c r="G88" s="12">
        <v>4452.5</v>
      </c>
      <c r="H88" s="12"/>
      <c r="I88" s="13"/>
    </row>
    <row r="89" spans="1:10" s="19" customFormat="1" ht="15" x14ac:dyDescent="0.2">
      <c r="A89" s="74" t="s">
        <v>118</v>
      </c>
      <c r="B89" s="67" t="s">
        <v>46</v>
      </c>
      <c r="C89" s="96"/>
      <c r="D89" s="81">
        <v>0</v>
      </c>
      <c r="E89" s="28"/>
      <c r="F89" s="29"/>
      <c r="G89" s="12">
        <v>4452.5</v>
      </c>
      <c r="H89" s="12"/>
      <c r="I89" s="13"/>
    </row>
    <row r="90" spans="1:10" s="19" customFormat="1" ht="15" x14ac:dyDescent="0.2">
      <c r="A90" s="66" t="s">
        <v>119</v>
      </c>
      <c r="B90" s="67" t="s">
        <v>114</v>
      </c>
      <c r="C90" s="96"/>
      <c r="D90" s="81">
        <v>0</v>
      </c>
      <c r="E90" s="28"/>
      <c r="F90" s="29"/>
      <c r="G90" s="12">
        <v>4452.5</v>
      </c>
      <c r="H90" s="12">
        <v>1.07</v>
      </c>
      <c r="I90" s="13">
        <v>0.02</v>
      </c>
    </row>
    <row r="91" spans="1:10" s="19" customFormat="1" ht="25.5" x14ac:dyDescent="0.2">
      <c r="A91" s="66" t="s">
        <v>120</v>
      </c>
      <c r="B91" s="67" t="s">
        <v>46</v>
      </c>
      <c r="C91" s="96"/>
      <c r="D91" s="81">
        <f>E91*G91</f>
        <v>0</v>
      </c>
      <c r="E91" s="28"/>
      <c r="F91" s="29"/>
      <c r="G91" s="12">
        <v>4452.5</v>
      </c>
      <c r="H91" s="12">
        <v>1.07</v>
      </c>
      <c r="I91" s="13">
        <v>0</v>
      </c>
    </row>
    <row r="92" spans="1:10" s="19" customFormat="1" ht="15" x14ac:dyDescent="0.2">
      <c r="A92" s="63" t="s">
        <v>51</v>
      </c>
      <c r="B92" s="62"/>
      <c r="C92" s="99" t="s">
        <v>164</v>
      </c>
      <c r="D92" s="80">
        <f>SUM(D93:D98)</f>
        <v>14095.24</v>
      </c>
      <c r="E92" s="21">
        <f>D92/G92</f>
        <v>3.17</v>
      </c>
      <c r="F92" s="22">
        <f>E92/12</f>
        <v>0.26</v>
      </c>
      <c r="G92" s="12">
        <v>4452.5</v>
      </c>
      <c r="H92" s="12">
        <v>1.07</v>
      </c>
      <c r="I92" s="13">
        <v>0.19</v>
      </c>
      <c r="J92" s="19">
        <v>0.20330000000000001</v>
      </c>
    </row>
    <row r="93" spans="1:10" s="19" customFormat="1" ht="15" x14ac:dyDescent="0.2">
      <c r="A93" s="66" t="s">
        <v>52</v>
      </c>
      <c r="B93" s="62" t="s">
        <v>23</v>
      </c>
      <c r="C93" s="95"/>
      <c r="D93" s="81">
        <f t="shared" ref="D93:D98" si="3">E93*G93</f>
        <v>0</v>
      </c>
      <c r="E93" s="28"/>
      <c r="F93" s="29"/>
      <c r="G93" s="12">
        <v>4452.5</v>
      </c>
      <c r="H93" s="12">
        <v>1.07</v>
      </c>
      <c r="I93" s="13">
        <v>0</v>
      </c>
    </row>
    <row r="94" spans="1:10" s="19" customFormat="1" ht="38.25" x14ac:dyDescent="0.2">
      <c r="A94" s="66" t="s">
        <v>121</v>
      </c>
      <c r="B94" s="62" t="s">
        <v>31</v>
      </c>
      <c r="C94" s="95"/>
      <c r="D94" s="81">
        <v>13088.43</v>
      </c>
      <c r="E94" s="28"/>
      <c r="F94" s="29"/>
      <c r="G94" s="12">
        <v>4452.5</v>
      </c>
      <c r="H94" s="12">
        <v>1.07</v>
      </c>
      <c r="I94" s="13">
        <v>0.18</v>
      </c>
    </row>
    <row r="95" spans="1:10" s="19" customFormat="1" ht="38.25" x14ac:dyDescent="0.2">
      <c r="A95" s="66" t="s">
        <v>122</v>
      </c>
      <c r="B95" s="62" t="s">
        <v>31</v>
      </c>
      <c r="C95" s="95"/>
      <c r="D95" s="81">
        <v>1006.81</v>
      </c>
      <c r="E95" s="28"/>
      <c r="F95" s="29"/>
      <c r="G95" s="12">
        <v>4452.5</v>
      </c>
      <c r="H95" s="12">
        <v>1.07</v>
      </c>
      <c r="I95" s="13">
        <v>0.01</v>
      </c>
    </row>
    <row r="96" spans="1:10" s="19" customFormat="1" ht="27.75" customHeight="1" x14ac:dyDescent="0.2">
      <c r="A96" s="66" t="s">
        <v>54</v>
      </c>
      <c r="B96" s="62" t="s">
        <v>17</v>
      </c>
      <c r="C96" s="95"/>
      <c r="D96" s="81">
        <f t="shared" si="3"/>
        <v>0</v>
      </c>
      <c r="E96" s="28"/>
      <c r="F96" s="29"/>
      <c r="G96" s="12">
        <v>4452.5</v>
      </c>
      <c r="H96" s="12">
        <v>1.07</v>
      </c>
      <c r="I96" s="13">
        <v>0</v>
      </c>
    </row>
    <row r="97" spans="1:10" s="19" customFormat="1" ht="15.75" customHeight="1" x14ac:dyDescent="0.2">
      <c r="A97" s="66" t="s">
        <v>53</v>
      </c>
      <c r="B97" s="67" t="s">
        <v>123</v>
      </c>
      <c r="C97" s="96"/>
      <c r="D97" s="81">
        <f t="shared" si="3"/>
        <v>0</v>
      </c>
      <c r="E97" s="28"/>
      <c r="F97" s="29"/>
      <c r="G97" s="12">
        <v>4452.5</v>
      </c>
      <c r="H97" s="12">
        <v>1.07</v>
      </c>
      <c r="I97" s="13">
        <v>0</v>
      </c>
    </row>
    <row r="98" spans="1:10" s="19" customFormat="1" ht="51" x14ac:dyDescent="0.2">
      <c r="A98" s="66" t="s">
        <v>124</v>
      </c>
      <c r="B98" s="67" t="s">
        <v>67</v>
      </c>
      <c r="C98" s="96"/>
      <c r="D98" s="81">
        <f t="shared" si="3"/>
        <v>0</v>
      </c>
      <c r="E98" s="28"/>
      <c r="F98" s="29"/>
      <c r="G98" s="12">
        <v>4452.5</v>
      </c>
      <c r="H98" s="12">
        <v>1.07</v>
      </c>
      <c r="I98" s="13">
        <v>0</v>
      </c>
    </row>
    <row r="99" spans="1:10" s="19" customFormat="1" ht="15" x14ac:dyDescent="0.2">
      <c r="A99" s="63" t="s">
        <v>55</v>
      </c>
      <c r="B99" s="62"/>
      <c r="C99" s="99" t="s">
        <v>165</v>
      </c>
      <c r="D99" s="80">
        <f>D100</f>
        <v>1208.01</v>
      </c>
      <c r="E99" s="21">
        <f>D99/G99</f>
        <v>0.27</v>
      </c>
      <c r="F99" s="22">
        <f>E99/12</f>
        <v>0.02</v>
      </c>
      <c r="G99" s="12">
        <v>4452.5</v>
      </c>
      <c r="H99" s="12">
        <v>1.07</v>
      </c>
      <c r="I99" s="13">
        <v>0.13</v>
      </c>
    </row>
    <row r="100" spans="1:10" s="19" customFormat="1" ht="15" x14ac:dyDescent="0.2">
      <c r="A100" s="66" t="s">
        <v>56</v>
      </c>
      <c r="B100" s="62" t="s">
        <v>31</v>
      </c>
      <c r="C100" s="95"/>
      <c r="D100" s="81">
        <v>1208.01</v>
      </c>
      <c r="E100" s="28"/>
      <c r="F100" s="29"/>
      <c r="G100" s="12">
        <v>4452.5</v>
      </c>
      <c r="H100" s="12">
        <v>1.07</v>
      </c>
      <c r="I100" s="13">
        <v>0.02</v>
      </c>
    </row>
    <row r="101" spans="1:10" s="12" customFormat="1" ht="30" x14ac:dyDescent="0.2">
      <c r="A101" s="63" t="s">
        <v>57</v>
      </c>
      <c r="B101" s="64"/>
      <c r="C101" s="61" t="s">
        <v>166</v>
      </c>
      <c r="D101" s="80">
        <f>D102+D103</f>
        <v>23722.51</v>
      </c>
      <c r="E101" s="21">
        <f>D101/G101</f>
        <v>5.33</v>
      </c>
      <c r="F101" s="22">
        <f>E101/12</f>
        <v>0.44</v>
      </c>
      <c r="G101" s="12">
        <v>4452.5</v>
      </c>
      <c r="H101" s="12">
        <v>1.07</v>
      </c>
      <c r="I101" s="13">
        <v>0.34</v>
      </c>
      <c r="J101" s="12">
        <v>0.36749999999999999</v>
      </c>
    </row>
    <row r="102" spans="1:10" s="19" customFormat="1" ht="38.25" x14ac:dyDescent="0.2">
      <c r="A102" s="74" t="s">
        <v>125</v>
      </c>
      <c r="B102" s="67" t="s">
        <v>33</v>
      </c>
      <c r="C102" s="96"/>
      <c r="D102" s="81">
        <v>23722.51</v>
      </c>
      <c r="E102" s="28"/>
      <c r="F102" s="29"/>
      <c r="G102" s="12">
        <v>4452.5</v>
      </c>
      <c r="H102" s="12">
        <v>1.07</v>
      </c>
      <c r="I102" s="13">
        <v>0.02</v>
      </c>
    </row>
    <row r="103" spans="1:10" s="19" customFormat="1" ht="25.5" x14ac:dyDescent="0.2">
      <c r="A103" s="74" t="s">
        <v>154</v>
      </c>
      <c r="B103" s="67" t="s">
        <v>67</v>
      </c>
      <c r="C103" s="96"/>
      <c r="D103" s="81">
        <v>0</v>
      </c>
      <c r="E103" s="28"/>
      <c r="F103" s="29"/>
      <c r="G103" s="12">
        <v>4452.5</v>
      </c>
      <c r="H103" s="12">
        <v>1.07</v>
      </c>
      <c r="I103" s="13">
        <v>0.32</v>
      </c>
    </row>
    <row r="104" spans="1:10" s="12" customFormat="1" ht="15" x14ac:dyDescent="0.2">
      <c r="A104" s="63" t="s">
        <v>58</v>
      </c>
      <c r="B104" s="64"/>
      <c r="C104" s="61" t="s">
        <v>167</v>
      </c>
      <c r="D104" s="80">
        <f>D105+D106</f>
        <v>6362.32</v>
      </c>
      <c r="E104" s="21">
        <f>D104/G104</f>
        <v>1.43</v>
      </c>
      <c r="F104" s="22">
        <f>E104/12</f>
        <v>0.12</v>
      </c>
      <c r="G104" s="12">
        <v>4452.5</v>
      </c>
      <c r="H104" s="12">
        <v>1.07</v>
      </c>
      <c r="I104" s="13">
        <v>0.35</v>
      </c>
    </row>
    <row r="105" spans="1:10" s="19" customFormat="1" ht="15" x14ac:dyDescent="0.2">
      <c r="A105" s="66" t="s">
        <v>59</v>
      </c>
      <c r="B105" s="67" t="s">
        <v>31</v>
      </c>
      <c r="C105" s="95"/>
      <c r="D105" s="81">
        <f>19086.96/3</f>
        <v>6362.32</v>
      </c>
      <c r="E105" s="28"/>
      <c r="F105" s="29"/>
      <c r="G105" s="12">
        <v>4452.5</v>
      </c>
      <c r="H105" s="12">
        <v>1.07</v>
      </c>
      <c r="I105" s="13">
        <v>0.26</v>
      </c>
    </row>
    <row r="106" spans="1:10" s="19" customFormat="1" ht="15" x14ac:dyDescent="0.2">
      <c r="A106" s="66" t="s">
        <v>168</v>
      </c>
      <c r="B106" s="62" t="s">
        <v>42</v>
      </c>
      <c r="C106" s="95"/>
      <c r="D106" s="81">
        <v>0</v>
      </c>
      <c r="E106" s="28"/>
      <c r="F106" s="29"/>
      <c r="G106" s="12">
        <v>4452.5</v>
      </c>
      <c r="H106" s="12">
        <v>1.07</v>
      </c>
      <c r="I106" s="13">
        <v>0.1</v>
      </c>
    </row>
    <row r="107" spans="1:10" s="12" customFormat="1" ht="130.5" customHeight="1" thickBot="1" x14ac:dyDescent="0.25">
      <c r="A107" s="63" t="s">
        <v>172</v>
      </c>
      <c r="B107" s="64" t="s">
        <v>17</v>
      </c>
      <c r="C107" s="64"/>
      <c r="D107" s="98">
        <f>50000+18086.54+0.1</f>
        <v>68086.64</v>
      </c>
      <c r="E107" s="27">
        <f>D107/G107</f>
        <v>15.29</v>
      </c>
      <c r="F107" s="25">
        <f>E107/12+0.01</f>
        <v>1.28</v>
      </c>
      <c r="G107" s="12">
        <v>4452.5</v>
      </c>
      <c r="H107" s="12">
        <v>1.07</v>
      </c>
      <c r="I107" s="13">
        <v>0.3</v>
      </c>
    </row>
    <row r="108" spans="1:10" s="34" customFormat="1" ht="20.25" thickBot="1" x14ac:dyDescent="0.45">
      <c r="A108" s="69" t="s">
        <v>63</v>
      </c>
      <c r="B108" s="70"/>
      <c r="C108" s="97"/>
      <c r="D108" s="84">
        <f>D107+D104+D101+D99+D92+D87+D76+D62+D61+D60+D59+D49+D48+D47+D46+D40+D39+D38+D27+D14</f>
        <v>682774.12</v>
      </c>
      <c r="E108" s="84">
        <f t="shared" ref="E108:F108" si="4">E107+E104+E101+E99+E92+E87+E76+E62+E61+E60+E59+E49+E48+E47+E46+E40+E39+E38+E27+E14</f>
        <v>153.35</v>
      </c>
      <c r="F108" s="84">
        <f t="shared" si="4"/>
        <v>12.78</v>
      </c>
      <c r="G108" s="12">
        <v>4452.5</v>
      </c>
      <c r="I108" s="35"/>
    </row>
    <row r="109" spans="1:10" s="37" customFormat="1" ht="15.75" thickBot="1" x14ac:dyDescent="0.25">
      <c r="A109" s="71"/>
      <c r="B109" s="38"/>
      <c r="C109" s="38"/>
      <c r="D109" s="85"/>
      <c r="E109" s="38"/>
      <c r="F109" s="38"/>
      <c r="G109" s="12">
        <v>4452.5</v>
      </c>
      <c r="I109" s="39"/>
    </row>
    <row r="110" spans="1:10" s="34" customFormat="1" ht="19.5" x14ac:dyDescent="0.2">
      <c r="A110" s="88" t="s">
        <v>61</v>
      </c>
      <c r="B110" s="89"/>
      <c r="C110" s="89"/>
      <c r="D110" s="90">
        <f>D111+D112</f>
        <v>14504.04</v>
      </c>
      <c r="E110" s="90">
        <f t="shared" ref="E110:F110" si="5">E111+E112</f>
        <v>3.26</v>
      </c>
      <c r="F110" s="90">
        <f t="shared" si="5"/>
        <v>0.27</v>
      </c>
      <c r="G110" s="12">
        <v>4452.5</v>
      </c>
      <c r="I110" s="35"/>
    </row>
    <row r="111" spans="1:10" s="12" customFormat="1" ht="15" x14ac:dyDescent="0.2">
      <c r="A111" s="92" t="s">
        <v>134</v>
      </c>
      <c r="B111" s="68"/>
      <c r="C111" s="68"/>
      <c r="D111" s="82">
        <v>1581.51</v>
      </c>
      <c r="E111" s="31">
        <f t="shared" ref="E111:E112" si="6">D111/G111</f>
        <v>0.36</v>
      </c>
      <c r="F111" s="31">
        <f t="shared" ref="F111:F112" si="7">E111/12</f>
        <v>0.03</v>
      </c>
      <c r="G111" s="12">
        <v>4452.5</v>
      </c>
      <c r="I111" s="13"/>
    </row>
    <row r="112" spans="1:10" s="12" customFormat="1" ht="15" x14ac:dyDescent="0.2">
      <c r="A112" s="74" t="s">
        <v>169</v>
      </c>
      <c r="B112" s="68"/>
      <c r="C112" s="68"/>
      <c r="D112" s="82">
        <v>12922.53</v>
      </c>
      <c r="E112" s="31">
        <f t="shared" si="6"/>
        <v>2.9</v>
      </c>
      <c r="F112" s="31">
        <f t="shared" si="7"/>
        <v>0.24</v>
      </c>
      <c r="G112" s="12">
        <v>4452.5</v>
      </c>
      <c r="I112" s="13"/>
    </row>
    <row r="113" spans="1:10" s="37" customFormat="1" ht="13.5" thickBot="1" x14ac:dyDescent="0.25">
      <c r="A113" s="36"/>
      <c r="D113" s="86"/>
      <c r="F113" s="40"/>
      <c r="I113" s="39"/>
    </row>
    <row r="114" spans="1:10" s="44" customFormat="1" ht="20.25" thickBot="1" x14ac:dyDescent="0.45">
      <c r="A114" s="41" t="s">
        <v>170</v>
      </c>
      <c r="B114" s="42"/>
      <c r="C114" s="42"/>
      <c r="D114" s="87">
        <f>D108+D110</f>
        <v>697278.16</v>
      </c>
      <c r="E114" s="43">
        <f>E108+E110</f>
        <v>156.61000000000001</v>
      </c>
      <c r="F114" s="43">
        <f>F108+F110</f>
        <v>13.05</v>
      </c>
      <c r="I114" s="45"/>
    </row>
    <row r="115" spans="1:10" s="37" customFormat="1" x14ac:dyDescent="0.2">
      <c r="A115" s="36"/>
      <c r="F115" s="40"/>
      <c r="I115" s="39"/>
    </row>
    <row r="116" spans="1:10" s="37" customFormat="1" ht="22.5" customHeight="1" thickBot="1" x14ac:dyDescent="0.25">
      <c r="A116" s="100"/>
      <c r="B116" s="101"/>
      <c r="C116" s="101"/>
      <c r="D116" s="102"/>
      <c r="E116" s="103"/>
      <c r="F116" s="103"/>
      <c r="I116" s="39"/>
    </row>
    <row r="117" spans="1:10" s="37" customFormat="1" ht="22.5" customHeight="1" thickBot="1" x14ac:dyDescent="0.25">
      <c r="A117" s="104" t="s">
        <v>173</v>
      </c>
      <c r="B117" s="105" t="s">
        <v>11</v>
      </c>
      <c r="C117" s="106"/>
      <c r="D117" s="107">
        <f>E117*G117</f>
        <v>53430</v>
      </c>
      <c r="E117" s="107">
        <f>12*F117</f>
        <v>12</v>
      </c>
      <c r="F117" s="27">
        <v>1</v>
      </c>
      <c r="G117" s="103">
        <v>4452.5</v>
      </c>
      <c r="H117" s="103"/>
      <c r="I117" s="103"/>
      <c r="J117" s="103"/>
    </row>
    <row r="118" spans="1:10" s="50" customFormat="1" ht="18.75" x14ac:dyDescent="0.4">
      <c r="A118" s="46"/>
      <c r="B118" s="47"/>
      <c r="C118" s="47"/>
      <c r="D118" s="48"/>
      <c r="E118" s="48"/>
      <c r="F118" s="49"/>
      <c r="I118" s="51"/>
    </row>
    <row r="119" spans="1:10" s="50" customFormat="1" ht="18.75" x14ac:dyDescent="0.4">
      <c r="A119" s="46"/>
      <c r="B119" s="47"/>
      <c r="C119" s="47"/>
      <c r="D119" s="48"/>
      <c r="E119" s="48"/>
      <c r="F119" s="49"/>
      <c r="I119" s="51"/>
    </row>
    <row r="120" spans="1:10" s="32" customFormat="1" ht="19.5" x14ac:dyDescent="0.2">
      <c r="A120" s="52"/>
      <c r="B120" s="53"/>
      <c r="C120" s="53"/>
      <c r="D120" s="54"/>
      <c r="E120" s="54"/>
      <c r="F120" s="55"/>
      <c r="I120" s="33"/>
    </row>
    <row r="121" spans="1:10" s="37" customFormat="1" ht="14.25" x14ac:dyDescent="0.2">
      <c r="A121" s="108" t="s">
        <v>65</v>
      </c>
      <c r="B121" s="108"/>
      <c r="C121" s="108"/>
      <c r="D121" s="108"/>
      <c r="I121" s="39"/>
    </row>
    <row r="122" spans="1:10" s="37" customFormat="1" x14ac:dyDescent="0.2">
      <c r="F122" s="40"/>
      <c r="I122" s="39"/>
    </row>
    <row r="123" spans="1:10" s="37" customFormat="1" x14ac:dyDescent="0.2">
      <c r="A123" s="36" t="s">
        <v>66</v>
      </c>
      <c r="F123" s="40"/>
      <c r="I123" s="39"/>
    </row>
    <row r="124" spans="1:10" s="37" customFormat="1" x14ac:dyDescent="0.2">
      <c r="F124" s="40"/>
      <c r="I124" s="39"/>
    </row>
    <row r="125" spans="1:10" s="37" customFormat="1" x14ac:dyDescent="0.2">
      <c r="F125" s="40"/>
      <c r="I125" s="39"/>
    </row>
    <row r="126" spans="1:10" s="37" customFormat="1" x14ac:dyDescent="0.2">
      <c r="F126" s="40"/>
      <c r="I126" s="39"/>
    </row>
    <row r="127" spans="1:10" s="37" customFormat="1" x14ac:dyDescent="0.2">
      <c r="F127" s="40"/>
      <c r="I127" s="39"/>
    </row>
    <row r="128" spans="1:10" s="37" customFormat="1" x14ac:dyDescent="0.2">
      <c r="F128" s="40"/>
      <c r="I128" s="39"/>
    </row>
    <row r="129" spans="6:9" s="37" customFormat="1" x14ac:dyDescent="0.2">
      <c r="F129" s="40"/>
      <c r="I129" s="39"/>
    </row>
    <row r="130" spans="6:9" s="37" customFormat="1" x14ac:dyDescent="0.2">
      <c r="F130" s="40"/>
      <c r="I130" s="39"/>
    </row>
    <row r="131" spans="6:9" s="37" customFormat="1" x14ac:dyDescent="0.2">
      <c r="F131" s="40"/>
      <c r="I131" s="39"/>
    </row>
    <row r="132" spans="6:9" s="37" customFormat="1" x14ac:dyDescent="0.2">
      <c r="F132" s="40"/>
      <c r="I132" s="39"/>
    </row>
    <row r="133" spans="6:9" s="37" customFormat="1" x14ac:dyDescent="0.2">
      <c r="F133" s="40"/>
      <c r="I133" s="39"/>
    </row>
    <row r="134" spans="6:9" s="37" customFormat="1" x14ac:dyDescent="0.2">
      <c r="F134" s="40"/>
      <c r="I134" s="39"/>
    </row>
    <row r="135" spans="6:9" s="37" customFormat="1" x14ac:dyDescent="0.2">
      <c r="F135" s="40"/>
      <c r="I135" s="39"/>
    </row>
    <row r="136" spans="6:9" s="37" customFormat="1" x14ac:dyDescent="0.2">
      <c r="F136" s="40"/>
      <c r="I136" s="39"/>
    </row>
    <row r="137" spans="6:9" s="37" customFormat="1" x14ac:dyDescent="0.2">
      <c r="F137" s="40"/>
      <c r="I137" s="39"/>
    </row>
    <row r="138" spans="6:9" s="37" customFormat="1" x14ac:dyDescent="0.2">
      <c r="F138" s="40"/>
      <c r="I138" s="39"/>
    </row>
    <row r="139" spans="6:9" s="37" customFormat="1" x14ac:dyDescent="0.2">
      <c r="F139" s="40"/>
      <c r="I139" s="39"/>
    </row>
    <row r="140" spans="6:9" s="37" customFormat="1" x14ac:dyDescent="0.2">
      <c r="F140" s="40"/>
      <c r="I140" s="39"/>
    </row>
    <row r="141" spans="6:9" s="37" customFormat="1" x14ac:dyDescent="0.2">
      <c r="F141" s="40"/>
      <c r="I141" s="39"/>
    </row>
  </sheetData>
  <mergeCells count="12">
    <mergeCell ref="A7:F7"/>
    <mergeCell ref="A8:F8"/>
    <mergeCell ref="A9:F9"/>
    <mergeCell ref="A10:F10"/>
    <mergeCell ref="A13:F13"/>
    <mergeCell ref="A121:D121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пост. 290</vt:lpstr>
      <vt:lpstr>по заявлению</vt:lpstr>
      <vt:lpstr>по голосованию</vt:lpstr>
      <vt:lpstr>встроенное</vt:lpstr>
      <vt:lpstr>встроенное!Область_печати</vt:lpstr>
      <vt:lpstr>'по голосованию'!Область_печати</vt:lpstr>
      <vt:lpstr>'по заявлению'!Область_печати</vt:lpstr>
      <vt:lpstr>'пост.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2016-04-25T11:05:30Z</cp:lastPrinted>
  <dcterms:created xsi:type="dcterms:W3CDTF">2014-01-24T10:13:18Z</dcterms:created>
  <dcterms:modified xsi:type="dcterms:W3CDTF">2016-04-25T11:07:34Z</dcterms:modified>
</cp:coreProperties>
</file>