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480" windowHeight="11640" activeTab="2"/>
  </bookViews>
  <sheets>
    <sheet name="проект1 " sheetId="2" r:id="rId1"/>
    <sheet name="по заявлению" sheetId="9" r:id="rId2"/>
    <sheet name="по голосованию" sheetId="10" r:id="rId3"/>
    <sheet name="для встроенных" sheetId="11" r:id="rId4"/>
  </sheets>
  <definedNames>
    <definedName name="_xlnm.Print_Area" localSheetId="3">'для встроенных'!$A$1:$H$140</definedName>
    <definedName name="_xlnm.Print_Area" localSheetId="2">'по голосованию'!$A$1:$H$141</definedName>
    <definedName name="_xlnm.Print_Area" localSheetId="1">'по заявлению'!$A$1:$H$141</definedName>
    <definedName name="_xlnm.Print_Area" localSheetId="0">'проект1 '!$A$1:$H$168</definedName>
  </definedNames>
  <calcPr calcId="145621" fullPrecision="0"/>
</workbook>
</file>

<file path=xl/calcChain.xml><?xml version="1.0" encoding="utf-8"?>
<calcChain xmlns="http://schemas.openxmlformats.org/spreadsheetml/2006/main">
  <c r="E104" i="11" l="1"/>
  <c r="F104" i="11"/>
  <c r="G104" i="11"/>
  <c r="H104" i="11"/>
  <c r="D104" i="11"/>
  <c r="G111" i="11"/>
  <c r="H111" i="11" s="1"/>
  <c r="H110" i="11" s="1"/>
  <c r="F110" i="11"/>
  <c r="C110" i="11" s="1"/>
  <c r="E110" i="11"/>
  <c r="D110" i="11"/>
  <c r="F115" i="11"/>
  <c r="G103" i="11"/>
  <c r="D103" i="11" s="1"/>
  <c r="F103" i="11"/>
  <c r="E103" i="11"/>
  <c r="G102" i="11"/>
  <c r="D102" i="11" s="1"/>
  <c r="F102" i="11"/>
  <c r="E102" i="11"/>
  <c r="G101" i="11"/>
  <c r="D101" i="11" s="1"/>
  <c r="F101" i="11"/>
  <c r="E101" i="11"/>
  <c r="G100" i="11"/>
  <c r="D100" i="11" s="1"/>
  <c r="F100" i="11"/>
  <c r="E100" i="11"/>
  <c r="G99" i="11"/>
  <c r="D99" i="11" s="1"/>
  <c r="F99" i="11"/>
  <c r="E99" i="11"/>
  <c r="G98" i="11"/>
  <c r="D98" i="11" s="1"/>
  <c r="F98" i="11"/>
  <c r="E98" i="11"/>
  <c r="G97" i="11"/>
  <c r="D97" i="11" s="1"/>
  <c r="F97" i="11"/>
  <c r="E97" i="11"/>
  <c r="G96" i="11"/>
  <c r="D96" i="11" s="1"/>
  <c r="F96" i="11"/>
  <c r="E96" i="11"/>
  <c r="G95" i="11"/>
  <c r="D95" i="11" s="1"/>
  <c r="F95" i="11"/>
  <c r="E95" i="11"/>
  <c r="G94" i="11"/>
  <c r="D94" i="11" s="1"/>
  <c r="F94" i="11"/>
  <c r="E94" i="11"/>
  <c r="G93" i="11"/>
  <c r="D93" i="11" s="1"/>
  <c r="F93" i="11"/>
  <c r="E93" i="11"/>
  <c r="G92" i="11"/>
  <c r="D92" i="11" s="1"/>
  <c r="F92" i="11"/>
  <c r="E92" i="11"/>
  <c r="G91" i="11"/>
  <c r="E91" i="11"/>
  <c r="D91" i="11"/>
  <c r="C91" i="11"/>
  <c r="G88" i="11"/>
  <c r="H88" i="11" s="1"/>
  <c r="D88" i="11"/>
  <c r="D86" i="11"/>
  <c r="G86" i="11" s="1"/>
  <c r="H86" i="11" s="1"/>
  <c r="D83" i="11"/>
  <c r="G83" i="11" s="1"/>
  <c r="H83" i="11" s="1"/>
  <c r="G81" i="11"/>
  <c r="D81" i="11" s="1"/>
  <c r="G80" i="11"/>
  <c r="D80" i="11" s="1"/>
  <c r="G79" i="11"/>
  <c r="D79" i="11" s="1"/>
  <c r="G78" i="11"/>
  <c r="D78" i="11" s="1"/>
  <c r="G77" i="11"/>
  <c r="D77" i="11" s="1"/>
  <c r="G74" i="11"/>
  <c r="D74" i="11" s="1"/>
  <c r="D73" i="11"/>
  <c r="G73" i="11" s="1"/>
  <c r="H73" i="11" s="1"/>
  <c r="G72" i="11"/>
  <c r="D72" i="11" s="1"/>
  <c r="G68" i="11"/>
  <c r="H68" i="11" s="1"/>
  <c r="D68" i="11"/>
  <c r="G67" i="11"/>
  <c r="D67" i="11" s="1"/>
  <c r="D65" i="11"/>
  <c r="D63" i="11"/>
  <c r="D62" i="11"/>
  <c r="G57" i="11"/>
  <c r="H57" i="11" s="1"/>
  <c r="D57" i="11"/>
  <c r="E53" i="11"/>
  <c r="C53" i="11"/>
  <c r="E50" i="11"/>
  <c r="C50" i="11"/>
  <c r="E49" i="11"/>
  <c r="C49" i="11"/>
  <c r="E48" i="11"/>
  <c r="C48" i="11"/>
  <c r="E46" i="11"/>
  <c r="C46" i="11"/>
  <c r="D43" i="11"/>
  <c r="G43" i="11" s="1"/>
  <c r="H43" i="11" s="1"/>
  <c r="G42" i="11"/>
  <c r="E42" i="11"/>
  <c r="D42" i="11"/>
  <c r="C42" i="11"/>
  <c r="G41" i="11"/>
  <c r="E41" i="11"/>
  <c r="D41" i="11"/>
  <c r="C41" i="11"/>
  <c r="G40" i="11"/>
  <c r="E40" i="11"/>
  <c r="D40" i="11"/>
  <c r="C40" i="11"/>
  <c r="G39" i="11"/>
  <c r="E39" i="11"/>
  <c r="D39" i="11"/>
  <c r="C39" i="11"/>
  <c r="G38" i="11"/>
  <c r="H38" i="11" s="1"/>
  <c r="H36" i="11"/>
  <c r="G36" i="11"/>
  <c r="H35" i="11"/>
  <c r="G35" i="11"/>
  <c r="H34" i="11"/>
  <c r="G34" i="11"/>
  <c r="H33" i="11"/>
  <c r="G33" i="11"/>
  <c r="G32" i="11"/>
  <c r="D32" i="11" s="1"/>
  <c r="E32" i="11"/>
  <c r="C32" i="11"/>
  <c r="G31" i="11"/>
  <c r="E31" i="11"/>
  <c r="D31" i="11"/>
  <c r="C31" i="11"/>
  <c r="G23" i="11"/>
  <c r="E23" i="11"/>
  <c r="D23" i="11"/>
  <c r="C23" i="11"/>
  <c r="H22" i="11"/>
  <c r="H15" i="11" s="1"/>
  <c r="C15" i="11"/>
  <c r="C104" i="11" l="1"/>
  <c r="G110" i="11"/>
  <c r="H115" i="11"/>
  <c r="E15" i="11"/>
  <c r="E115" i="11" s="1"/>
  <c r="G15" i="11"/>
  <c r="H112" i="10"/>
  <c r="G112" i="10"/>
  <c r="H111" i="10"/>
  <c r="G111" i="10"/>
  <c r="F111" i="10"/>
  <c r="C111" i="10" s="1"/>
  <c r="E111" i="10"/>
  <c r="D111" i="10"/>
  <c r="F105" i="10"/>
  <c r="F116" i="10" s="1"/>
  <c r="G104" i="10"/>
  <c r="D104" i="10" s="1"/>
  <c r="G103" i="10"/>
  <c r="D103" i="10" s="1"/>
  <c r="F103" i="10"/>
  <c r="E103" i="10"/>
  <c r="G102" i="10"/>
  <c r="D102" i="10" s="1"/>
  <c r="F102" i="10"/>
  <c r="E102" i="10"/>
  <c r="G101" i="10"/>
  <c r="D101" i="10" s="1"/>
  <c r="F101" i="10"/>
  <c r="E101" i="10"/>
  <c r="G100" i="10"/>
  <c r="D100" i="10" s="1"/>
  <c r="F100" i="10"/>
  <c r="E100" i="10"/>
  <c r="G99" i="10"/>
  <c r="D99" i="10" s="1"/>
  <c r="F99" i="10"/>
  <c r="E99" i="10"/>
  <c r="G98" i="10"/>
  <c r="D98" i="10" s="1"/>
  <c r="F98" i="10"/>
  <c r="E98" i="10"/>
  <c r="G97" i="10"/>
  <c r="D97" i="10" s="1"/>
  <c r="F97" i="10"/>
  <c r="E97" i="10"/>
  <c r="G96" i="10"/>
  <c r="D96" i="10" s="1"/>
  <c r="F96" i="10"/>
  <c r="E96" i="10"/>
  <c r="G95" i="10"/>
  <c r="D95" i="10" s="1"/>
  <c r="F95" i="10"/>
  <c r="E95" i="10"/>
  <c r="G94" i="10"/>
  <c r="D94" i="10" s="1"/>
  <c r="F94" i="10"/>
  <c r="E94" i="10"/>
  <c r="G93" i="10"/>
  <c r="D93" i="10" s="1"/>
  <c r="F93" i="10"/>
  <c r="E93" i="10"/>
  <c r="G92" i="10"/>
  <c r="D92" i="10" s="1"/>
  <c r="F92" i="10"/>
  <c r="E92" i="10"/>
  <c r="G91" i="10"/>
  <c r="E91" i="10"/>
  <c r="D91" i="10"/>
  <c r="C91" i="10"/>
  <c r="D88" i="10"/>
  <c r="G88" i="10" s="1"/>
  <c r="H88" i="10" s="1"/>
  <c r="G86" i="10"/>
  <c r="H86" i="10" s="1"/>
  <c r="D86" i="10"/>
  <c r="D83" i="10"/>
  <c r="G83" i="10" s="1"/>
  <c r="H83" i="10" s="1"/>
  <c r="G81" i="10"/>
  <c r="D81" i="10"/>
  <c r="G80" i="10"/>
  <c r="D80" i="10"/>
  <c r="G79" i="10"/>
  <c r="D79" i="10"/>
  <c r="G78" i="10"/>
  <c r="D78" i="10"/>
  <c r="G77" i="10"/>
  <c r="D77" i="10"/>
  <c r="G74" i="10"/>
  <c r="D74" i="10"/>
  <c r="G73" i="10"/>
  <c r="H73" i="10" s="1"/>
  <c r="D73" i="10"/>
  <c r="G72" i="10"/>
  <c r="D72" i="10" s="1"/>
  <c r="D68" i="10"/>
  <c r="G68" i="10" s="1"/>
  <c r="H68" i="10" s="1"/>
  <c r="G67" i="10"/>
  <c r="D67" i="10"/>
  <c r="D65" i="10"/>
  <c r="D63" i="10"/>
  <c r="D62" i="10"/>
  <c r="D57" i="10"/>
  <c r="G57" i="10" s="1"/>
  <c r="H57" i="10" s="1"/>
  <c r="E53" i="10"/>
  <c r="C53" i="10"/>
  <c r="E50" i="10"/>
  <c r="C50" i="10"/>
  <c r="E49" i="10"/>
  <c r="C49" i="10"/>
  <c r="E48" i="10"/>
  <c r="C48" i="10"/>
  <c r="E46" i="10"/>
  <c r="C46" i="10"/>
  <c r="G43" i="10"/>
  <c r="H43" i="10" s="1"/>
  <c r="D43" i="10"/>
  <c r="G42" i="10"/>
  <c r="E42" i="10"/>
  <c r="D42" i="10"/>
  <c r="C42" i="10"/>
  <c r="G41" i="10"/>
  <c r="E41" i="10"/>
  <c r="D41" i="10"/>
  <c r="C41" i="10"/>
  <c r="G40" i="10"/>
  <c r="E40" i="10"/>
  <c r="D40" i="10"/>
  <c r="C40" i="10"/>
  <c r="G39" i="10"/>
  <c r="E39" i="10"/>
  <c r="D39" i="10"/>
  <c r="C39" i="10"/>
  <c r="H38" i="10"/>
  <c r="G38" i="10"/>
  <c r="G36" i="10"/>
  <c r="H36" i="10" s="1"/>
  <c r="G35" i="10"/>
  <c r="H35" i="10" s="1"/>
  <c r="G34" i="10"/>
  <c r="H34" i="10" s="1"/>
  <c r="G33" i="10"/>
  <c r="H33" i="10" s="1"/>
  <c r="G32" i="10"/>
  <c r="E32" i="10"/>
  <c r="D32" i="10"/>
  <c r="C32" i="10"/>
  <c r="G31" i="10"/>
  <c r="E31" i="10"/>
  <c r="D31" i="10"/>
  <c r="C31" i="10"/>
  <c r="G23" i="10"/>
  <c r="E23" i="10"/>
  <c r="D23" i="10"/>
  <c r="C23" i="10"/>
  <c r="H22" i="10"/>
  <c r="H15" i="10"/>
  <c r="G15" i="10" s="1"/>
  <c r="C15" i="10"/>
  <c r="G115" i="11" l="1"/>
  <c r="D15" i="11"/>
  <c r="D115" i="11" s="1"/>
  <c r="G105" i="10"/>
  <c r="G116" i="10" s="1"/>
  <c r="D15" i="10"/>
  <c r="D105" i="10" s="1"/>
  <c r="D116" i="10" s="1"/>
  <c r="H105" i="10"/>
  <c r="H116" i="10" s="1"/>
  <c r="E15" i="10"/>
  <c r="E105" i="10" s="1"/>
  <c r="E116" i="10" s="1"/>
  <c r="C105" i="10"/>
  <c r="H22" i="9"/>
  <c r="E111" i="9" l="1"/>
  <c r="F111" i="9"/>
  <c r="G111" i="9"/>
  <c r="D111" i="9"/>
  <c r="F105" i="9"/>
  <c r="D88" i="9"/>
  <c r="G88" i="9" s="1"/>
  <c r="H88" i="9" s="1"/>
  <c r="D86" i="9"/>
  <c r="D57" i="9"/>
  <c r="G57" i="9" s="1"/>
  <c r="H57" i="9" s="1"/>
  <c r="G112" i="9"/>
  <c r="H112" i="9" s="1"/>
  <c r="H111" i="9" s="1"/>
  <c r="C111" i="9"/>
  <c r="G104" i="9"/>
  <c r="D104" i="9" s="1"/>
  <c r="G103" i="9"/>
  <c r="D103" i="9" s="1"/>
  <c r="F103" i="9"/>
  <c r="E103" i="9"/>
  <c r="G102" i="9"/>
  <c r="D102" i="9" s="1"/>
  <c r="F102" i="9"/>
  <c r="E102" i="9"/>
  <c r="G101" i="9"/>
  <c r="D101" i="9" s="1"/>
  <c r="F101" i="9"/>
  <c r="E101" i="9"/>
  <c r="G100" i="9"/>
  <c r="D100" i="9" s="1"/>
  <c r="F100" i="9"/>
  <c r="E100" i="9"/>
  <c r="G99" i="9"/>
  <c r="D99" i="9" s="1"/>
  <c r="F99" i="9"/>
  <c r="E99" i="9"/>
  <c r="G98" i="9"/>
  <c r="D98" i="9" s="1"/>
  <c r="F98" i="9"/>
  <c r="E98" i="9"/>
  <c r="G97" i="9"/>
  <c r="D97" i="9" s="1"/>
  <c r="F97" i="9"/>
  <c r="E97" i="9"/>
  <c r="G96" i="9"/>
  <c r="D96" i="9" s="1"/>
  <c r="F96" i="9"/>
  <c r="E96" i="9"/>
  <c r="G95" i="9"/>
  <c r="D95" i="9" s="1"/>
  <c r="F95" i="9"/>
  <c r="E95" i="9"/>
  <c r="G94" i="9"/>
  <c r="D94" i="9" s="1"/>
  <c r="F94" i="9"/>
  <c r="E94" i="9"/>
  <c r="G93" i="9"/>
  <c r="D93" i="9" s="1"/>
  <c r="F93" i="9"/>
  <c r="E93" i="9"/>
  <c r="G92" i="9"/>
  <c r="D92" i="9" s="1"/>
  <c r="F92" i="9"/>
  <c r="E92" i="9"/>
  <c r="G91" i="9"/>
  <c r="D91" i="9" s="1"/>
  <c r="E91" i="9"/>
  <c r="C91" i="9"/>
  <c r="G86" i="9"/>
  <c r="H86" i="9" s="1"/>
  <c r="D83" i="9"/>
  <c r="G83" i="9" s="1"/>
  <c r="H83" i="9" s="1"/>
  <c r="G81" i="9"/>
  <c r="D81" i="9" s="1"/>
  <c r="G80" i="9"/>
  <c r="D80" i="9" s="1"/>
  <c r="G79" i="9"/>
  <c r="D79" i="9" s="1"/>
  <c r="G78" i="9"/>
  <c r="D78" i="9" s="1"/>
  <c r="G77" i="9"/>
  <c r="D77" i="9" s="1"/>
  <c r="G74" i="9"/>
  <c r="D74" i="9" s="1"/>
  <c r="D73" i="9"/>
  <c r="G73" i="9" s="1"/>
  <c r="H73" i="9" s="1"/>
  <c r="G72" i="9"/>
  <c r="D72" i="9" s="1"/>
  <c r="D68" i="9"/>
  <c r="G68" i="9" s="1"/>
  <c r="H68" i="9" s="1"/>
  <c r="G67" i="9"/>
  <c r="D67" i="9" s="1"/>
  <c r="D65" i="9"/>
  <c r="D63" i="9"/>
  <c r="D62" i="9"/>
  <c r="E53" i="9"/>
  <c r="C53" i="9"/>
  <c r="E50" i="9"/>
  <c r="C50" i="9"/>
  <c r="E49" i="9"/>
  <c r="C49" i="9"/>
  <c r="E48" i="9"/>
  <c r="C48" i="9"/>
  <c r="E46" i="9"/>
  <c r="C46" i="9"/>
  <c r="D43" i="9"/>
  <c r="G43" i="9" s="1"/>
  <c r="H43" i="9" s="1"/>
  <c r="G42" i="9"/>
  <c r="D42" i="9" s="1"/>
  <c r="E42" i="9"/>
  <c r="C42" i="9"/>
  <c r="G41" i="9"/>
  <c r="E41" i="9"/>
  <c r="D41" i="9"/>
  <c r="C41" i="9"/>
  <c r="G40" i="9"/>
  <c r="D40" i="9" s="1"/>
  <c r="E40" i="9"/>
  <c r="C40" i="9"/>
  <c r="G39" i="9"/>
  <c r="D39" i="9" s="1"/>
  <c r="E39" i="9"/>
  <c r="C39" i="9"/>
  <c r="G38" i="9"/>
  <c r="H38" i="9" s="1"/>
  <c r="G36" i="9"/>
  <c r="H36" i="9" s="1"/>
  <c r="G35" i="9"/>
  <c r="H35" i="9" s="1"/>
  <c r="G34" i="9"/>
  <c r="H34" i="9" s="1"/>
  <c r="G33" i="9"/>
  <c r="H33" i="9" s="1"/>
  <c r="G32" i="9"/>
  <c r="D32" i="9" s="1"/>
  <c r="E32" i="9"/>
  <c r="C32" i="9"/>
  <c r="G31" i="9"/>
  <c r="D31" i="9" s="1"/>
  <c r="E31" i="9"/>
  <c r="C31" i="9"/>
  <c r="G23" i="9"/>
  <c r="D23" i="9" s="1"/>
  <c r="E23" i="9"/>
  <c r="C23" i="9"/>
  <c r="H15" i="9"/>
  <c r="C15" i="9"/>
  <c r="H105" i="9" l="1"/>
  <c r="F116" i="9"/>
  <c r="C105" i="9"/>
  <c r="E15" i="9"/>
  <c r="G15" i="9"/>
  <c r="G105" i="9" s="1"/>
  <c r="E117" i="2"/>
  <c r="F117" i="2"/>
  <c r="D117" i="2"/>
  <c r="D59" i="2"/>
  <c r="D45" i="2"/>
  <c r="E105" i="9" l="1"/>
  <c r="E116" i="9" s="1"/>
  <c r="H116" i="9"/>
  <c r="G116" i="9"/>
  <c r="D15" i="9"/>
  <c r="G139" i="2"/>
  <c r="H139" i="2" s="1"/>
  <c r="D76" i="2"/>
  <c r="D105" i="9" l="1"/>
  <c r="D116" i="9" s="1"/>
  <c r="G40" i="2"/>
  <c r="H40" i="2" s="1"/>
  <c r="G126" i="2" l="1"/>
  <c r="H126" i="2" s="1"/>
  <c r="G127" i="2"/>
  <c r="H127" i="2" s="1"/>
  <c r="G128" i="2"/>
  <c r="H128" i="2" s="1"/>
  <c r="G129" i="2"/>
  <c r="H129" i="2" s="1"/>
  <c r="G130" i="2"/>
  <c r="H130" i="2" s="1"/>
  <c r="G131" i="2"/>
  <c r="H131" i="2" s="1"/>
  <c r="G132" i="2"/>
  <c r="H132" i="2" s="1"/>
  <c r="G133" i="2"/>
  <c r="H133" i="2" s="1"/>
  <c r="G134" i="2"/>
  <c r="H134" i="2" s="1"/>
  <c r="G135" i="2"/>
  <c r="H135" i="2" s="1"/>
  <c r="G136" i="2"/>
  <c r="H136" i="2" s="1"/>
  <c r="G137" i="2"/>
  <c r="H137" i="2" s="1"/>
  <c r="G138" i="2"/>
  <c r="H138" i="2" s="1"/>
  <c r="H24" i="2"/>
  <c r="H15" i="2" s="1"/>
  <c r="G125" i="2" l="1"/>
  <c r="G124" i="2"/>
  <c r="H124" i="2" s="1"/>
  <c r="G123" i="2"/>
  <c r="H123" i="2" s="1"/>
  <c r="G122" i="2"/>
  <c r="H122" i="2" s="1"/>
  <c r="G121" i="2"/>
  <c r="H121" i="2" s="1"/>
  <c r="G120" i="2"/>
  <c r="H120" i="2" s="1"/>
  <c r="G119" i="2"/>
  <c r="G118" i="2"/>
  <c r="G117" i="2" s="1"/>
  <c r="C117" i="2"/>
  <c r="G110" i="2"/>
  <c r="D110" i="2" s="1"/>
  <c r="G109" i="2"/>
  <c r="D109" i="2" s="1"/>
  <c r="F109" i="2"/>
  <c r="E109" i="2"/>
  <c r="G108" i="2"/>
  <c r="D108" i="2" s="1"/>
  <c r="F108" i="2"/>
  <c r="E108" i="2"/>
  <c r="G107" i="2"/>
  <c r="D107" i="2" s="1"/>
  <c r="F107" i="2"/>
  <c r="E107" i="2"/>
  <c r="G106" i="2"/>
  <c r="D106" i="2" s="1"/>
  <c r="F106" i="2"/>
  <c r="E106" i="2"/>
  <c r="G105" i="2"/>
  <c r="D105" i="2" s="1"/>
  <c r="F105" i="2"/>
  <c r="E105" i="2"/>
  <c r="G104" i="2"/>
  <c r="D104" i="2" s="1"/>
  <c r="F104" i="2"/>
  <c r="E104" i="2"/>
  <c r="G103" i="2"/>
  <c r="D103" i="2" s="1"/>
  <c r="F103" i="2"/>
  <c r="E103" i="2"/>
  <c r="G102" i="2"/>
  <c r="D102" i="2" s="1"/>
  <c r="F102" i="2"/>
  <c r="E102" i="2"/>
  <c r="G101" i="2"/>
  <c r="D101" i="2" s="1"/>
  <c r="F101" i="2"/>
  <c r="E101" i="2"/>
  <c r="G100" i="2"/>
  <c r="D100" i="2" s="1"/>
  <c r="F100" i="2"/>
  <c r="E100" i="2"/>
  <c r="G99" i="2"/>
  <c r="D99" i="2" s="1"/>
  <c r="F99" i="2"/>
  <c r="E99" i="2"/>
  <c r="G98" i="2"/>
  <c r="D98" i="2" s="1"/>
  <c r="F98" i="2"/>
  <c r="E98" i="2"/>
  <c r="G97" i="2"/>
  <c r="F97" i="2"/>
  <c r="F111" i="2" s="1"/>
  <c r="G96" i="2"/>
  <c r="D96" i="2" s="1"/>
  <c r="E96" i="2"/>
  <c r="C96" i="2"/>
  <c r="D92" i="2"/>
  <c r="G92" i="2" s="1"/>
  <c r="E91" i="2"/>
  <c r="C91" i="2"/>
  <c r="D89" i="2"/>
  <c r="G89" i="2" s="1"/>
  <c r="H89" i="2" s="1"/>
  <c r="D86" i="2"/>
  <c r="G86" i="2" s="1"/>
  <c r="H86" i="2" s="1"/>
  <c r="G84" i="2"/>
  <c r="D84" i="2" s="1"/>
  <c r="G83" i="2"/>
  <c r="D83" i="2" s="1"/>
  <c r="G82" i="2"/>
  <c r="D82" i="2" s="1"/>
  <c r="G81" i="2"/>
  <c r="D81" i="2" s="1"/>
  <c r="G80" i="2"/>
  <c r="D80" i="2" s="1"/>
  <c r="G77" i="2"/>
  <c r="D77" i="2" s="1"/>
  <c r="G76" i="2"/>
  <c r="H76" i="2" s="1"/>
  <c r="G74" i="2"/>
  <c r="D74" i="2" s="1"/>
  <c r="D70" i="2"/>
  <c r="G70" i="2" s="1"/>
  <c r="H70" i="2" s="1"/>
  <c r="G69" i="2"/>
  <c r="D69" i="2" s="1"/>
  <c r="D67" i="2"/>
  <c r="D65" i="2"/>
  <c r="D64" i="2"/>
  <c r="G59" i="2"/>
  <c r="H59" i="2" s="1"/>
  <c r="E55" i="2"/>
  <c r="C55" i="2"/>
  <c r="E52" i="2"/>
  <c r="C52" i="2"/>
  <c r="E51" i="2"/>
  <c r="C51" i="2"/>
  <c r="E50" i="2"/>
  <c r="C50" i="2"/>
  <c r="E48" i="2"/>
  <c r="C48" i="2"/>
  <c r="G45" i="2"/>
  <c r="G44" i="2"/>
  <c r="D44" i="2" s="1"/>
  <c r="E44" i="2"/>
  <c r="C44" i="2"/>
  <c r="G43" i="2"/>
  <c r="D43" i="2" s="1"/>
  <c r="E43" i="2"/>
  <c r="C43" i="2"/>
  <c r="G42" i="2"/>
  <c r="D42" i="2" s="1"/>
  <c r="E42" i="2"/>
  <c r="C42" i="2"/>
  <c r="G41" i="2"/>
  <c r="E41" i="2"/>
  <c r="C41" i="2"/>
  <c r="G38" i="2"/>
  <c r="H38" i="2" s="1"/>
  <c r="G37" i="2"/>
  <c r="H37" i="2" s="1"/>
  <c r="G36" i="2"/>
  <c r="H36" i="2" s="1"/>
  <c r="G35" i="2"/>
  <c r="H35" i="2" s="1"/>
  <c r="G34" i="2"/>
  <c r="D34" i="2" s="1"/>
  <c r="E34" i="2"/>
  <c r="C34" i="2"/>
  <c r="G33" i="2"/>
  <c r="D33" i="2" s="1"/>
  <c r="E33" i="2"/>
  <c r="C33" i="2"/>
  <c r="G25" i="2"/>
  <c r="D25" i="2" s="1"/>
  <c r="E25" i="2"/>
  <c r="C25" i="2"/>
  <c r="G15" i="2"/>
  <c r="E15" i="2"/>
  <c r="D15" i="2"/>
  <c r="C15" i="2"/>
  <c r="G111" i="2" l="1"/>
  <c r="H125" i="2"/>
  <c r="H119" i="2"/>
  <c r="C97" i="2"/>
  <c r="H97" i="2"/>
  <c r="E97" i="2" s="1"/>
  <c r="H118" i="2"/>
  <c r="H45" i="2"/>
  <c r="H111" i="2" s="1"/>
  <c r="D41" i="2"/>
  <c r="D111" i="2" s="1"/>
  <c r="F143" i="2"/>
  <c r="C111" i="2"/>
  <c r="H117" i="2" l="1"/>
  <c r="E111" i="2"/>
  <c r="E143" i="2" s="1"/>
  <c r="D143" i="2"/>
  <c r="G143" i="2"/>
  <c r="H143" i="2" l="1"/>
  <c r="H37" i="11"/>
  <c r="D37" i="11"/>
  <c r="G37" i="11"/>
  <c r="H39" i="2"/>
  <c r="H37" i="9"/>
  <c r="G37" i="9"/>
  <c r="D37" i="9"/>
  <c r="H37" i="10"/>
  <c r="G37" i="10"/>
  <c r="D37" i="10"/>
  <c r="D39" i="2"/>
  <c r="G39" i="2"/>
</calcChain>
</file>

<file path=xl/sharedStrings.xml><?xml version="1.0" encoding="utf-8"?>
<sst xmlns="http://schemas.openxmlformats.org/spreadsheetml/2006/main" count="692" uniqueCount="140">
  <si>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</si>
  <si>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</si>
  <si>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</si>
  <si>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</si>
  <si>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</si>
  <si>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ул.Ленинского Комсомола, д.25(S общ.=4452,9 м2; S зем.уч.=2346,7м2)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</si>
  <si>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</si>
  <si>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</si>
  <si>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</si>
  <si>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</si>
  <si>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</si>
  <si>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</si>
  <si>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</si>
  <si>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</si>
  <si>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</si>
  <si>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</si>
  <si>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</si>
  <si>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</si>
  <si>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</si>
  <si>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</si>
  <si>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</si>
  <si>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</si>
  <si>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</si>
  <si>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</si>
  <si>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</si>
  <si>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</si>
  <si>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</si>
  <si>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</si>
  <si>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</si>
  <si>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</si>
  <si>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</si>
  <si>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</si>
  <si>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</si>
  <si>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</si>
  <si>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</si>
  <si>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</si>
  <si>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</si>
  <si>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</si>
  <si>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</si>
  <si>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</si>
  <si>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горячего водоснабжения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</si>
  <si>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</si>
  <si>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</si>
  <si>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</si>
  <si>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</si>
  <si>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</si>
  <si>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</si>
  <si>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</si>
  <si>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</si>
  <si>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</si>
  <si>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</si>
  <si>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</si>
  <si>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</si>
  <si>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</si>
  <si>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</si>
  <si>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</si>
  <si>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</si>
  <si>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</si>
  <si>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</si>
  <si>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</si>
  <si>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</si>
  <si>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</si>
  <si>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</si>
  <si>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</si>
  <si>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</si>
  <si>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</si>
  <si>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</si>
  <si>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</si>
  <si>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установка шарового крана на выходе с ВВП горячей воды для взятия проб,сдачи анализа ГВС ф 15</t>
  </si>
  <si>
    <t>обслуживание насосов горячего водоснабжения</t>
  </si>
  <si>
    <t>проверка работы регулятора температуры на бойлере</t>
  </si>
  <si>
    <t>замена ( поверка ) КИП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</si>
  <si>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</si>
  <si>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</si>
  <si>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</si>
  <si>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</si>
  <si>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</si>
  <si>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</si>
  <si>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</si>
  <si>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</si>
  <si>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</si>
  <si>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</si>
  <si>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</si>
  <si>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</si>
  <si>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</si>
  <si>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</si>
  <si>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</si>
  <si>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</si>
  <si>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</si>
  <si>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</si>
  <si>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 xml:space="preserve">очистка козырьков от снега и наледи </t>
  </si>
  <si>
    <t>Работы по текущему ремонту, в т.ч.:</t>
  </si>
  <si>
    <t>ремонт кровли</t>
  </si>
  <si>
    <t>ремонт бойлера</t>
  </si>
  <si>
    <t>ремонт вентшахт</t>
  </si>
  <si>
    <t>ремонт балконов</t>
  </si>
  <si>
    <t>ремонт козырьков подъездов</t>
  </si>
  <si>
    <t>ремонт парапета</t>
  </si>
  <si>
    <t>ремонт крылец</t>
  </si>
  <si>
    <t>смена запорной арматуры на водоснабжении</t>
  </si>
  <si>
    <t>восстановление изоляции на трубопроводах</t>
  </si>
  <si>
    <t>восстановление циркуляционной линии</t>
  </si>
  <si>
    <t>ремонт канализации</t>
  </si>
  <si>
    <t>электроосвещение (установка датчиков движения)</t>
  </si>
  <si>
    <t>Сбор, вывоз и утилизация ТБО,руб/м2</t>
  </si>
  <si>
    <t>ИТОГО: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</si>
  <si>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</si>
  <si>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</si>
  <si>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</si>
  <si>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Погашение задолженности прошлых периодов</t>
  </si>
  <si>
    <t>заполнение электронных паспортов</t>
  </si>
  <si>
    <t>пылеудаление и дезинфекция вентканалов без пробивки</t>
  </si>
  <si>
    <t>1 раз в 3 года</t>
  </si>
  <si>
    <t>установка датчиков движения в тамбуре 6шт.</t>
  </si>
  <si>
    <t>Проект 1</t>
  </si>
  <si>
    <t>гидравлическое испытание элеваторных узлов и запорной арматуры</t>
  </si>
  <si>
    <t>Итого:</t>
  </si>
  <si>
    <t>Управление многоквартирным домом, всего в т.ч.</t>
  </si>
  <si>
    <t>2015 -2016 гг.</t>
  </si>
  <si>
    <t>(стоимость услуг  увеличена на 10,5 % в соответствии с уровнем инфляции 2014 г.)</t>
  </si>
  <si>
    <t>выполнение работ экологом</t>
  </si>
  <si>
    <t>ремонт отмостки 215 м2</t>
  </si>
  <si>
    <t>демонтаж  приямков  (2шт)</t>
  </si>
  <si>
    <t>ремонт балконных плит 9 шт.</t>
  </si>
  <si>
    <t>изоляция трубопроводов в Т.У.</t>
  </si>
  <si>
    <t>установка шарового крана на выход ГВС диам. 15 мм - 1 шт.</t>
  </si>
  <si>
    <t>уборка мусора в тех.подвале 1,5 м3</t>
  </si>
  <si>
    <t>замена светильника настенного на площадках этажных 30 шт.</t>
  </si>
  <si>
    <t>установка секций ВВП (2 секции)</t>
  </si>
  <si>
    <t>Поверка общедомовых приборов учета горячего  водоснабжения</t>
  </si>
  <si>
    <t>Поверка общедомовых приборов учета теплоэнергии</t>
  </si>
  <si>
    <t>электрические измерения и испытания электрооборудования (ПТЭ ЭП п.2.12.17;3.4.12; ПП РФ № 290 от 03.04.2013 ч.2 ст.20)</t>
  </si>
  <si>
    <t xml:space="preserve">установка электронного регулятора температуры </t>
  </si>
  <si>
    <t>( с учетом поверки прибора учета горячего водоснабжения и теплоэнергии)</t>
  </si>
  <si>
    <t>Работы заявочного характера, в т.ч работы по предписанию надзорных органов</t>
  </si>
  <si>
    <t>по состоянию на 01.05.2015г.</t>
  </si>
  <si>
    <t>отключение системы отопления c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</si>
  <si>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</si>
  <si>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учет  работ по капремонту</t>
  </si>
  <si>
    <t>по адресу: ул.Ленинского Комсомола, д.25(S жилые + нежилые = 4452,5 м2; S зем.уч.=2346,7м2)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</si>
</sst>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b/>
      <sz val="14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name val="Arial"/>
      <family val="2"/>
      <charset val="204"/>
    </font>
    <font>
      <sz val="12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2" fontId="3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3" borderId="17" xfId="0" applyNumberFormat="1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2" fontId="10" fillId="3" borderId="17" xfId="0" applyNumberFormat="1" applyFont="1" applyFill="1" applyBorder="1" applyAlignment="1">
      <alignment horizontal="center" vertical="center" wrapText="1"/>
    </xf>
    <xf numFmtId="2" fontId="10" fillId="3" borderId="16" xfId="0" applyNumberFormat="1" applyFont="1" applyFill="1" applyBorder="1" applyAlignment="1">
      <alignment horizontal="center" vertical="center" wrapText="1"/>
    </xf>
    <xf numFmtId="2" fontId="10" fillId="3" borderId="18" xfId="0" applyNumberFormat="1" applyFont="1" applyFill="1" applyBorder="1" applyAlignment="1">
      <alignment horizontal="center" vertical="center" wrapText="1"/>
    </xf>
    <xf numFmtId="2" fontId="8" fillId="3" borderId="2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2" fontId="8" fillId="3" borderId="15" xfId="0" applyNumberFormat="1" applyFont="1" applyFill="1" applyBorder="1" applyAlignment="1">
      <alignment horizontal="center" vertical="center" wrapText="1"/>
    </xf>
    <xf numFmtId="2" fontId="8" fillId="3" borderId="23" xfId="0" applyNumberFormat="1" applyFont="1" applyFill="1" applyBorder="1" applyAlignment="1">
      <alignment horizontal="center" vertical="center" wrapText="1"/>
    </xf>
    <xf numFmtId="2" fontId="8" fillId="3" borderId="24" xfId="0" applyNumberFormat="1" applyFont="1" applyFill="1" applyBorder="1" applyAlignment="1">
      <alignment horizontal="center" vertical="center" wrapText="1"/>
    </xf>
    <xf numFmtId="2" fontId="1" fillId="3" borderId="25" xfId="0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3" borderId="22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2" fontId="10" fillId="3" borderId="15" xfId="0" applyNumberFormat="1" applyFont="1" applyFill="1" applyBorder="1" applyAlignment="1">
      <alignment horizontal="center" vertical="center" wrapText="1"/>
    </xf>
    <xf numFmtId="2" fontId="10" fillId="3" borderId="2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2" fontId="13" fillId="3" borderId="4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0" fillId="3" borderId="24" xfId="0" applyNumberFormat="1" applyFont="1" applyFill="1" applyBorder="1" applyAlignment="1">
      <alignment horizontal="center" vertical="center" wrapText="1"/>
    </xf>
    <xf numFmtId="2" fontId="10" fillId="3" borderId="22" xfId="0" applyNumberFormat="1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3" fillId="4" borderId="2" xfId="0" applyFont="1" applyFill="1" applyBorder="1" applyAlignment="1">
      <alignment horizontal="left" vertical="center" wrapText="1"/>
    </xf>
    <xf numFmtId="0" fontId="13" fillId="4" borderId="3" xfId="0" applyFont="1" applyFill="1" applyBorder="1"/>
    <xf numFmtId="2" fontId="13" fillId="4" borderId="3" xfId="0" applyNumberFormat="1" applyFont="1" applyFill="1" applyBorder="1" applyAlignment="1">
      <alignment horizontal="center"/>
    </xf>
    <xf numFmtId="0" fontId="9" fillId="4" borderId="0" xfId="0" applyFont="1" applyFill="1"/>
    <xf numFmtId="2" fontId="9" fillId="4" borderId="0" xfId="0" applyNumberFormat="1" applyFont="1" applyFill="1"/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0" fontId="9" fillId="0" borderId="0" xfId="0" applyFont="1" applyFill="1"/>
    <xf numFmtId="2" fontId="9" fillId="0" borderId="0" xfId="0" applyNumberFormat="1" applyFont="1" applyFill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3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2" fontId="10" fillId="3" borderId="27" xfId="0" applyNumberFormat="1" applyFont="1" applyFill="1" applyBorder="1" applyAlignment="1">
      <alignment horizontal="center" vertical="center" wrapText="1"/>
    </xf>
    <xf numFmtId="2" fontId="10" fillId="3" borderId="28" xfId="0" applyNumberFormat="1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2" fontId="10" fillId="3" borderId="29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left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2" fontId="8" fillId="3" borderId="4" xfId="0" applyNumberFormat="1" applyFont="1" applyFill="1" applyBorder="1" applyAlignment="1">
      <alignment horizontal="center" vertical="center" wrapText="1"/>
    </xf>
    <xf numFmtId="2" fontId="8" fillId="3" borderId="27" xfId="0" applyNumberFormat="1" applyFont="1" applyFill="1" applyBorder="1" applyAlignment="1">
      <alignment horizontal="center" vertical="center" wrapText="1"/>
    </xf>
    <xf numFmtId="2" fontId="8" fillId="3" borderId="28" xfId="0" applyNumberFormat="1" applyFont="1" applyFill="1" applyBorder="1" applyAlignment="1">
      <alignment horizontal="center" vertical="center" wrapText="1"/>
    </xf>
    <xf numFmtId="2" fontId="1" fillId="3" borderId="30" xfId="0" applyNumberFormat="1" applyFont="1" applyFill="1" applyBorder="1" applyAlignment="1">
      <alignment horizontal="center" vertical="center" wrapText="1"/>
    </xf>
    <xf numFmtId="2" fontId="1" fillId="3" borderId="23" xfId="0" applyNumberFormat="1" applyFont="1" applyFill="1" applyBorder="1" applyAlignment="1">
      <alignment horizontal="center" vertical="center" wrapText="1"/>
    </xf>
    <xf numFmtId="2" fontId="1" fillId="3" borderId="24" xfId="0" applyNumberFormat="1" applyFont="1" applyFill="1" applyBorder="1" applyAlignment="1">
      <alignment horizontal="center" vertical="center" wrapText="1"/>
    </xf>
    <xf numFmtId="2" fontId="1" fillId="3" borderId="18" xfId="0" applyNumberFormat="1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26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/>
    <xf numFmtId="2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topLeftCell="A87" zoomScale="75" zoomScaleNormal="75" workbookViewId="0">
      <selection sqref="A1:H151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5.85546875" style="1" customWidth="1"/>
    <col min="5" max="5" width="13.85546875" style="1" hidden="1" customWidth="1"/>
    <col min="6" max="6" width="20.85546875" style="70" hidden="1" customWidth="1"/>
    <col min="7" max="7" width="13.85546875" style="1" customWidth="1"/>
    <col min="8" max="8" width="20.85546875" style="70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3" ht="16.5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</row>
    <row r="2" spans="1:13" ht="12.75" customHeight="1" x14ac:dyDescent="0.3">
      <c r="B2" s="117" t="s">
        <v>1</v>
      </c>
      <c r="C2" s="117"/>
      <c r="D2" s="117"/>
      <c r="E2" s="117"/>
      <c r="F2" s="117"/>
      <c r="G2" s="116"/>
      <c r="H2" s="116"/>
    </row>
    <row r="3" spans="1:13" ht="19.5" customHeight="1" x14ac:dyDescent="0.3">
      <c r="A3" s="3" t="s">
        <v>118</v>
      </c>
      <c r="B3" s="117" t="s">
        <v>2</v>
      </c>
      <c r="C3" s="117"/>
      <c r="D3" s="117"/>
      <c r="E3" s="117"/>
      <c r="F3" s="117"/>
      <c r="G3" s="116"/>
      <c r="H3" s="116"/>
    </row>
    <row r="4" spans="1:13" ht="14.25" customHeight="1" x14ac:dyDescent="0.3">
      <c r="B4" s="117" t="s">
        <v>3</v>
      </c>
      <c r="C4" s="117"/>
      <c r="D4" s="117"/>
      <c r="E4" s="117"/>
      <c r="F4" s="117"/>
      <c r="G4" s="116"/>
      <c r="H4" s="116"/>
    </row>
    <row r="5" spans="1:13" ht="39.75" customHeight="1" x14ac:dyDescent="0.25">
      <c r="A5" s="118" t="s">
        <v>114</v>
      </c>
      <c r="B5" s="119"/>
      <c r="C5" s="119"/>
      <c r="D5" s="119"/>
      <c r="E5" s="119"/>
      <c r="F5" s="119"/>
      <c r="G5" s="119"/>
      <c r="H5" s="119"/>
      <c r="K5" s="1"/>
    </row>
    <row r="6" spans="1:13" ht="33" customHeight="1" x14ac:dyDescent="0.4">
      <c r="A6" s="120" t="s">
        <v>133</v>
      </c>
      <c r="B6" s="121"/>
      <c r="C6" s="121"/>
      <c r="D6" s="121"/>
      <c r="E6" s="121"/>
      <c r="F6" s="121"/>
      <c r="G6" s="121"/>
      <c r="H6" s="121"/>
      <c r="K6" s="1"/>
    </row>
    <row r="7" spans="1:13" ht="23.25" customHeight="1" x14ac:dyDescent="0.2">
      <c r="A7" s="132" t="s">
        <v>119</v>
      </c>
      <c r="B7" s="132"/>
      <c r="C7" s="132"/>
      <c r="D7" s="132"/>
      <c r="E7" s="132"/>
      <c r="F7" s="132"/>
      <c r="G7" s="132"/>
      <c r="H7" s="132"/>
      <c r="K7" s="1"/>
    </row>
    <row r="8" spans="1:13" s="4" customFormat="1" ht="33" customHeight="1" x14ac:dyDescent="0.4">
      <c r="A8" s="122" t="s">
        <v>4</v>
      </c>
      <c r="B8" s="122"/>
      <c r="C8" s="122"/>
      <c r="D8" s="122"/>
      <c r="E8" s="122"/>
      <c r="F8" s="122"/>
      <c r="G8" s="122"/>
      <c r="H8" s="122"/>
      <c r="K8" s="5"/>
    </row>
    <row r="9" spans="1:13" s="6" customFormat="1" ht="18.75" customHeight="1" x14ac:dyDescent="0.4">
      <c r="A9" s="122" t="s">
        <v>5</v>
      </c>
      <c r="B9" s="122"/>
      <c r="C9" s="122"/>
      <c r="D9" s="122"/>
      <c r="E9" s="123"/>
      <c r="F9" s="123"/>
      <c r="G9" s="123"/>
      <c r="H9" s="123"/>
    </row>
    <row r="10" spans="1:13" s="7" customFormat="1" ht="17.25" customHeight="1" x14ac:dyDescent="0.2">
      <c r="A10" s="124" t="s">
        <v>6</v>
      </c>
      <c r="B10" s="124"/>
      <c r="C10" s="124"/>
      <c r="D10" s="124"/>
      <c r="E10" s="125"/>
      <c r="F10" s="125"/>
      <c r="G10" s="125"/>
      <c r="H10" s="125"/>
    </row>
    <row r="11" spans="1:13" s="6" customFormat="1" ht="30" customHeight="1" thickBot="1" x14ac:dyDescent="0.25">
      <c r="A11" s="126" t="s">
        <v>7</v>
      </c>
      <c r="B11" s="126"/>
      <c r="C11" s="126"/>
      <c r="D11" s="126"/>
      <c r="E11" s="127"/>
      <c r="F11" s="127"/>
      <c r="G11" s="127"/>
      <c r="H11" s="127"/>
    </row>
    <row r="12" spans="1:13" s="12" customFormat="1" ht="139.5" customHeight="1" thickBot="1" x14ac:dyDescent="0.25">
      <c r="A12" s="8" t="s">
        <v>8</v>
      </c>
      <c r="B12" s="9" t="s">
        <v>9</v>
      </c>
      <c r="C12" s="10" t="s">
        <v>10</v>
      </c>
      <c r="D12" s="10" t="s">
        <v>11</v>
      </c>
      <c r="E12" s="10" t="s">
        <v>10</v>
      </c>
      <c r="F12" s="11" t="s">
        <v>12</v>
      </c>
      <c r="G12" s="10" t="s">
        <v>10</v>
      </c>
      <c r="H12" s="11" t="s">
        <v>12</v>
      </c>
      <c r="K12" s="13"/>
    </row>
    <row r="13" spans="1:13" s="20" customFormat="1" x14ac:dyDescent="0.2">
      <c r="A13" s="14">
        <v>1</v>
      </c>
      <c r="B13" s="15">
        <v>2</v>
      </c>
      <c r="C13" s="15">
        <v>3</v>
      </c>
      <c r="D13" s="16"/>
      <c r="E13" s="15">
        <v>3</v>
      </c>
      <c r="F13" s="17">
        <v>4</v>
      </c>
      <c r="G13" s="18">
        <v>3</v>
      </c>
      <c r="H13" s="19">
        <v>4</v>
      </c>
      <c r="K13" s="21"/>
    </row>
    <row r="14" spans="1:13" s="20" customFormat="1" ht="49.5" customHeight="1" x14ac:dyDescent="0.2">
      <c r="A14" s="128" t="s">
        <v>13</v>
      </c>
      <c r="B14" s="129"/>
      <c r="C14" s="129"/>
      <c r="D14" s="129"/>
      <c r="E14" s="129"/>
      <c r="F14" s="129"/>
      <c r="G14" s="130"/>
      <c r="H14" s="131"/>
      <c r="K14" s="21"/>
      <c r="M14" s="20">
        <v>16998.8</v>
      </c>
    </row>
    <row r="15" spans="1:13" s="12" customFormat="1" ht="15" x14ac:dyDescent="0.2">
      <c r="A15" s="22" t="s">
        <v>117</v>
      </c>
      <c r="B15" s="23"/>
      <c r="C15" s="24">
        <f>F15*12</f>
        <v>0</v>
      </c>
      <c r="D15" s="25">
        <f>G15*I15</f>
        <v>169922.66</v>
      </c>
      <c r="E15" s="26">
        <f>H15*12</f>
        <v>38.159999999999997</v>
      </c>
      <c r="F15" s="27"/>
      <c r="G15" s="26">
        <f>H15*12</f>
        <v>38.159999999999997</v>
      </c>
      <c r="H15" s="27">
        <f>H20+H24</f>
        <v>3.18</v>
      </c>
      <c r="I15" s="12">
        <v>4452.8999999999996</v>
      </c>
      <c r="J15" s="12">
        <v>1.07</v>
      </c>
      <c r="K15" s="13">
        <v>2.2400000000000002</v>
      </c>
    </row>
    <row r="16" spans="1:13" s="12" customFormat="1" ht="29.25" customHeight="1" x14ac:dyDescent="0.2">
      <c r="A16" s="77" t="s">
        <v>14</v>
      </c>
      <c r="B16" s="76" t="s">
        <v>15</v>
      </c>
      <c r="C16" s="29"/>
      <c r="D16" s="28"/>
      <c r="E16" s="29"/>
      <c r="F16" s="30"/>
      <c r="G16" s="29"/>
      <c r="H16" s="30"/>
      <c r="I16" s="12">
        <v>4452.8999999999996</v>
      </c>
      <c r="K16" s="13"/>
    </row>
    <row r="17" spans="1:11" s="12" customFormat="1" ht="15" x14ac:dyDescent="0.2">
      <c r="A17" s="77" t="s">
        <v>16</v>
      </c>
      <c r="B17" s="76" t="s">
        <v>15</v>
      </c>
      <c r="C17" s="29"/>
      <c r="D17" s="28"/>
      <c r="E17" s="29"/>
      <c r="F17" s="30"/>
      <c r="G17" s="29"/>
      <c r="H17" s="30"/>
      <c r="I17" s="12">
        <v>4452.8999999999996</v>
      </c>
      <c r="K17" s="13"/>
    </row>
    <row r="18" spans="1:11" s="12" customFormat="1" ht="15" x14ac:dyDescent="0.2">
      <c r="A18" s="77" t="s">
        <v>17</v>
      </c>
      <c r="B18" s="76" t="s">
        <v>18</v>
      </c>
      <c r="C18" s="29"/>
      <c r="D18" s="28"/>
      <c r="E18" s="29"/>
      <c r="F18" s="30"/>
      <c r="G18" s="29"/>
      <c r="H18" s="30"/>
      <c r="I18" s="12">
        <v>4452.8999999999996</v>
      </c>
      <c r="K18" s="13"/>
    </row>
    <row r="19" spans="1:11" s="12" customFormat="1" ht="15" x14ac:dyDescent="0.2">
      <c r="A19" s="77" t="s">
        <v>19</v>
      </c>
      <c r="B19" s="76" t="s">
        <v>15</v>
      </c>
      <c r="C19" s="29"/>
      <c r="D19" s="28"/>
      <c r="E19" s="29"/>
      <c r="F19" s="30"/>
      <c r="G19" s="29"/>
      <c r="H19" s="30"/>
      <c r="I19" s="12">
        <v>4452.8999999999996</v>
      </c>
      <c r="K19" s="13"/>
    </row>
    <row r="20" spans="1:11" s="12" customFormat="1" ht="15" x14ac:dyDescent="0.2">
      <c r="A20" s="75" t="s">
        <v>116</v>
      </c>
      <c r="B20" s="76"/>
      <c r="C20" s="29"/>
      <c r="D20" s="28"/>
      <c r="E20" s="29"/>
      <c r="F20" s="30"/>
      <c r="G20" s="29"/>
      <c r="H20" s="27">
        <v>2.83</v>
      </c>
      <c r="K20" s="13"/>
    </row>
    <row r="21" spans="1:11" s="12" customFormat="1" ht="15" x14ac:dyDescent="0.2">
      <c r="A21" s="77" t="s">
        <v>110</v>
      </c>
      <c r="B21" s="76" t="s">
        <v>15</v>
      </c>
      <c r="C21" s="29"/>
      <c r="D21" s="28"/>
      <c r="E21" s="29"/>
      <c r="F21" s="30"/>
      <c r="G21" s="29"/>
      <c r="H21" s="30">
        <v>0.12</v>
      </c>
      <c r="K21" s="13"/>
    </row>
    <row r="22" spans="1:11" s="12" customFormat="1" ht="15" x14ac:dyDescent="0.2">
      <c r="A22" s="77" t="s">
        <v>138</v>
      </c>
      <c r="B22" s="76" t="s">
        <v>15</v>
      </c>
      <c r="C22" s="29"/>
      <c r="D22" s="28"/>
      <c r="E22" s="29"/>
      <c r="F22" s="30"/>
      <c r="G22" s="29"/>
      <c r="H22" s="30">
        <v>0.11</v>
      </c>
      <c r="K22" s="13"/>
    </row>
    <row r="23" spans="1:11" s="12" customFormat="1" ht="15" x14ac:dyDescent="0.2">
      <c r="A23" s="77" t="s">
        <v>120</v>
      </c>
      <c r="B23" s="76" t="s">
        <v>15</v>
      </c>
      <c r="C23" s="29"/>
      <c r="D23" s="28"/>
      <c r="E23" s="29"/>
      <c r="F23" s="30"/>
      <c r="G23" s="29"/>
      <c r="H23" s="30">
        <v>0.12</v>
      </c>
      <c r="K23" s="13"/>
    </row>
    <row r="24" spans="1:11" s="12" customFormat="1" ht="15" x14ac:dyDescent="0.2">
      <c r="A24" s="75" t="s">
        <v>116</v>
      </c>
      <c r="B24" s="76"/>
      <c r="C24" s="29"/>
      <c r="D24" s="28"/>
      <c r="E24" s="29"/>
      <c r="F24" s="30"/>
      <c r="G24" s="29"/>
      <c r="H24" s="27">
        <f>H21+H22+H23</f>
        <v>0.35</v>
      </c>
      <c r="K24" s="13"/>
    </row>
    <row r="25" spans="1:11" s="12" customFormat="1" ht="30" x14ac:dyDescent="0.2">
      <c r="A25" s="75" t="s">
        <v>20</v>
      </c>
      <c r="B25" s="87"/>
      <c r="C25" s="26">
        <f>F25*12</f>
        <v>0</v>
      </c>
      <c r="D25" s="25">
        <f>G25*I25</f>
        <v>102594.82</v>
      </c>
      <c r="E25" s="26">
        <f>H25*12</f>
        <v>23.04</v>
      </c>
      <c r="F25" s="27"/>
      <c r="G25" s="26">
        <f>H25*12</f>
        <v>23.04</v>
      </c>
      <c r="H25" s="27">
        <v>1.92</v>
      </c>
      <c r="I25" s="12">
        <v>4452.8999999999996</v>
      </c>
      <c r="J25" s="12">
        <v>1.07</v>
      </c>
      <c r="K25" s="13">
        <v>1.52</v>
      </c>
    </row>
    <row r="26" spans="1:11" s="12" customFormat="1" ht="15" x14ac:dyDescent="0.2">
      <c r="A26" s="88" t="s">
        <v>21</v>
      </c>
      <c r="B26" s="89" t="s">
        <v>22</v>
      </c>
      <c r="C26" s="26"/>
      <c r="D26" s="25"/>
      <c r="E26" s="26"/>
      <c r="F26" s="27"/>
      <c r="G26" s="26"/>
      <c r="H26" s="27"/>
      <c r="I26" s="12">
        <v>4452.8999999999996</v>
      </c>
      <c r="J26" s="12">
        <v>1.07</v>
      </c>
      <c r="K26" s="13"/>
    </row>
    <row r="27" spans="1:11" s="12" customFormat="1" ht="15" x14ac:dyDescent="0.2">
      <c r="A27" s="88" t="s">
        <v>23</v>
      </c>
      <c r="B27" s="89" t="s">
        <v>22</v>
      </c>
      <c r="C27" s="26"/>
      <c r="D27" s="25"/>
      <c r="E27" s="26"/>
      <c r="F27" s="27"/>
      <c r="G27" s="26"/>
      <c r="H27" s="27"/>
      <c r="I27" s="12">
        <v>4452.8999999999996</v>
      </c>
      <c r="J27" s="12">
        <v>1.07</v>
      </c>
      <c r="K27" s="13"/>
    </row>
    <row r="28" spans="1:11" s="12" customFormat="1" ht="15" x14ac:dyDescent="0.2">
      <c r="A28" s="90" t="s">
        <v>24</v>
      </c>
      <c r="B28" s="91" t="s">
        <v>25</v>
      </c>
      <c r="C28" s="26"/>
      <c r="D28" s="25"/>
      <c r="E28" s="26"/>
      <c r="F28" s="27"/>
      <c r="G28" s="26"/>
      <c r="H28" s="27"/>
      <c r="K28" s="13"/>
    </row>
    <row r="29" spans="1:11" s="12" customFormat="1" ht="15" x14ac:dyDescent="0.2">
      <c r="A29" s="88" t="s">
        <v>26</v>
      </c>
      <c r="B29" s="89" t="s">
        <v>22</v>
      </c>
      <c r="C29" s="26"/>
      <c r="D29" s="25"/>
      <c r="E29" s="26"/>
      <c r="F29" s="27"/>
      <c r="G29" s="26"/>
      <c r="H29" s="27"/>
      <c r="I29" s="12">
        <v>4452.8999999999996</v>
      </c>
      <c r="J29" s="12">
        <v>1.07</v>
      </c>
      <c r="K29" s="13"/>
    </row>
    <row r="30" spans="1:11" s="12" customFormat="1" ht="25.5" x14ac:dyDescent="0.2">
      <c r="A30" s="88" t="s">
        <v>27</v>
      </c>
      <c r="B30" s="89" t="s">
        <v>28</v>
      </c>
      <c r="C30" s="26"/>
      <c r="D30" s="25"/>
      <c r="E30" s="26"/>
      <c r="F30" s="27"/>
      <c r="G30" s="26"/>
      <c r="H30" s="27"/>
      <c r="I30" s="12">
        <v>4452.8999999999996</v>
      </c>
      <c r="J30" s="12">
        <v>1.07</v>
      </c>
      <c r="K30" s="13"/>
    </row>
    <row r="31" spans="1:11" s="12" customFormat="1" ht="15" x14ac:dyDescent="0.2">
      <c r="A31" s="88" t="s">
        <v>29</v>
      </c>
      <c r="B31" s="89" t="s">
        <v>22</v>
      </c>
      <c r="C31" s="26"/>
      <c r="D31" s="25"/>
      <c r="E31" s="26"/>
      <c r="F31" s="27"/>
      <c r="G31" s="26"/>
      <c r="H31" s="27"/>
      <c r="I31" s="12">
        <v>4452.8999999999996</v>
      </c>
      <c r="J31" s="12">
        <v>1.07</v>
      </c>
      <c r="K31" s="13"/>
    </row>
    <row r="32" spans="1:11" s="12" customFormat="1" ht="26.25" thickBot="1" x14ac:dyDescent="0.25">
      <c r="A32" s="92" t="s">
        <v>30</v>
      </c>
      <c r="B32" s="93" t="s">
        <v>31</v>
      </c>
      <c r="C32" s="26"/>
      <c r="D32" s="25"/>
      <c r="E32" s="26"/>
      <c r="F32" s="27"/>
      <c r="G32" s="26"/>
      <c r="H32" s="27"/>
      <c r="I32" s="12">
        <v>4452.8999999999996</v>
      </c>
      <c r="J32" s="12">
        <v>1.07</v>
      </c>
      <c r="K32" s="13"/>
    </row>
    <row r="33" spans="1:12" s="32" customFormat="1" ht="18.75" customHeight="1" x14ac:dyDescent="0.2">
      <c r="A33" s="94" t="s">
        <v>32</v>
      </c>
      <c r="B33" s="95" t="s">
        <v>33</v>
      </c>
      <c r="C33" s="26">
        <f>F33*12</f>
        <v>0</v>
      </c>
      <c r="D33" s="25">
        <f t="shared" ref="D33:D44" si="0">G33*I33</f>
        <v>40076.1</v>
      </c>
      <c r="E33" s="26">
        <f>H33*12</f>
        <v>9</v>
      </c>
      <c r="F33" s="31"/>
      <c r="G33" s="26">
        <f t="shared" ref="G33:G44" si="1">H33*12</f>
        <v>9</v>
      </c>
      <c r="H33" s="27">
        <v>0.75</v>
      </c>
      <c r="I33" s="12">
        <v>4452.8999999999996</v>
      </c>
      <c r="J33" s="12">
        <v>1.07</v>
      </c>
      <c r="K33" s="13">
        <v>0.6</v>
      </c>
    </row>
    <row r="34" spans="1:12" s="12" customFormat="1" ht="15" x14ac:dyDescent="0.2">
      <c r="A34" s="94" t="s">
        <v>34</v>
      </c>
      <c r="B34" s="95" t="s">
        <v>35</v>
      </c>
      <c r="C34" s="26">
        <f>F34*12</f>
        <v>0</v>
      </c>
      <c r="D34" s="25">
        <f t="shared" si="0"/>
        <v>130915.26</v>
      </c>
      <c r="E34" s="26">
        <f>H34*12</f>
        <v>29.4</v>
      </c>
      <c r="F34" s="31"/>
      <c r="G34" s="26">
        <f t="shared" si="1"/>
        <v>29.4</v>
      </c>
      <c r="H34" s="27">
        <v>2.4500000000000002</v>
      </c>
      <c r="I34" s="12">
        <v>4452.8999999999996</v>
      </c>
      <c r="J34" s="12">
        <v>1.07</v>
      </c>
      <c r="K34" s="13">
        <v>1.94</v>
      </c>
    </row>
    <row r="35" spans="1:12" s="20" customFormat="1" ht="30" x14ac:dyDescent="0.2">
      <c r="A35" s="94" t="s">
        <v>36</v>
      </c>
      <c r="B35" s="95" t="s">
        <v>37</v>
      </c>
      <c r="C35" s="33"/>
      <c r="D35" s="25">
        <v>2042.21</v>
      </c>
      <c r="E35" s="33"/>
      <c r="F35" s="31"/>
      <c r="G35" s="26">
        <f>D35/I35</f>
        <v>0.46</v>
      </c>
      <c r="H35" s="27">
        <f>G35/12</f>
        <v>0.04</v>
      </c>
      <c r="I35" s="12">
        <v>4452.8999999999996</v>
      </c>
      <c r="J35" s="12">
        <v>1.07</v>
      </c>
      <c r="K35" s="13">
        <v>0.06</v>
      </c>
    </row>
    <row r="36" spans="1:12" s="20" customFormat="1" ht="30" x14ac:dyDescent="0.2">
      <c r="A36" s="94" t="s">
        <v>38</v>
      </c>
      <c r="B36" s="95" t="s">
        <v>37</v>
      </c>
      <c r="C36" s="33"/>
      <c r="D36" s="25">
        <v>2042.21</v>
      </c>
      <c r="E36" s="33"/>
      <c r="F36" s="31"/>
      <c r="G36" s="26">
        <f>D36/I36</f>
        <v>0.46</v>
      </c>
      <c r="H36" s="27">
        <f>G36/12</f>
        <v>0.04</v>
      </c>
      <c r="I36" s="12">
        <v>4452.8999999999996</v>
      </c>
      <c r="J36" s="12">
        <v>1.07</v>
      </c>
      <c r="K36" s="13">
        <v>0</v>
      </c>
    </row>
    <row r="37" spans="1:12" s="20" customFormat="1" ht="23.25" customHeight="1" x14ac:dyDescent="0.2">
      <c r="A37" s="94" t="s">
        <v>39</v>
      </c>
      <c r="B37" s="95" t="s">
        <v>37</v>
      </c>
      <c r="C37" s="33"/>
      <c r="D37" s="25">
        <v>12896.1</v>
      </c>
      <c r="E37" s="33"/>
      <c r="F37" s="31"/>
      <c r="G37" s="26">
        <f>D37/I37</f>
        <v>2.9</v>
      </c>
      <c r="H37" s="27">
        <f>G37/12</f>
        <v>0.24</v>
      </c>
      <c r="I37" s="12">
        <v>4452.8999999999996</v>
      </c>
      <c r="J37" s="12">
        <v>1.07</v>
      </c>
      <c r="K37" s="13">
        <v>0.19</v>
      </c>
    </row>
    <row r="38" spans="1:12" s="20" customFormat="1" ht="30" x14ac:dyDescent="0.2">
      <c r="A38" s="94" t="s">
        <v>129</v>
      </c>
      <c r="B38" s="95" t="s">
        <v>28</v>
      </c>
      <c r="C38" s="33"/>
      <c r="D38" s="25">
        <v>3652.28</v>
      </c>
      <c r="E38" s="33"/>
      <c r="F38" s="31"/>
      <c r="G38" s="26">
        <f>D38/I38</f>
        <v>0.82</v>
      </c>
      <c r="H38" s="27">
        <f>G38/12</f>
        <v>7.0000000000000007E-2</v>
      </c>
      <c r="I38" s="12">
        <v>4452.8999999999996</v>
      </c>
      <c r="J38" s="12">
        <v>1.07</v>
      </c>
      <c r="K38" s="13">
        <v>0</v>
      </c>
    </row>
    <row r="39" spans="1:12" s="20" customFormat="1" ht="30" hidden="1" x14ac:dyDescent="0.2">
      <c r="A39" s="94" t="s">
        <v>40</v>
      </c>
      <c r="B39" s="95" t="s">
        <v>28</v>
      </c>
      <c r="C39" s="33"/>
      <c r="D39" s="25">
        <f t="shared" ca="1" si="0"/>
        <v>0</v>
      </c>
      <c r="E39" s="33"/>
      <c r="F39" s="31"/>
      <c r="G39" s="26">
        <f t="shared" ref="G39:G40" ca="1" si="2">D39/I39</f>
        <v>0.82</v>
      </c>
      <c r="H39" s="27">
        <f t="shared" ref="H39:H40" ca="1" si="3">G39/12</f>
        <v>7.0000000000000007E-2</v>
      </c>
      <c r="I39" s="12">
        <v>4452.8999999999996</v>
      </c>
      <c r="J39" s="12">
        <v>1.07</v>
      </c>
      <c r="K39" s="13">
        <v>0.05</v>
      </c>
    </row>
    <row r="40" spans="1:12" s="20" customFormat="1" ht="30" x14ac:dyDescent="0.2">
      <c r="A40" s="94" t="s">
        <v>130</v>
      </c>
      <c r="B40" s="95" t="s">
        <v>28</v>
      </c>
      <c r="C40" s="33"/>
      <c r="D40" s="25">
        <v>12896.11</v>
      </c>
      <c r="E40" s="33"/>
      <c r="F40" s="31"/>
      <c r="G40" s="26">
        <f t="shared" si="2"/>
        <v>2.9</v>
      </c>
      <c r="H40" s="27">
        <f t="shared" si="3"/>
        <v>0.24</v>
      </c>
      <c r="I40" s="12">
        <v>4452.8999999999996</v>
      </c>
      <c r="J40" s="12"/>
      <c r="K40" s="13"/>
    </row>
    <row r="41" spans="1:12" s="20" customFormat="1" ht="30" x14ac:dyDescent="0.2">
      <c r="A41" s="94" t="s">
        <v>41</v>
      </c>
      <c r="B41" s="95"/>
      <c r="C41" s="33">
        <f>F41*12</f>
        <v>0</v>
      </c>
      <c r="D41" s="25">
        <f t="shared" si="0"/>
        <v>11221.31</v>
      </c>
      <c r="E41" s="33">
        <f>H41*12</f>
        <v>2.52</v>
      </c>
      <c r="F41" s="31"/>
      <c r="G41" s="26">
        <f t="shared" si="1"/>
        <v>2.52</v>
      </c>
      <c r="H41" s="27">
        <v>0.21</v>
      </c>
      <c r="I41" s="12">
        <v>4452.8999999999996</v>
      </c>
      <c r="J41" s="12">
        <v>1.07</v>
      </c>
      <c r="K41" s="13">
        <v>0.14000000000000001</v>
      </c>
    </row>
    <row r="42" spans="1:12" s="12" customFormat="1" ht="18.75" customHeight="1" x14ac:dyDescent="0.2">
      <c r="A42" s="94" t="s">
        <v>42</v>
      </c>
      <c r="B42" s="95" t="s">
        <v>43</v>
      </c>
      <c r="C42" s="33">
        <f>F42*12</f>
        <v>0</v>
      </c>
      <c r="D42" s="25">
        <f t="shared" si="0"/>
        <v>3206.09</v>
      </c>
      <c r="E42" s="33">
        <f>H42*12</f>
        <v>0.72</v>
      </c>
      <c r="F42" s="31"/>
      <c r="G42" s="26">
        <f t="shared" si="1"/>
        <v>0.72</v>
      </c>
      <c r="H42" s="27">
        <v>0.06</v>
      </c>
      <c r="I42" s="12">
        <v>4452.8999999999996</v>
      </c>
      <c r="J42" s="12">
        <v>1.07</v>
      </c>
      <c r="K42" s="13">
        <v>0.03</v>
      </c>
    </row>
    <row r="43" spans="1:12" s="12" customFormat="1" ht="15.75" customHeight="1" x14ac:dyDescent="0.2">
      <c r="A43" s="94" t="s">
        <v>44</v>
      </c>
      <c r="B43" s="96" t="s">
        <v>45</v>
      </c>
      <c r="C43" s="34">
        <f>F43*12</f>
        <v>0</v>
      </c>
      <c r="D43" s="25">
        <f t="shared" si="0"/>
        <v>2137.39</v>
      </c>
      <c r="E43" s="33">
        <f>H43*12</f>
        <v>0.48</v>
      </c>
      <c r="F43" s="31"/>
      <c r="G43" s="26">
        <f t="shared" si="1"/>
        <v>0.48</v>
      </c>
      <c r="H43" s="27">
        <v>0.04</v>
      </c>
      <c r="I43" s="12">
        <v>4452.8999999999996</v>
      </c>
      <c r="J43" s="12">
        <v>1.07</v>
      </c>
      <c r="K43" s="13">
        <v>0.02</v>
      </c>
    </row>
    <row r="44" spans="1:12" s="32" customFormat="1" ht="30" x14ac:dyDescent="0.2">
      <c r="A44" s="94" t="s">
        <v>46</v>
      </c>
      <c r="B44" s="95" t="s">
        <v>47</v>
      </c>
      <c r="C44" s="33">
        <f>F44*12</f>
        <v>0</v>
      </c>
      <c r="D44" s="25">
        <f t="shared" si="0"/>
        <v>2671.74</v>
      </c>
      <c r="E44" s="33">
        <f>H44*12</f>
        <v>0.6</v>
      </c>
      <c r="F44" s="31"/>
      <c r="G44" s="26">
        <f t="shared" si="1"/>
        <v>0.6</v>
      </c>
      <c r="H44" s="27">
        <v>0.05</v>
      </c>
      <c r="I44" s="12">
        <v>4452.8999999999996</v>
      </c>
      <c r="J44" s="12">
        <v>1.07</v>
      </c>
      <c r="K44" s="13">
        <v>0.03</v>
      </c>
    </row>
    <row r="45" spans="1:12" s="32" customFormat="1" ht="15" x14ac:dyDescent="0.2">
      <c r="A45" s="94" t="s">
        <v>48</v>
      </c>
      <c r="B45" s="95"/>
      <c r="C45" s="26"/>
      <c r="D45" s="26">
        <f>D47+D48+D49+D50+D51+D52+D53+D54+D55+D56</f>
        <v>17397.32</v>
      </c>
      <c r="E45" s="26"/>
      <c r="F45" s="31"/>
      <c r="G45" s="26">
        <f>D45/I45</f>
        <v>3.91</v>
      </c>
      <c r="H45" s="27">
        <f>G45/12</f>
        <v>0.33</v>
      </c>
      <c r="I45" s="12">
        <v>4452.8999999999996</v>
      </c>
      <c r="J45" s="12">
        <v>1.07</v>
      </c>
      <c r="K45" s="13">
        <v>0.46</v>
      </c>
      <c r="L45" s="32">
        <v>0.42249999999999999</v>
      </c>
    </row>
    <row r="46" spans="1:12" s="20" customFormat="1" ht="15" hidden="1" x14ac:dyDescent="0.2">
      <c r="A46" s="97"/>
      <c r="B46" s="89"/>
      <c r="C46" s="37"/>
      <c r="D46" s="36"/>
      <c r="E46" s="37"/>
      <c r="F46" s="38"/>
      <c r="G46" s="37"/>
      <c r="H46" s="38"/>
      <c r="I46" s="12">
        <v>4452.8999999999996</v>
      </c>
      <c r="J46" s="12"/>
      <c r="K46" s="13"/>
    </row>
    <row r="47" spans="1:12" s="20" customFormat="1" ht="24.75" customHeight="1" x14ac:dyDescent="0.2">
      <c r="A47" s="97" t="s">
        <v>136</v>
      </c>
      <c r="B47" s="89" t="s">
        <v>49</v>
      </c>
      <c r="C47" s="37"/>
      <c r="D47" s="36">
        <v>622.74</v>
      </c>
      <c r="E47" s="37"/>
      <c r="F47" s="38"/>
      <c r="G47" s="37"/>
      <c r="H47" s="38"/>
      <c r="I47" s="12">
        <v>4452.8999999999996</v>
      </c>
      <c r="J47" s="12">
        <v>1.07</v>
      </c>
      <c r="K47" s="13">
        <v>0.01</v>
      </c>
    </row>
    <row r="48" spans="1:12" s="20" customFormat="1" ht="15" x14ac:dyDescent="0.2">
      <c r="A48" s="97" t="s">
        <v>50</v>
      </c>
      <c r="B48" s="89" t="s">
        <v>51</v>
      </c>
      <c r="C48" s="37">
        <f>F48*12</f>
        <v>0</v>
      </c>
      <c r="D48" s="36">
        <v>459.48</v>
      </c>
      <c r="E48" s="37">
        <f>H48*12</f>
        <v>0</v>
      </c>
      <c r="F48" s="38"/>
      <c r="G48" s="37"/>
      <c r="H48" s="38"/>
      <c r="I48" s="12">
        <v>4452.8999999999996</v>
      </c>
      <c r="J48" s="12">
        <v>1.07</v>
      </c>
      <c r="K48" s="13">
        <v>0.01</v>
      </c>
    </row>
    <row r="49" spans="1:11" s="20" customFormat="1" ht="15" x14ac:dyDescent="0.2">
      <c r="A49" s="97" t="s">
        <v>115</v>
      </c>
      <c r="B49" s="98" t="s">
        <v>49</v>
      </c>
      <c r="C49" s="37"/>
      <c r="D49" s="36">
        <v>818.74</v>
      </c>
      <c r="E49" s="37"/>
      <c r="F49" s="38"/>
      <c r="G49" s="37"/>
      <c r="H49" s="38"/>
      <c r="I49" s="12">
        <v>4452.8999999999996</v>
      </c>
      <c r="J49" s="12"/>
      <c r="K49" s="13"/>
    </row>
    <row r="50" spans="1:11" s="20" customFormat="1" ht="15" x14ac:dyDescent="0.2">
      <c r="A50" s="97" t="s">
        <v>52</v>
      </c>
      <c r="B50" s="89" t="s">
        <v>49</v>
      </c>
      <c r="C50" s="37">
        <f>F50*12</f>
        <v>0</v>
      </c>
      <c r="D50" s="36">
        <v>875.61</v>
      </c>
      <c r="E50" s="37">
        <f>H50*12</f>
        <v>0</v>
      </c>
      <c r="F50" s="38"/>
      <c r="G50" s="37"/>
      <c r="H50" s="38"/>
      <c r="I50" s="12">
        <v>4452.8999999999996</v>
      </c>
      <c r="J50" s="12">
        <v>1.07</v>
      </c>
      <c r="K50" s="13">
        <v>0.01</v>
      </c>
    </row>
    <row r="51" spans="1:11" s="20" customFormat="1" ht="15" x14ac:dyDescent="0.2">
      <c r="A51" s="97" t="s">
        <v>53</v>
      </c>
      <c r="B51" s="89" t="s">
        <v>49</v>
      </c>
      <c r="C51" s="37">
        <f>F51*12</f>
        <v>0</v>
      </c>
      <c r="D51" s="36">
        <v>3903.72</v>
      </c>
      <c r="E51" s="37">
        <f>H51*12</f>
        <v>0</v>
      </c>
      <c r="F51" s="38"/>
      <c r="G51" s="37"/>
      <c r="H51" s="38"/>
      <c r="I51" s="12">
        <v>4452.8999999999996</v>
      </c>
      <c r="J51" s="12">
        <v>1.07</v>
      </c>
      <c r="K51" s="13">
        <v>0.05</v>
      </c>
    </row>
    <row r="52" spans="1:11" s="20" customFormat="1" ht="15" x14ac:dyDescent="0.2">
      <c r="A52" s="97" t="s">
        <v>54</v>
      </c>
      <c r="B52" s="89" t="s">
        <v>49</v>
      </c>
      <c r="C52" s="37">
        <f>F52*12</f>
        <v>0</v>
      </c>
      <c r="D52" s="36">
        <v>918.95</v>
      </c>
      <c r="E52" s="37">
        <f>H52*12</f>
        <v>0</v>
      </c>
      <c r="F52" s="38"/>
      <c r="G52" s="37"/>
      <c r="H52" s="38"/>
      <c r="I52" s="12">
        <v>4452.8999999999996</v>
      </c>
      <c r="J52" s="12">
        <v>1.07</v>
      </c>
      <c r="K52" s="13">
        <v>0.01</v>
      </c>
    </row>
    <row r="53" spans="1:11" s="20" customFormat="1" ht="15" x14ac:dyDescent="0.2">
      <c r="A53" s="97" t="s">
        <v>55</v>
      </c>
      <c r="B53" s="89" t="s">
        <v>49</v>
      </c>
      <c r="C53" s="37"/>
      <c r="D53" s="36">
        <v>437.79</v>
      </c>
      <c r="E53" s="37"/>
      <c r="F53" s="38"/>
      <c r="G53" s="37"/>
      <c r="H53" s="38"/>
      <c r="I53" s="12">
        <v>4452.8999999999996</v>
      </c>
      <c r="J53" s="12">
        <v>1.07</v>
      </c>
      <c r="K53" s="13">
        <v>0.01</v>
      </c>
    </row>
    <row r="54" spans="1:11" s="20" customFormat="1" ht="15" x14ac:dyDescent="0.2">
      <c r="A54" s="97" t="s">
        <v>56</v>
      </c>
      <c r="B54" s="89" t="s">
        <v>51</v>
      </c>
      <c r="C54" s="37"/>
      <c r="D54" s="36">
        <v>1751.23</v>
      </c>
      <c r="E54" s="37"/>
      <c r="F54" s="38"/>
      <c r="G54" s="37"/>
      <c r="H54" s="38"/>
      <c r="I54" s="12">
        <v>4452.8999999999996</v>
      </c>
      <c r="J54" s="12">
        <v>1.07</v>
      </c>
      <c r="K54" s="13">
        <v>0.02</v>
      </c>
    </row>
    <row r="55" spans="1:11" s="20" customFormat="1" ht="25.5" x14ac:dyDescent="0.2">
      <c r="A55" s="97" t="s">
        <v>57</v>
      </c>
      <c r="B55" s="89" t="s">
        <v>49</v>
      </c>
      <c r="C55" s="37">
        <f>F55*12</f>
        <v>0</v>
      </c>
      <c r="D55" s="36">
        <v>4120.45</v>
      </c>
      <c r="E55" s="37">
        <f>H55*12</f>
        <v>0</v>
      </c>
      <c r="F55" s="38"/>
      <c r="G55" s="37"/>
      <c r="H55" s="38"/>
      <c r="I55" s="12">
        <v>4452.8999999999996</v>
      </c>
      <c r="J55" s="12">
        <v>1.07</v>
      </c>
      <c r="K55" s="13">
        <v>0.06</v>
      </c>
    </row>
    <row r="56" spans="1:11" s="20" customFormat="1" ht="25.5" x14ac:dyDescent="0.2">
      <c r="A56" s="97" t="s">
        <v>137</v>
      </c>
      <c r="B56" s="89" t="s">
        <v>49</v>
      </c>
      <c r="C56" s="37"/>
      <c r="D56" s="36">
        <v>3488.61</v>
      </c>
      <c r="E56" s="37"/>
      <c r="F56" s="38"/>
      <c r="G56" s="37"/>
      <c r="H56" s="38"/>
      <c r="I56" s="12">
        <v>4452.8999999999996</v>
      </c>
      <c r="J56" s="12">
        <v>1.07</v>
      </c>
      <c r="K56" s="13">
        <v>0.01</v>
      </c>
    </row>
    <row r="57" spans="1:11" s="20" customFormat="1" ht="15" hidden="1" x14ac:dyDescent="0.2">
      <c r="A57" s="99"/>
      <c r="B57" s="100"/>
      <c r="C57" s="40"/>
      <c r="D57" s="40"/>
      <c r="E57" s="37"/>
      <c r="F57" s="38"/>
      <c r="G57" s="37"/>
      <c r="H57" s="38"/>
      <c r="I57" s="12">
        <v>4452.8999999999996</v>
      </c>
      <c r="J57" s="12"/>
      <c r="K57" s="13"/>
    </row>
    <row r="58" spans="1:11" s="20" customFormat="1" ht="15" hidden="1" x14ac:dyDescent="0.2">
      <c r="A58" s="99"/>
      <c r="B58" s="100"/>
      <c r="C58" s="40"/>
      <c r="D58" s="40"/>
      <c r="E58" s="37"/>
      <c r="F58" s="38"/>
      <c r="G58" s="37"/>
      <c r="H58" s="38"/>
      <c r="I58" s="12">
        <v>4452.8999999999996</v>
      </c>
      <c r="J58" s="12">
        <v>1.07</v>
      </c>
      <c r="K58" s="13">
        <v>0.02</v>
      </c>
    </row>
    <row r="59" spans="1:11" s="32" customFormat="1" ht="30" x14ac:dyDescent="0.2">
      <c r="A59" s="94" t="s">
        <v>58</v>
      </c>
      <c r="B59" s="95"/>
      <c r="C59" s="26"/>
      <c r="D59" s="26">
        <f>D60+D61+D62+D63+D68+D75</f>
        <v>127727.17</v>
      </c>
      <c r="E59" s="26"/>
      <c r="F59" s="31"/>
      <c r="G59" s="26">
        <f>D59/I59</f>
        <v>28.68</v>
      </c>
      <c r="H59" s="27">
        <f>G59/12</f>
        <v>2.39</v>
      </c>
      <c r="I59" s="12">
        <v>4452.8999999999996</v>
      </c>
      <c r="J59" s="12">
        <v>1.07</v>
      </c>
      <c r="K59" s="13">
        <v>0.49</v>
      </c>
    </row>
    <row r="60" spans="1:11" s="20" customFormat="1" ht="15" x14ac:dyDescent="0.2">
      <c r="A60" s="97" t="s">
        <v>59</v>
      </c>
      <c r="B60" s="89" t="s">
        <v>60</v>
      </c>
      <c r="C60" s="37"/>
      <c r="D60" s="36">
        <v>2626.83</v>
      </c>
      <c r="E60" s="37"/>
      <c r="F60" s="38"/>
      <c r="G60" s="37"/>
      <c r="H60" s="38"/>
      <c r="I60" s="12">
        <v>4452.8999999999996</v>
      </c>
      <c r="J60" s="12">
        <v>1.07</v>
      </c>
      <c r="K60" s="13">
        <v>0.04</v>
      </c>
    </row>
    <row r="61" spans="1:11" s="20" customFormat="1" ht="25.5" x14ac:dyDescent="0.2">
      <c r="A61" s="97" t="s">
        <v>61</v>
      </c>
      <c r="B61" s="89" t="s">
        <v>62</v>
      </c>
      <c r="C61" s="37"/>
      <c r="D61" s="36">
        <v>1751.23</v>
      </c>
      <c r="E61" s="37"/>
      <c r="F61" s="38"/>
      <c r="G61" s="37"/>
      <c r="H61" s="38"/>
      <c r="I61" s="12">
        <v>4452.8999999999996</v>
      </c>
      <c r="J61" s="12">
        <v>1.07</v>
      </c>
      <c r="K61" s="13">
        <v>0.02</v>
      </c>
    </row>
    <row r="62" spans="1:11" s="20" customFormat="1" ht="15" x14ac:dyDescent="0.2">
      <c r="A62" s="97" t="s">
        <v>63</v>
      </c>
      <c r="B62" s="89" t="s">
        <v>64</v>
      </c>
      <c r="C62" s="37"/>
      <c r="D62" s="36">
        <v>1837.85</v>
      </c>
      <c r="E62" s="37"/>
      <c r="F62" s="38"/>
      <c r="G62" s="37"/>
      <c r="H62" s="38"/>
      <c r="I62" s="12">
        <v>4452.8999999999996</v>
      </c>
      <c r="J62" s="12">
        <v>1.07</v>
      </c>
      <c r="K62" s="13">
        <v>0.03</v>
      </c>
    </row>
    <row r="63" spans="1:11" s="20" customFormat="1" ht="25.5" x14ac:dyDescent="0.2">
      <c r="A63" s="97" t="s">
        <v>65</v>
      </c>
      <c r="B63" s="89" t="s">
        <v>66</v>
      </c>
      <c r="C63" s="37"/>
      <c r="D63" s="36">
        <v>1751.2</v>
      </c>
      <c r="E63" s="37"/>
      <c r="F63" s="38"/>
      <c r="G63" s="37"/>
      <c r="H63" s="38"/>
      <c r="I63" s="12">
        <v>4452.8999999999996</v>
      </c>
      <c r="J63" s="12">
        <v>1.07</v>
      </c>
      <c r="K63" s="13">
        <v>0.02</v>
      </c>
    </row>
    <row r="64" spans="1:11" s="20" customFormat="1" ht="15" hidden="1" x14ac:dyDescent="0.2">
      <c r="A64" s="97" t="s">
        <v>67</v>
      </c>
      <c r="B64" s="89" t="s">
        <v>64</v>
      </c>
      <c r="C64" s="37"/>
      <c r="D64" s="36">
        <f t="shared" ref="D64:D69" si="4">G64*I64</f>
        <v>0</v>
      </c>
      <c r="E64" s="37"/>
      <c r="F64" s="38"/>
      <c r="G64" s="37"/>
      <c r="H64" s="38"/>
      <c r="I64" s="12">
        <v>4452.8999999999996</v>
      </c>
      <c r="J64" s="12">
        <v>1.07</v>
      </c>
      <c r="K64" s="13">
        <v>0</v>
      </c>
    </row>
    <row r="65" spans="1:12" s="20" customFormat="1" ht="25.5" hidden="1" x14ac:dyDescent="0.2">
      <c r="A65" s="97" t="s">
        <v>68</v>
      </c>
      <c r="B65" s="89" t="s">
        <v>49</v>
      </c>
      <c r="C65" s="37"/>
      <c r="D65" s="36">
        <f t="shared" si="4"/>
        <v>0</v>
      </c>
      <c r="E65" s="37"/>
      <c r="F65" s="38"/>
      <c r="G65" s="37"/>
      <c r="H65" s="38"/>
      <c r="I65" s="12">
        <v>4452.8999999999996</v>
      </c>
      <c r="J65" s="12">
        <v>1.07</v>
      </c>
      <c r="K65" s="13">
        <v>0</v>
      </c>
    </row>
    <row r="66" spans="1:12" s="20" customFormat="1" ht="15" hidden="1" x14ac:dyDescent="0.2">
      <c r="A66" s="97"/>
      <c r="B66" s="91" t="s">
        <v>49</v>
      </c>
      <c r="C66" s="37"/>
      <c r="D66" s="36"/>
      <c r="E66" s="37"/>
      <c r="F66" s="38"/>
      <c r="G66" s="37"/>
      <c r="H66" s="38"/>
      <c r="I66" s="12">
        <v>4452.8999999999996</v>
      </c>
      <c r="J66" s="12">
        <v>1.07</v>
      </c>
      <c r="K66" s="13">
        <v>0.02</v>
      </c>
    </row>
    <row r="67" spans="1:12" s="20" customFormat="1" ht="15" hidden="1" x14ac:dyDescent="0.2">
      <c r="A67" s="97" t="s">
        <v>69</v>
      </c>
      <c r="B67" s="89" t="s">
        <v>37</v>
      </c>
      <c r="C67" s="37"/>
      <c r="D67" s="36">
        <f t="shared" si="4"/>
        <v>0</v>
      </c>
      <c r="E67" s="37"/>
      <c r="F67" s="38"/>
      <c r="G67" s="37"/>
      <c r="H67" s="38"/>
      <c r="I67" s="12">
        <v>4452.8999999999996</v>
      </c>
      <c r="J67" s="12">
        <v>1.07</v>
      </c>
      <c r="K67" s="13">
        <v>0</v>
      </c>
    </row>
    <row r="68" spans="1:12" s="20" customFormat="1" ht="15" x14ac:dyDescent="0.2">
      <c r="A68" s="97" t="s">
        <v>70</v>
      </c>
      <c r="B68" s="89" t="s">
        <v>37</v>
      </c>
      <c r="C68" s="39"/>
      <c r="D68" s="36">
        <v>6228.48</v>
      </c>
      <c r="E68" s="39"/>
      <c r="F68" s="38"/>
      <c r="G68" s="37"/>
      <c r="H68" s="38"/>
      <c r="I68" s="12">
        <v>4452.8999999999996</v>
      </c>
      <c r="J68" s="12">
        <v>1.07</v>
      </c>
      <c r="K68" s="13">
        <v>0.1</v>
      </c>
    </row>
    <row r="69" spans="1:12" s="20" customFormat="1" ht="15" hidden="1" x14ac:dyDescent="0.2">
      <c r="A69" s="97" t="s">
        <v>71</v>
      </c>
      <c r="B69" s="89" t="s">
        <v>49</v>
      </c>
      <c r="C69" s="37"/>
      <c r="D69" s="36">
        <f t="shared" si="4"/>
        <v>0</v>
      </c>
      <c r="E69" s="37"/>
      <c r="F69" s="38"/>
      <c r="G69" s="37">
        <f>H69*12</f>
        <v>0</v>
      </c>
      <c r="H69" s="38">
        <v>0</v>
      </c>
      <c r="I69" s="12">
        <v>4452.8999999999996</v>
      </c>
      <c r="J69" s="12">
        <v>1.07</v>
      </c>
      <c r="K69" s="13">
        <v>0</v>
      </c>
    </row>
    <row r="70" spans="1:12" s="20" customFormat="1" ht="30" hidden="1" x14ac:dyDescent="0.2">
      <c r="A70" s="94" t="s">
        <v>72</v>
      </c>
      <c r="B70" s="89"/>
      <c r="C70" s="37"/>
      <c r="D70" s="26">
        <f>D72+D73</f>
        <v>0</v>
      </c>
      <c r="E70" s="37"/>
      <c r="F70" s="38"/>
      <c r="G70" s="26">
        <f>D70/I70</f>
        <v>0</v>
      </c>
      <c r="H70" s="27">
        <f>G70/12</f>
        <v>0</v>
      </c>
      <c r="I70" s="12">
        <v>4452.8999999999996</v>
      </c>
      <c r="J70" s="12">
        <v>1.07</v>
      </c>
      <c r="K70" s="13">
        <v>0.05</v>
      </c>
    </row>
    <row r="71" spans="1:12" s="20" customFormat="1" ht="15" hidden="1" x14ac:dyDescent="0.2">
      <c r="A71" s="97"/>
      <c r="B71" s="89"/>
      <c r="C71" s="37"/>
      <c r="D71" s="36"/>
      <c r="E71" s="37"/>
      <c r="F71" s="38"/>
      <c r="G71" s="37"/>
      <c r="H71" s="38"/>
      <c r="I71" s="12">
        <v>4452.8999999999996</v>
      </c>
      <c r="J71" s="12"/>
      <c r="K71" s="13"/>
    </row>
    <row r="72" spans="1:12" s="20" customFormat="1" ht="25.5" hidden="1" x14ac:dyDescent="0.2">
      <c r="A72" s="97"/>
      <c r="B72" s="91" t="s">
        <v>28</v>
      </c>
      <c r="C72" s="37"/>
      <c r="D72" s="36"/>
      <c r="E72" s="37"/>
      <c r="F72" s="38"/>
      <c r="G72" s="37"/>
      <c r="H72" s="38"/>
      <c r="I72" s="12"/>
      <c r="J72" s="12"/>
      <c r="K72" s="13"/>
    </row>
    <row r="73" spans="1:12" s="20" customFormat="1" ht="15" hidden="1" x14ac:dyDescent="0.2">
      <c r="A73" s="97"/>
      <c r="B73" s="91" t="s">
        <v>49</v>
      </c>
      <c r="C73" s="37"/>
      <c r="D73" s="36"/>
      <c r="E73" s="37"/>
      <c r="F73" s="38"/>
      <c r="G73" s="37"/>
      <c r="H73" s="38"/>
      <c r="I73" s="12">
        <v>4452.8999999999996</v>
      </c>
      <c r="J73" s="12">
        <v>1.07</v>
      </c>
      <c r="K73" s="13">
        <v>0.02</v>
      </c>
    </row>
    <row r="74" spans="1:12" s="20" customFormat="1" ht="15" hidden="1" x14ac:dyDescent="0.2">
      <c r="A74" s="97" t="s">
        <v>73</v>
      </c>
      <c r="B74" s="89" t="s">
        <v>37</v>
      </c>
      <c r="C74" s="37"/>
      <c r="D74" s="36">
        <f>G74*I74</f>
        <v>0</v>
      </c>
      <c r="E74" s="37"/>
      <c r="F74" s="38"/>
      <c r="G74" s="37">
        <f>H74*12</f>
        <v>0</v>
      </c>
      <c r="H74" s="38">
        <v>0</v>
      </c>
      <c r="I74" s="12">
        <v>4452.8999999999996</v>
      </c>
      <c r="J74" s="12">
        <v>1.07</v>
      </c>
      <c r="K74" s="13">
        <v>0</v>
      </c>
    </row>
    <row r="75" spans="1:12" s="20" customFormat="1" ht="25.5" x14ac:dyDescent="0.2">
      <c r="A75" s="97" t="s">
        <v>128</v>
      </c>
      <c r="B75" s="91" t="s">
        <v>28</v>
      </c>
      <c r="C75" s="37"/>
      <c r="D75" s="36">
        <v>113531.58</v>
      </c>
      <c r="E75" s="37"/>
      <c r="F75" s="38"/>
      <c r="G75" s="39"/>
      <c r="H75" s="85"/>
      <c r="I75" s="12"/>
      <c r="J75" s="12"/>
      <c r="K75" s="13"/>
    </row>
    <row r="76" spans="1:12" s="20" customFormat="1" ht="15" x14ac:dyDescent="0.2">
      <c r="A76" s="94" t="s">
        <v>74</v>
      </c>
      <c r="B76" s="89"/>
      <c r="C76" s="37"/>
      <c r="D76" s="26">
        <f>D78+D79+D85</f>
        <v>41254.25</v>
      </c>
      <c r="E76" s="37"/>
      <c r="F76" s="38"/>
      <c r="G76" s="26">
        <f>D76/I76</f>
        <v>9.26</v>
      </c>
      <c r="H76" s="27">
        <f>G76/12</f>
        <v>0.77</v>
      </c>
      <c r="I76" s="12">
        <v>4452.8999999999996</v>
      </c>
      <c r="J76" s="12">
        <v>1.07</v>
      </c>
      <c r="K76" s="13">
        <v>0.19</v>
      </c>
      <c r="L76" s="20">
        <v>0.20330000000000001</v>
      </c>
    </row>
    <row r="77" spans="1:12" s="20" customFormat="1" ht="15" hidden="1" x14ac:dyDescent="0.2">
      <c r="A77" s="97" t="s">
        <v>75</v>
      </c>
      <c r="B77" s="89" t="s">
        <v>37</v>
      </c>
      <c r="C77" s="37"/>
      <c r="D77" s="36">
        <f t="shared" ref="D77:D84" si="5">G77*I77</f>
        <v>0</v>
      </c>
      <c r="E77" s="37"/>
      <c r="F77" s="38"/>
      <c r="G77" s="37">
        <f t="shared" ref="G77:G84" si="6">H77*12</f>
        <v>0</v>
      </c>
      <c r="H77" s="38">
        <v>0</v>
      </c>
      <c r="I77" s="12">
        <v>4452.8999999999996</v>
      </c>
      <c r="J77" s="12">
        <v>1.07</v>
      </c>
      <c r="K77" s="13">
        <v>0</v>
      </c>
    </row>
    <row r="78" spans="1:12" s="20" customFormat="1" ht="15" x14ac:dyDescent="0.2">
      <c r="A78" s="97" t="s">
        <v>76</v>
      </c>
      <c r="B78" s="89" t="s">
        <v>49</v>
      </c>
      <c r="C78" s="37"/>
      <c r="D78" s="36">
        <v>11898.54</v>
      </c>
      <c r="E78" s="37"/>
      <c r="F78" s="38"/>
      <c r="G78" s="37"/>
      <c r="H78" s="38"/>
      <c r="I78" s="12">
        <v>4452.8999999999996</v>
      </c>
      <c r="J78" s="12">
        <v>1.07</v>
      </c>
      <c r="K78" s="13">
        <v>0.18</v>
      </c>
    </row>
    <row r="79" spans="1:12" s="20" customFormat="1" ht="15" x14ac:dyDescent="0.2">
      <c r="A79" s="97" t="s">
        <v>77</v>
      </c>
      <c r="B79" s="89" t="s">
        <v>49</v>
      </c>
      <c r="C79" s="37"/>
      <c r="D79" s="36">
        <v>915.28</v>
      </c>
      <c r="E79" s="37"/>
      <c r="F79" s="38"/>
      <c r="G79" s="37"/>
      <c r="H79" s="38"/>
      <c r="I79" s="12">
        <v>4452.8999999999996</v>
      </c>
      <c r="J79" s="12">
        <v>1.07</v>
      </c>
      <c r="K79" s="13">
        <v>0.01</v>
      </c>
    </row>
    <row r="80" spans="1:12" s="20" customFormat="1" ht="27.75" hidden="1" customHeight="1" x14ac:dyDescent="0.2">
      <c r="A80" s="97" t="s">
        <v>78</v>
      </c>
      <c r="B80" s="89" t="s">
        <v>28</v>
      </c>
      <c r="C80" s="37"/>
      <c r="D80" s="36">
        <f t="shared" si="5"/>
        <v>0</v>
      </c>
      <c r="E80" s="37"/>
      <c r="F80" s="38"/>
      <c r="G80" s="37">
        <f t="shared" si="6"/>
        <v>0</v>
      </c>
      <c r="H80" s="38">
        <v>0</v>
      </c>
      <c r="I80" s="12">
        <v>4452.8999999999996</v>
      </c>
      <c r="J80" s="12">
        <v>1.07</v>
      </c>
      <c r="K80" s="13">
        <v>0</v>
      </c>
    </row>
    <row r="81" spans="1:12" s="20" customFormat="1" ht="25.5" hidden="1" x14ac:dyDescent="0.2">
      <c r="A81" s="97" t="s">
        <v>79</v>
      </c>
      <c r="B81" s="89" t="s">
        <v>28</v>
      </c>
      <c r="C81" s="37"/>
      <c r="D81" s="36">
        <f t="shared" si="5"/>
        <v>0</v>
      </c>
      <c r="E81" s="37"/>
      <c r="F81" s="38"/>
      <c r="G81" s="37">
        <f t="shared" si="6"/>
        <v>0</v>
      </c>
      <c r="H81" s="38">
        <v>0</v>
      </c>
      <c r="I81" s="12">
        <v>4452.8999999999996</v>
      </c>
      <c r="J81" s="12">
        <v>1.07</v>
      </c>
      <c r="K81" s="13">
        <v>0</v>
      </c>
    </row>
    <row r="82" spans="1:12" s="20" customFormat="1" ht="25.5" hidden="1" x14ac:dyDescent="0.2">
      <c r="A82" s="97" t="s">
        <v>80</v>
      </c>
      <c r="B82" s="89" t="s">
        <v>28</v>
      </c>
      <c r="C82" s="37"/>
      <c r="D82" s="36">
        <f t="shared" si="5"/>
        <v>0</v>
      </c>
      <c r="E82" s="37"/>
      <c r="F82" s="38"/>
      <c r="G82" s="37">
        <f t="shared" si="6"/>
        <v>0</v>
      </c>
      <c r="H82" s="38">
        <v>0</v>
      </c>
      <c r="I82" s="12">
        <v>4452.8999999999996</v>
      </c>
      <c r="J82" s="12">
        <v>1.07</v>
      </c>
      <c r="K82" s="13">
        <v>0</v>
      </c>
    </row>
    <row r="83" spans="1:12" s="20" customFormat="1" ht="25.5" hidden="1" x14ac:dyDescent="0.2">
      <c r="A83" s="97" t="s">
        <v>81</v>
      </c>
      <c r="B83" s="89" t="s">
        <v>28</v>
      </c>
      <c r="C83" s="37"/>
      <c r="D83" s="36">
        <f t="shared" si="5"/>
        <v>0</v>
      </c>
      <c r="E83" s="37"/>
      <c r="F83" s="38"/>
      <c r="G83" s="37">
        <f t="shared" si="6"/>
        <v>0</v>
      </c>
      <c r="H83" s="38">
        <v>0</v>
      </c>
      <c r="I83" s="12">
        <v>4452.8999999999996</v>
      </c>
      <c r="J83" s="12">
        <v>1.07</v>
      </c>
      <c r="K83" s="13">
        <v>0</v>
      </c>
    </row>
    <row r="84" spans="1:12" s="20" customFormat="1" ht="25.5" hidden="1" x14ac:dyDescent="0.2">
      <c r="A84" s="97" t="s">
        <v>82</v>
      </c>
      <c r="B84" s="89" t="s">
        <v>28</v>
      </c>
      <c r="C84" s="37"/>
      <c r="D84" s="36">
        <f t="shared" si="5"/>
        <v>0</v>
      </c>
      <c r="E84" s="37"/>
      <c r="F84" s="38"/>
      <c r="G84" s="37">
        <f t="shared" si="6"/>
        <v>0</v>
      </c>
      <c r="H84" s="38">
        <v>0</v>
      </c>
      <c r="I84" s="12">
        <v>4452.8999999999996</v>
      </c>
      <c r="J84" s="12">
        <v>1.07</v>
      </c>
      <c r="K84" s="13">
        <v>0</v>
      </c>
    </row>
    <row r="85" spans="1:12" s="20" customFormat="1" ht="25.5" x14ac:dyDescent="0.2">
      <c r="A85" s="97" t="s">
        <v>131</v>
      </c>
      <c r="B85" s="98" t="s">
        <v>112</v>
      </c>
      <c r="C85" s="37"/>
      <c r="D85" s="86">
        <v>28440.43</v>
      </c>
      <c r="E85" s="37"/>
      <c r="F85" s="38"/>
      <c r="G85" s="39"/>
      <c r="H85" s="85"/>
      <c r="I85" s="12">
        <v>4452.8999999999996</v>
      </c>
      <c r="J85" s="12"/>
      <c r="K85" s="13"/>
    </row>
    <row r="86" spans="1:12" s="20" customFormat="1" ht="15" x14ac:dyDescent="0.2">
      <c r="A86" s="94" t="s">
        <v>83</v>
      </c>
      <c r="B86" s="89"/>
      <c r="C86" s="37"/>
      <c r="D86" s="26">
        <f>D87+D88</f>
        <v>1098.1600000000001</v>
      </c>
      <c r="E86" s="37"/>
      <c r="F86" s="38"/>
      <c r="G86" s="26">
        <f>D86/I86</f>
        <v>0.25</v>
      </c>
      <c r="H86" s="27">
        <f>G86/12</f>
        <v>0.02</v>
      </c>
      <c r="I86" s="12">
        <v>4452.8999999999996</v>
      </c>
      <c r="J86" s="12">
        <v>1.07</v>
      </c>
      <c r="K86" s="13">
        <v>0.13</v>
      </c>
    </row>
    <row r="87" spans="1:12" s="20" customFormat="1" ht="15" x14ac:dyDescent="0.2">
      <c r="A87" s="97" t="s">
        <v>84</v>
      </c>
      <c r="B87" s="89" t="s">
        <v>49</v>
      </c>
      <c r="C87" s="37"/>
      <c r="D87" s="36">
        <v>1098.1600000000001</v>
      </c>
      <c r="E87" s="37"/>
      <c r="F87" s="38"/>
      <c r="G87" s="37"/>
      <c r="H87" s="38"/>
      <c r="I87" s="12">
        <v>4452.8999999999996</v>
      </c>
      <c r="J87" s="12">
        <v>1.07</v>
      </c>
      <c r="K87" s="13">
        <v>0.02</v>
      </c>
    </row>
    <row r="88" spans="1:12" s="20" customFormat="1" ht="15" hidden="1" x14ac:dyDescent="0.2">
      <c r="A88" s="97" t="s">
        <v>85</v>
      </c>
      <c r="B88" s="89" t="s">
        <v>49</v>
      </c>
      <c r="C88" s="37"/>
      <c r="D88" s="36"/>
      <c r="E88" s="37"/>
      <c r="F88" s="38"/>
      <c r="G88" s="37"/>
      <c r="H88" s="38"/>
      <c r="I88" s="12">
        <v>4452.8999999999996</v>
      </c>
      <c r="J88" s="12">
        <v>1.07</v>
      </c>
      <c r="K88" s="13">
        <v>0.01</v>
      </c>
    </row>
    <row r="89" spans="1:12" s="12" customFormat="1" ht="15" x14ac:dyDescent="0.2">
      <c r="A89" s="94" t="s">
        <v>86</v>
      </c>
      <c r="B89" s="95"/>
      <c r="C89" s="26"/>
      <c r="D89" s="26">
        <f>D90+D91</f>
        <v>38008.32</v>
      </c>
      <c r="E89" s="26"/>
      <c r="F89" s="31"/>
      <c r="G89" s="26">
        <f>D89/I89</f>
        <v>8.5399999999999991</v>
      </c>
      <c r="H89" s="27">
        <f>G89/12</f>
        <v>0.71</v>
      </c>
      <c r="I89" s="12">
        <v>4452.8999999999996</v>
      </c>
      <c r="J89" s="12">
        <v>1.07</v>
      </c>
      <c r="K89" s="13">
        <v>0.34</v>
      </c>
      <c r="L89" s="12">
        <v>0.36749999999999999</v>
      </c>
    </row>
    <row r="90" spans="1:12" s="20" customFormat="1" ht="15" x14ac:dyDescent="0.2">
      <c r="A90" s="97" t="s">
        <v>87</v>
      </c>
      <c r="B90" s="91" t="s">
        <v>51</v>
      </c>
      <c r="C90" s="37"/>
      <c r="D90" s="36">
        <v>21565.919999999998</v>
      </c>
      <c r="E90" s="37"/>
      <c r="F90" s="38"/>
      <c r="G90" s="37"/>
      <c r="H90" s="38"/>
      <c r="I90" s="12">
        <v>4452.8999999999996</v>
      </c>
      <c r="J90" s="12">
        <v>1.07</v>
      </c>
      <c r="K90" s="13">
        <v>0.02</v>
      </c>
    </row>
    <row r="91" spans="1:12" s="20" customFormat="1" ht="15" x14ac:dyDescent="0.2">
      <c r="A91" s="97" t="s">
        <v>111</v>
      </c>
      <c r="B91" s="98" t="s">
        <v>112</v>
      </c>
      <c r="C91" s="37">
        <f>F91*12</f>
        <v>0</v>
      </c>
      <c r="D91" s="36">
        <v>16442.400000000001</v>
      </c>
      <c r="E91" s="37">
        <f>H91*12</f>
        <v>0</v>
      </c>
      <c r="F91" s="38"/>
      <c r="G91" s="37"/>
      <c r="H91" s="38"/>
      <c r="I91" s="12">
        <v>4452.8999999999996</v>
      </c>
      <c r="J91" s="12">
        <v>1.07</v>
      </c>
      <c r="K91" s="13">
        <v>0.32</v>
      </c>
    </row>
    <row r="92" spans="1:12" s="12" customFormat="1" ht="15" x14ac:dyDescent="0.2">
      <c r="A92" s="94" t="s">
        <v>88</v>
      </c>
      <c r="B92" s="95"/>
      <c r="C92" s="26"/>
      <c r="D92" s="26">
        <f>D93+D94+D95</f>
        <v>23722.28</v>
      </c>
      <c r="E92" s="26"/>
      <c r="F92" s="31"/>
      <c r="G92" s="26">
        <f>D92/I92</f>
        <v>5.33</v>
      </c>
      <c r="H92" s="27">
        <v>0.45</v>
      </c>
      <c r="I92" s="12">
        <v>4452.8999999999996</v>
      </c>
      <c r="J92" s="12">
        <v>1.07</v>
      </c>
      <c r="K92" s="13">
        <v>0.35</v>
      </c>
    </row>
    <row r="93" spans="1:12" s="20" customFormat="1" ht="15" x14ac:dyDescent="0.2">
      <c r="A93" s="97" t="s">
        <v>89</v>
      </c>
      <c r="B93" s="89" t="s">
        <v>60</v>
      </c>
      <c r="C93" s="37"/>
      <c r="D93" s="36">
        <v>17351.79</v>
      </c>
      <c r="E93" s="37"/>
      <c r="F93" s="38"/>
      <c r="G93" s="37"/>
      <c r="H93" s="38"/>
      <c r="I93" s="12">
        <v>4452.8999999999996</v>
      </c>
      <c r="J93" s="12">
        <v>1.07</v>
      </c>
      <c r="K93" s="13">
        <v>0.26</v>
      </c>
    </row>
    <row r="94" spans="1:12" s="20" customFormat="1" ht="15.75" thickBot="1" x14ac:dyDescent="0.25">
      <c r="A94" s="97" t="s">
        <v>90</v>
      </c>
      <c r="B94" s="89" t="s">
        <v>60</v>
      </c>
      <c r="C94" s="37"/>
      <c r="D94" s="36">
        <v>6370.49</v>
      </c>
      <c r="E94" s="37"/>
      <c r="F94" s="38"/>
      <c r="G94" s="37"/>
      <c r="H94" s="38"/>
      <c r="I94" s="12">
        <v>4452.8999999999996</v>
      </c>
      <c r="J94" s="12">
        <v>1.07</v>
      </c>
      <c r="K94" s="13">
        <v>0.1</v>
      </c>
    </row>
    <row r="95" spans="1:12" s="20" customFormat="1" ht="25.5" hidden="1" customHeight="1" x14ac:dyDescent="0.2">
      <c r="A95" s="101"/>
      <c r="B95" s="102"/>
      <c r="C95" s="83"/>
      <c r="D95" s="82"/>
      <c r="E95" s="83"/>
      <c r="F95" s="84"/>
      <c r="G95" s="83"/>
      <c r="H95" s="84">
        <v>0</v>
      </c>
      <c r="I95" s="12">
        <v>4452.8999999999996</v>
      </c>
      <c r="J95" s="12">
        <v>1.07</v>
      </c>
      <c r="K95" s="13">
        <v>0</v>
      </c>
    </row>
    <row r="96" spans="1:12" s="12" customFormat="1" ht="38.25" thickBot="1" x14ac:dyDescent="0.25">
      <c r="A96" s="103" t="s">
        <v>134</v>
      </c>
      <c r="B96" s="104" t="s">
        <v>28</v>
      </c>
      <c r="C96" s="78">
        <f>F96*12</f>
        <v>0</v>
      </c>
      <c r="D96" s="78">
        <f t="shared" ref="D96:D109" si="7">G96*I96</f>
        <v>20305.22</v>
      </c>
      <c r="E96" s="78">
        <f t="shared" ref="E96:E109" si="8">H96*12</f>
        <v>4.5599999999999996</v>
      </c>
      <c r="F96" s="79"/>
      <c r="G96" s="78">
        <f t="shared" ref="G96:G110" si="9">H96*12</f>
        <v>4.5599999999999996</v>
      </c>
      <c r="H96" s="79">
        <v>0.38</v>
      </c>
      <c r="I96" s="12">
        <v>4452.8999999999996</v>
      </c>
      <c r="J96" s="12">
        <v>1.07</v>
      </c>
      <c r="K96" s="13">
        <v>0.3</v>
      </c>
    </row>
    <row r="97" spans="1:11" s="12" customFormat="1" ht="30.75" thickBot="1" x14ac:dyDescent="0.25">
      <c r="A97" s="103" t="s">
        <v>109</v>
      </c>
      <c r="B97" s="104" t="s">
        <v>135</v>
      </c>
      <c r="C97" s="78" t="e">
        <f>F97*12</f>
        <v>#REF!</v>
      </c>
      <c r="D97" s="78">
        <v>8500</v>
      </c>
      <c r="E97" s="78">
        <f t="shared" si="8"/>
        <v>1.92</v>
      </c>
      <c r="F97" s="79" t="e">
        <f>#REF!+#REF!+#REF!+#REF!+#REF!+#REF!+#REF!+#REF!+#REF!+#REF!</f>
        <v>#REF!</v>
      </c>
      <c r="G97" s="78">
        <f>D97/I97</f>
        <v>1.91</v>
      </c>
      <c r="H97" s="79">
        <f>G97/12</f>
        <v>0.16</v>
      </c>
      <c r="I97" s="12">
        <v>4452.8999999999996</v>
      </c>
      <c r="K97" s="13"/>
    </row>
    <row r="98" spans="1:11" s="12" customFormat="1" ht="15" hidden="1" x14ac:dyDescent="0.2">
      <c r="A98" s="105" t="s">
        <v>92</v>
      </c>
      <c r="B98" s="76"/>
      <c r="C98" s="29"/>
      <c r="D98" s="80">
        <f t="shared" si="7"/>
        <v>0</v>
      </c>
      <c r="E98" s="80">
        <f t="shared" si="8"/>
        <v>0</v>
      </c>
      <c r="F98" s="81" t="e">
        <f>#REF!+#REF!+#REF!+#REF!+#REF!+#REF!+#REF!+#REF!+#REF!+#REF!</f>
        <v>#REF!</v>
      </c>
      <c r="G98" s="80">
        <f t="shared" si="9"/>
        <v>0</v>
      </c>
      <c r="H98" s="30"/>
      <c r="I98" s="12">
        <v>4452.8999999999996</v>
      </c>
      <c r="K98" s="13"/>
    </row>
    <row r="99" spans="1:11" s="12" customFormat="1" ht="15" hidden="1" x14ac:dyDescent="0.2">
      <c r="A99" s="99" t="s">
        <v>93</v>
      </c>
      <c r="B99" s="100"/>
      <c r="C99" s="40"/>
      <c r="D99" s="34">
        <f t="shared" si="7"/>
        <v>0</v>
      </c>
      <c r="E99" s="34">
        <f t="shared" si="8"/>
        <v>0</v>
      </c>
      <c r="F99" s="35" t="e">
        <f>#REF!+#REF!+#REF!+#REF!+#REF!+#REF!+#REF!+#REF!+#REF!+#REF!</f>
        <v>#REF!</v>
      </c>
      <c r="G99" s="34">
        <f t="shared" si="9"/>
        <v>0</v>
      </c>
      <c r="H99" s="52"/>
      <c r="I99" s="12">
        <v>4452.8999999999996</v>
      </c>
      <c r="K99" s="13"/>
    </row>
    <row r="100" spans="1:11" s="12" customFormat="1" ht="15" hidden="1" x14ac:dyDescent="0.2">
      <c r="A100" s="99" t="s">
        <v>94</v>
      </c>
      <c r="B100" s="100"/>
      <c r="C100" s="40"/>
      <c r="D100" s="34">
        <f t="shared" si="7"/>
        <v>0</v>
      </c>
      <c r="E100" s="34">
        <f t="shared" si="8"/>
        <v>0</v>
      </c>
      <c r="F100" s="35" t="e">
        <f>#REF!+#REF!+#REF!+#REF!+#REF!+#REF!+#REF!+#REF!+#REF!+#REF!</f>
        <v>#REF!</v>
      </c>
      <c r="G100" s="34">
        <f t="shared" si="9"/>
        <v>0</v>
      </c>
      <c r="H100" s="52"/>
      <c r="I100" s="12">
        <v>4452.8999999999996</v>
      </c>
      <c r="K100" s="13"/>
    </row>
    <row r="101" spans="1:11" s="12" customFormat="1" ht="15" hidden="1" x14ac:dyDescent="0.2">
      <c r="A101" s="99" t="s">
        <v>95</v>
      </c>
      <c r="B101" s="100"/>
      <c r="C101" s="40"/>
      <c r="D101" s="34">
        <f t="shared" si="7"/>
        <v>0</v>
      </c>
      <c r="E101" s="34">
        <f t="shared" si="8"/>
        <v>0</v>
      </c>
      <c r="F101" s="35" t="e">
        <f>#REF!+#REF!+#REF!+#REF!+#REF!+#REF!+#REF!+#REF!+#REF!+#REF!</f>
        <v>#REF!</v>
      </c>
      <c r="G101" s="34">
        <f t="shared" si="9"/>
        <v>0</v>
      </c>
      <c r="H101" s="52"/>
      <c r="I101" s="12">
        <v>4452.8999999999996</v>
      </c>
      <c r="K101" s="13"/>
    </row>
    <row r="102" spans="1:11" s="12" customFormat="1" ht="15" hidden="1" x14ac:dyDescent="0.2">
      <c r="A102" s="99" t="s">
        <v>96</v>
      </c>
      <c r="B102" s="100"/>
      <c r="C102" s="40"/>
      <c r="D102" s="34">
        <f t="shared" si="7"/>
        <v>0</v>
      </c>
      <c r="E102" s="34">
        <f t="shared" si="8"/>
        <v>0</v>
      </c>
      <c r="F102" s="35" t="e">
        <f>#REF!+#REF!+#REF!+#REF!+#REF!+#REF!+#REF!+#REF!+#REF!+#REF!</f>
        <v>#REF!</v>
      </c>
      <c r="G102" s="34">
        <f t="shared" si="9"/>
        <v>0</v>
      </c>
      <c r="H102" s="52"/>
      <c r="I102" s="12">
        <v>4452.8999999999996</v>
      </c>
      <c r="K102" s="13"/>
    </row>
    <row r="103" spans="1:11" s="12" customFormat="1" ht="15" hidden="1" x14ac:dyDescent="0.2">
      <c r="A103" s="99" t="s">
        <v>97</v>
      </c>
      <c r="B103" s="100"/>
      <c r="C103" s="40"/>
      <c r="D103" s="34">
        <f t="shared" si="7"/>
        <v>0</v>
      </c>
      <c r="E103" s="34">
        <f t="shared" si="8"/>
        <v>0</v>
      </c>
      <c r="F103" s="35" t="e">
        <f>#REF!+#REF!+#REF!+#REF!+#REF!+#REF!+#REF!+#REF!+#REF!+#REF!</f>
        <v>#REF!</v>
      </c>
      <c r="G103" s="34">
        <f t="shared" si="9"/>
        <v>0</v>
      </c>
      <c r="H103" s="52"/>
      <c r="I103" s="12">
        <v>4452.8999999999996</v>
      </c>
      <c r="K103" s="13"/>
    </row>
    <row r="104" spans="1:11" s="12" customFormat="1" ht="15" hidden="1" x14ac:dyDescent="0.2">
      <c r="A104" s="99" t="s">
        <v>98</v>
      </c>
      <c r="B104" s="100"/>
      <c r="C104" s="40"/>
      <c r="D104" s="34">
        <f t="shared" si="7"/>
        <v>0</v>
      </c>
      <c r="E104" s="34">
        <f t="shared" si="8"/>
        <v>0</v>
      </c>
      <c r="F104" s="35" t="e">
        <f>#REF!+#REF!+#REF!+#REF!+#REF!+#REF!+#REF!+#REF!+#REF!+#REF!</f>
        <v>#REF!</v>
      </c>
      <c r="G104" s="34">
        <f t="shared" si="9"/>
        <v>0</v>
      </c>
      <c r="H104" s="52"/>
      <c r="I104" s="12">
        <v>4452.8999999999996</v>
      </c>
      <c r="K104" s="13"/>
    </row>
    <row r="105" spans="1:11" s="12" customFormat="1" ht="15" hidden="1" x14ac:dyDescent="0.2">
      <c r="A105" s="99" t="s">
        <v>99</v>
      </c>
      <c r="B105" s="100"/>
      <c r="C105" s="40"/>
      <c r="D105" s="34">
        <f t="shared" si="7"/>
        <v>0</v>
      </c>
      <c r="E105" s="34">
        <f t="shared" si="8"/>
        <v>0</v>
      </c>
      <c r="F105" s="35" t="e">
        <f>#REF!+#REF!+#REF!+#REF!+#REF!+#REF!+#REF!+#REF!+#REF!+#REF!</f>
        <v>#REF!</v>
      </c>
      <c r="G105" s="34">
        <f t="shared" si="9"/>
        <v>0</v>
      </c>
      <c r="H105" s="52"/>
      <c r="I105" s="12">
        <v>4452.8999999999996</v>
      </c>
      <c r="K105" s="13"/>
    </row>
    <row r="106" spans="1:11" s="12" customFormat="1" ht="15" hidden="1" x14ac:dyDescent="0.2">
      <c r="A106" s="99" t="s">
        <v>100</v>
      </c>
      <c r="B106" s="100"/>
      <c r="C106" s="40"/>
      <c r="D106" s="33">
        <f t="shared" si="7"/>
        <v>0</v>
      </c>
      <c r="E106" s="33">
        <f t="shared" si="8"/>
        <v>0</v>
      </c>
      <c r="F106" s="33" t="e">
        <f>#REF!+#REF!+#REF!+#REF!+#REF!+#REF!+#REF!+#REF!+#REF!+#REF!</f>
        <v>#REF!</v>
      </c>
      <c r="G106" s="34">
        <f t="shared" si="9"/>
        <v>0</v>
      </c>
      <c r="H106" s="52"/>
      <c r="I106" s="12">
        <v>4452.8999999999996</v>
      </c>
      <c r="K106" s="13"/>
    </row>
    <row r="107" spans="1:11" s="12" customFormat="1" ht="15" hidden="1" x14ac:dyDescent="0.2">
      <c r="A107" s="99" t="s">
        <v>101</v>
      </c>
      <c r="B107" s="100"/>
      <c r="C107" s="40"/>
      <c r="D107" s="34">
        <f t="shared" si="7"/>
        <v>0</v>
      </c>
      <c r="E107" s="34">
        <f t="shared" si="8"/>
        <v>0</v>
      </c>
      <c r="F107" s="35" t="e">
        <f>#REF!+#REF!+#REF!+#REF!+#REF!+#REF!+#REF!+#REF!+#REF!+#REF!</f>
        <v>#REF!</v>
      </c>
      <c r="G107" s="34">
        <f t="shared" si="9"/>
        <v>0</v>
      </c>
      <c r="H107" s="52">
        <v>0</v>
      </c>
      <c r="I107" s="12">
        <v>4452.8999999999996</v>
      </c>
      <c r="K107" s="13"/>
    </row>
    <row r="108" spans="1:11" s="12" customFormat="1" ht="15" hidden="1" x14ac:dyDescent="0.2">
      <c r="A108" s="99" t="s">
        <v>102</v>
      </c>
      <c r="B108" s="100"/>
      <c r="C108" s="40"/>
      <c r="D108" s="34">
        <f t="shared" si="7"/>
        <v>0</v>
      </c>
      <c r="E108" s="34">
        <f t="shared" si="8"/>
        <v>0</v>
      </c>
      <c r="F108" s="35" t="e">
        <f>#REF!+#REF!+#REF!+#REF!+#REF!+#REF!+#REF!+#REF!+#REF!+#REF!</f>
        <v>#REF!</v>
      </c>
      <c r="G108" s="34">
        <f t="shared" si="9"/>
        <v>0</v>
      </c>
      <c r="H108" s="52">
        <v>0</v>
      </c>
      <c r="I108" s="12">
        <v>4452.8999999999996</v>
      </c>
      <c r="K108" s="13"/>
    </row>
    <row r="109" spans="1:11" s="12" customFormat="1" ht="15" hidden="1" x14ac:dyDescent="0.2">
      <c r="A109" s="106" t="s">
        <v>103</v>
      </c>
      <c r="B109" s="107"/>
      <c r="C109" s="41"/>
      <c r="D109" s="34">
        <f t="shared" si="7"/>
        <v>0</v>
      </c>
      <c r="E109" s="34">
        <f t="shared" si="8"/>
        <v>0</v>
      </c>
      <c r="F109" s="35" t="e">
        <f>#REF!+#REF!+#REF!+#REF!+#REF!+#REF!+#REF!+#REF!+#REF!+#REF!</f>
        <v>#REF!</v>
      </c>
      <c r="G109" s="34">
        <f t="shared" si="9"/>
        <v>0</v>
      </c>
      <c r="H109" s="51">
        <v>0</v>
      </c>
      <c r="I109" s="12">
        <v>4452.8999999999996</v>
      </c>
      <c r="K109" s="13"/>
    </row>
    <row r="110" spans="1:11" s="42" customFormat="1" ht="20.25" thickBot="1" x14ac:dyDescent="0.25">
      <c r="A110" s="103" t="s">
        <v>104</v>
      </c>
      <c r="B110" s="108" t="s">
        <v>22</v>
      </c>
      <c r="C110" s="108"/>
      <c r="D110" s="78">
        <f>G110*I110</f>
        <v>80133.600000000006</v>
      </c>
      <c r="E110" s="78"/>
      <c r="F110" s="78"/>
      <c r="G110" s="78">
        <f t="shared" si="9"/>
        <v>20.76</v>
      </c>
      <c r="H110" s="79">
        <v>1.73</v>
      </c>
      <c r="I110" s="12">
        <v>3860</v>
      </c>
      <c r="K110" s="43"/>
    </row>
    <row r="111" spans="1:11" s="45" customFormat="1" ht="20.25" thickBot="1" x14ac:dyDescent="0.45">
      <c r="A111" s="109" t="s">
        <v>105</v>
      </c>
      <c r="B111" s="110"/>
      <c r="C111" s="73" t="e">
        <f>F111*12</f>
        <v>#REF!</v>
      </c>
      <c r="D111" s="44">
        <f>D15+D25+D33+D34+D35+D36+D37+D38+D41+D42+D43+D44+D45+D59+D70+D76+D86+D89+D92+D96+D97+D110+D40</f>
        <v>854420.6</v>
      </c>
      <c r="E111" s="44">
        <f t="shared" ref="E111:H111" si="10">E15+E25+E33+E34+E35+E36+E37+E38+E41+E42+E43+E44+E45+E59+E70+E76+E86+E89+E92+E96+E97+E110+E40</f>
        <v>110.4</v>
      </c>
      <c r="F111" s="44" t="e">
        <f t="shared" si="10"/>
        <v>#REF!</v>
      </c>
      <c r="G111" s="44">
        <f t="shared" si="10"/>
        <v>194.66</v>
      </c>
      <c r="H111" s="44">
        <f t="shared" si="10"/>
        <v>16.23</v>
      </c>
      <c r="I111" s="12">
        <v>4452.8999999999996</v>
      </c>
      <c r="K111" s="46"/>
    </row>
    <row r="112" spans="1:11" s="48" customFormat="1" ht="15" x14ac:dyDescent="0.2">
      <c r="A112" s="111"/>
      <c r="B112" s="49"/>
      <c r="C112" s="49"/>
      <c r="D112" s="49"/>
      <c r="E112" s="49"/>
      <c r="F112" s="49"/>
      <c r="G112" s="49"/>
      <c r="H112" s="49"/>
      <c r="I112" s="12"/>
      <c r="K112" s="50"/>
    </row>
    <row r="113" spans="1:11" s="48" customFormat="1" ht="15" x14ac:dyDescent="0.2">
      <c r="A113" s="111"/>
      <c r="B113" s="49"/>
      <c r="C113" s="49"/>
      <c r="D113" s="49"/>
      <c r="E113" s="49"/>
      <c r="F113" s="49"/>
      <c r="G113" s="49"/>
      <c r="H113" s="49"/>
      <c r="I113" s="12"/>
      <c r="K113" s="50"/>
    </row>
    <row r="114" spans="1:11" s="48" customFormat="1" ht="15" x14ac:dyDescent="0.2">
      <c r="A114" s="111"/>
      <c r="B114" s="49"/>
      <c r="C114" s="49"/>
      <c r="D114" s="49"/>
      <c r="E114" s="49"/>
      <c r="F114" s="49"/>
      <c r="G114" s="49"/>
      <c r="H114" s="49"/>
      <c r="I114" s="12"/>
      <c r="K114" s="50"/>
    </row>
    <row r="115" spans="1:11" s="48" customFormat="1" ht="15" x14ac:dyDescent="0.2">
      <c r="A115" s="111"/>
      <c r="B115" s="49"/>
      <c r="C115" s="49"/>
      <c r="D115" s="49"/>
      <c r="E115" s="49"/>
      <c r="F115" s="49"/>
      <c r="G115" s="49"/>
      <c r="H115" s="49"/>
      <c r="I115" s="12"/>
      <c r="K115" s="50"/>
    </row>
    <row r="116" spans="1:11" s="48" customFormat="1" ht="15.75" thickBot="1" x14ac:dyDescent="0.25">
      <c r="A116" s="111"/>
      <c r="B116" s="49"/>
      <c r="C116" s="49"/>
      <c r="D116" s="49"/>
      <c r="E116" s="49"/>
      <c r="F116" s="49"/>
      <c r="G116" s="49"/>
      <c r="H116" s="49"/>
      <c r="I116" s="12"/>
      <c r="K116" s="50"/>
    </row>
    <row r="117" spans="1:11" s="45" customFormat="1" ht="20.25" thickBot="1" x14ac:dyDescent="0.25">
      <c r="A117" s="109" t="s">
        <v>91</v>
      </c>
      <c r="B117" s="110"/>
      <c r="C117" s="73">
        <f>F117*12</f>
        <v>0</v>
      </c>
      <c r="D117" s="73">
        <f>D118+D119+D120+D121+D122+D123+D124+D125+D139</f>
        <v>626467.37</v>
      </c>
      <c r="E117" s="73">
        <f t="shared" ref="E117:H117" si="11">E118+E119+E120+E121+E122+E123+E124+E125+E139</f>
        <v>0</v>
      </c>
      <c r="F117" s="73">
        <f t="shared" si="11"/>
        <v>0</v>
      </c>
      <c r="G117" s="73">
        <f t="shared" si="11"/>
        <v>140.68</v>
      </c>
      <c r="H117" s="73">
        <f t="shared" si="11"/>
        <v>11.73</v>
      </c>
      <c r="I117" s="12">
        <v>4452.8999999999996</v>
      </c>
      <c r="K117" s="46"/>
    </row>
    <row r="118" spans="1:11" s="12" customFormat="1" ht="15" x14ac:dyDescent="0.2">
      <c r="A118" s="105" t="s">
        <v>121</v>
      </c>
      <c r="B118" s="76"/>
      <c r="C118" s="29"/>
      <c r="D118" s="29">
        <v>321888.27</v>
      </c>
      <c r="E118" s="71"/>
      <c r="F118" s="72"/>
      <c r="G118" s="74">
        <f>D118/I118</f>
        <v>72.290000000000006</v>
      </c>
      <c r="H118" s="30">
        <f>G118/12</f>
        <v>6.02</v>
      </c>
      <c r="I118" s="12">
        <v>4452.8999999999996</v>
      </c>
      <c r="K118" s="13"/>
    </row>
    <row r="119" spans="1:11" s="12" customFormat="1" ht="15" x14ac:dyDescent="0.2">
      <c r="A119" s="99" t="s">
        <v>122</v>
      </c>
      <c r="B119" s="100"/>
      <c r="C119" s="40"/>
      <c r="D119" s="40">
        <v>5739.58</v>
      </c>
      <c r="E119" s="40"/>
      <c r="F119" s="40"/>
      <c r="G119" s="40">
        <f t="shared" ref="G119:G139" si="12">D119/I119</f>
        <v>1.29</v>
      </c>
      <c r="H119" s="30">
        <f t="shared" ref="H119:H139" si="13">G119/12</f>
        <v>0.11</v>
      </c>
      <c r="I119" s="12">
        <v>4452.8999999999996</v>
      </c>
      <c r="K119" s="13"/>
    </row>
    <row r="120" spans="1:11" s="12" customFormat="1" ht="15" x14ac:dyDescent="0.2">
      <c r="A120" s="99" t="s">
        <v>123</v>
      </c>
      <c r="B120" s="100"/>
      <c r="C120" s="40"/>
      <c r="D120" s="40">
        <v>91255.18</v>
      </c>
      <c r="E120" s="40"/>
      <c r="F120" s="40"/>
      <c r="G120" s="40">
        <f t="shared" si="12"/>
        <v>20.49</v>
      </c>
      <c r="H120" s="30">
        <f t="shared" si="13"/>
        <v>1.71</v>
      </c>
      <c r="I120" s="12">
        <v>4452.8999999999996</v>
      </c>
      <c r="K120" s="13"/>
    </row>
    <row r="121" spans="1:11" s="12" customFormat="1" ht="18" customHeight="1" x14ac:dyDescent="0.2">
      <c r="A121" s="99" t="s">
        <v>124</v>
      </c>
      <c r="B121" s="100"/>
      <c r="C121" s="40"/>
      <c r="D121" s="40">
        <v>53047.03</v>
      </c>
      <c r="E121" s="40"/>
      <c r="F121" s="40"/>
      <c r="G121" s="40">
        <f t="shared" si="12"/>
        <v>11.91</v>
      </c>
      <c r="H121" s="30">
        <f t="shared" si="13"/>
        <v>0.99</v>
      </c>
      <c r="I121" s="12">
        <v>4452.8999999999996</v>
      </c>
      <c r="K121" s="13"/>
    </row>
    <row r="122" spans="1:11" s="12" customFormat="1" ht="15" x14ac:dyDescent="0.2">
      <c r="A122" s="99" t="s">
        <v>125</v>
      </c>
      <c r="B122" s="100"/>
      <c r="C122" s="40"/>
      <c r="D122" s="40">
        <v>761.71</v>
      </c>
      <c r="E122" s="40"/>
      <c r="F122" s="40"/>
      <c r="G122" s="40">
        <f t="shared" si="12"/>
        <v>0.17</v>
      </c>
      <c r="H122" s="30">
        <f t="shared" si="13"/>
        <v>0.01</v>
      </c>
      <c r="I122" s="12">
        <v>4452.8999999999996</v>
      </c>
      <c r="K122" s="13"/>
    </row>
    <row r="123" spans="1:11" s="12" customFormat="1" ht="15" x14ac:dyDescent="0.2">
      <c r="A123" s="99" t="s">
        <v>126</v>
      </c>
      <c r="B123" s="100"/>
      <c r="C123" s="40"/>
      <c r="D123" s="40">
        <v>8263.83</v>
      </c>
      <c r="E123" s="40"/>
      <c r="F123" s="40"/>
      <c r="G123" s="40">
        <f t="shared" si="12"/>
        <v>1.86</v>
      </c>
      <c r="H123" s="30">
        <f t="shared" si="13"/>
        <v>0.16</v>
      </c>
      <c r="I123" s="12">
        <v>4452.8999999999996</v>
      </c>
      <c r="K123" s="13"/>
    </row>
    <row r="124" spans="1:11" s="12" customFormat="1" ht="15" x14ac:dyDescent="0.2">
      <c r="A124" s="99" t="s">
        <v>113</v>
      </c>
      <c r="B124" s="100"/>
      <c r="C124" s="40"/>
      <c r="D124" s="40">
        <v>8881.9500000000007</v>
      </c>
      <c r="E124" s="40"/>
      <c r="F124" s="40"/>
      <c r="G124" s="40">
        <f t="shared" si="12"/>
        <v>1.99</v>
      </c>
      <c r="H124" s="30">
        <f t="shared" si="13"/>
        <v>0.17</v>
      </c>
      <c r="I124" s="12">
        <v>4452.8999999999996</v>
      </c>
      <c r="K124" s="13"/>
    </row>
    <row r="125" spans="1:11" s="12" customFormat="1" ht="15" x14ac:dyDescent="0.2">
      <c r="A125" s="99" t="s">
        <v>127</v>
      </c>
      <c r="B125" s="100"/>
      <c r="C125" s="40"/>
      <c r="D125" s="40">
        <v>25221.82</v>
      </c>
      <c r="E125" s="40"/>
      <c r="F125" s="40"/>
      <c r="G125" s="40">
        <f t="shared" si="12"/>
        <v>5.66</v>
      </c>
      <c r="H125" s="30">
        <f t="shared" si="13"/>
        <v>0.47</v>
      </c>
      <c r="I125" s="12">
        <v>4452.8999999999996</v>
      </c>
      <c r="K125" s="13"/>
    </row>
    <row r="126" spans="1:11" s="12" customFormat="1" ht="15" hidden="1" x14ac:dyDescent="0.2">
      <c r="A126" s="105"/>
      <c r="B126" s="76"/>
      <c r="C126" s="29"/>
      <c r="D126" s="71"/>
      <c r="E126" s="71"/>
      <c r="F126" s="72"/>
      <c r="G126" s="40">
        <f t="shared" si="12"/>
        <v>0</v>
      </c>
      <c r="H126" s="30">
        <f t="shared" si="13"/>
        <v>0</v>
      </c>
      <c r="I126" s="12">
        <v>4452.8999999999996</v>
      </c>
      <c r="K126" s="13"/>
    </row>
    <row r="127" spans="1:11" s="12" customFormat="1" ht="15" hidden="1" x14ac:dyDescent="0.2">
      <c r="A127" s="99"/>
      <c r="B127" s="100"/>
      <c r="C127" s="40"/>
      <c r="D127" s="41"/>
      <c r="E127" s="41"/>
      <c r="F127" s="51"/>
      <c r="G127" s="40">
        <f t="shared" si="12"/>
        <v>0</v>
      </c>
      <c r="H127" s="30">
        <f t="shared" si="13"/>
        <v>0</v>
      </c>
      <c r="I127" s="12">
        <v>4452.8999999999996</v>
      </c>
      <c r="K127" s="13"/>
    </row>
    <row r="128" spans="1:11" s="12" customFormat="1" ht="15" hidden="1" x14ac:dyDescent="0.2">
      <c r="A128" s="99"/>
      <c r="B128" s="100"/>
      <c r="C128" s="40"/>
      <c r="D128" s="41"/>
      <c r="E128" s="41"/>
      <c r="F128" s="51"/>
      <c r="G128" s="40">
        <f t="shared" si="12"/>
        <v>0</v>
      </c>
      <c r="H128" s="30">
        <f t="shared" si="13"/>
        <v>0</v>
      </c>
      <c r="I128" s="12">
        <v>4452.8999999999996</v>
      </c>
      <c r="K128" s="13"/>
    </row>
    <row r="129" spans="1:11" s="12" customFormat="1" ht="15" hidden="1" x14ac:dyDescent="0.2">
      <c r="A129" s="106"/>
      <c r="B129" s="100"/>
      <c r="C129" s="40"/>
      <c r="D129" s="41"/>
      <c r="E129" s="41"/>
      <c r="F129" s="51"/>
      <c r="G129" s="40">
        <f t="shared" si="12"/>
        <v>0</v>
      </c>
      <c r="H129" s="30">
        <f t="shared" si="13"/>
        <v>0</v>
      </c>
      <c r="I129" s="12">
        <v>4452.8999999999996</v>
      </c>
      <c r="K129" s="13"/>
    </row>
    <row r="130" spans="1:11" s="12" customFormat="1" ht="15" hidden="1" x14ac:dyDescent="0.2">
      <c r="A130" s="112"/>
      <c r="B130" s="100"/>
      <c r="C130" s="40"/>
      <c r="D130" s="41"/>
      <c r="E130" s="41"/>
      <c r="F130" s="51"/>
      <c r="G130" s="40">
        <f t="shared" si="12"/>
        <v>0</v>
      </c>
      <c r="H130" s="30">
        <f t="shared" si="13"/>
        <v>0</v>
      </c>
      <c r="I130" s="12">
        <v>4452.8999999999996</v>
      </c>
      <c r="K130" s="13"/>
    </row>
    <row r="131" spans="1:11" s="12" customFormat="1" ht="15" hidden="1" x14ac:dyDescent="0.2">
      <c r="A131" s="99"/>
      <c r="B131" s="100"/>
      <c r="C131" s="40"/>
      <c r="D131" s="41"/>
      <c r="E131" s="41"/>
      <c r="F131" s="51"/>
      <c r="G131" s="40">
        <f t="shared" si="12"/>
        <v>0</v>
      </c>
      <c r="H131" s="30">
        <f t="shared" si="13"/>
        <v>0</v>
      </c>
      <c r="I131" s="12">
        <v>4452.8999999999996</v>
      </c>
      <c r="K131" s="13"/>
    </row>
    <row r="132" spans="1:11" s="12" customFormat="1" ht="15" hidden="1" x14ac:dyDescent="0.2">
      <c r="A132" s="99"/>
      <c r="B132" s="100"/>
      <c r="C132" s="40"/>
      <c r="D132" s="41"/>
      <c r="E132" s="41"/>
      <c r="F132" s="51"/>
      <c r="G132" s="40">
        <f t="shared" si="12"/>
        <v>0</v>
      </c>
      <c r="H132" s="30">
        <f t="shared" si="13"/>
        <v>0</v>
      </c>
      <c r="I132" s="12">
        <v>4452.8999999999996</v>
      </c>
      <c r="K132" s="13"/>
    </row>
    <row r="133" spans="1:11" s="12" customFormat="1" ht="15" hidden="1" x14ac:dyDescent="0.2">
      <c r="A133" s="99"/>
      <c r="B133" s="100"/>
      <c r="C133" s="40"/>
      <c r="D133" s="41"/>
      <c r="E133" s="41"/>
      <c r="F133" s="51"/>
      <c r="G133" s="40">
        <f t="shared" si="12"/>
        <v>0</v>
      </c>
      <c r="H133" s="30">
        <f t="shared" si="13"/>
        <v>0</v>
      </c>
      <c r="I133" s="12">
        <v>4452.8999999999996</v>
      </c>
      <c r="K133" s="13"/>
    </row>
    <row r="134" spans="1:11" s="12" customFormat="1" ht="15" hidden="1" x14ac:dyDescent="0.2">
      <c r="A134" s="99"/>
      <c r="B134" s="100"/>
      <c r="C134" s="40"/>
      <c r="D134" s="41"/>
      <c r="E134" s="41"/>
      <c r="F134" s="51"/>
      <c r="G134" s="40">
        <f t="shared" si="12"/>
        <v>0</v>
      </c>
      <c r="H134" s="30">
        <f t="shared" si="13"/>
        <v>0</v>
      </c>
      <c r="I134" s="12">
        <v>4452.8999999999996</v>
      </c>
      <c r="K134" s="13"/>
    </row>
    <row r="135" spans="1:11" s="12" customFormat="1" ht="15" hidden="1" x14ac:dyDescent="0.2">
      <c r="A135" s="99"/>
      <c r="B135" s="100"/>
      <c r="C135" s="40"/>
      <c r="D135" s="41"/>
      <c r="E135" s="41"/>
      <c r="F135" s="51"/>
      <c r="G135" s="40">
        <f t="shared" si="12"/>
        <v>0</v>
      </c>
      <c r="H135" s="30">
        <f t="shared" si="13"/>
        <v>0</v>
      </c>
      <c r="I135" s="12">
        <v>4452.8999999999996</v>
      </c>
      <c r="K135" s="13"/>
    </row>
    <row r="136" spans="1:11" s="12" customFormat="1" ht="15" hidden="1" x14ac:dyDescent="0.2">
      <c r="A136" s="99"/>
      <c r="B136" s="100"/>
      <c r="C136" s="40"/>
      <c r="D136" s="41"/>
      <c r="E136" s="41"/>
      <c r="F136" s="51"/>
      <c r="G136" s="40">
        <f t="shared" si="12"/>
        <v>0</v>
      </c>
      <c r="H136" s="30">
        <f t="shared" si="13"/>
        <v>0</v>
      </c>
      <c r="I136" s="12">
        <v>4452.8999999999996</v>
      </c>
      <c r="K136" s="13"/>
    </row>
    <row r="137" spans="1:11" s="12" customFormat="1" ht="15" hidden="1" x14ac:dyDescent="0.2">
      <c r="A137" s="106"/>
      <c r="B137" s="107"/>
      <c r="C137" s="41"/>
      <c r="D137" s="41"/>
      <c r="E137" s="41"/>
      <c r="F137" s="51"/>
      <c r="G137" s="40">
        <f t="shared" si="12"/>
        <v>0</v>
      </c>
      <c r="H137" s="30">
        <f t="shared" si="13"/>
        <v>0</v>
      </c>
      <c r="I137" s="12">
        <v>4452.8999999999996</v>
      </c>
      <c r="K137" s="13"/>
    </row>
    <row r="138" spans="1:11" s="48" customFormat="1" ht="19.5" hidden="1" customHeight="1" x14ac:dyDescent="0.2">
      <c r="A138" s="112"/>
      <c r="B138" s="53"/>
      <c r="C138" s="53"/>
      <c r="D138" s="53"/>
      <c r="E138" s="53"/>
      <c r="F138" s="53"/>
      <c r="G138" s="40">
        <f t="shared" si="12"/>
        <v>0</v>
      </c>
      <c r="H138" s="30">
        <f t="shared" si="13"/>
        <v>0</v>
      </c>
      <c r="I138" s="12">
        <v>4452.8999999999996</v>
      </c>
      <c r="K138" s="50"/>
    </row>
    <row r="139" spans="1:11" s="48" customFormat="1" ht="19.5" customHeight="1" x14ac:dyDescent="0.2">
      <c r="A139" s="113" t="s">
        <v>132</v>
      </c>
      <c r="B139" s="91"/>
      <c r="C139" s="37"/>
      <c r="D139" s="37">
        <v>111408</v>
      </c>
      <c r="E139" s="53"/>
      <c r="F139" s="53"/>
      <c r="G139" s="40">
        <f t="shared" si="12"/>
        <v>25.02</v>
      </c>
      <c r="H139" s="30">
        <f t="shared" si="13"/>
        <v>2.09</v>
      </c>
      <c r="I139" s="12">
        <v>4452.8999999999996</v>
      </c>
      <c r="K139" s="50"/>
    </row>
    <row r="140" spans="1:11" s="48" customFormat="1" x14ac:dyDescent="0.2">
      <c r="A140" s="47"/>
      <c r="F140" s="54"/>
      <c r="H140" s="54"/>
      <c r="K140" s="50"/>
    </row>
    <row r="141" spans="1:11" s="48" customFormat="1" x14ac:dyDescent="0.2">
      <c r="A141" s="47"/>
      <c r="F141" s="54"/>
      <c r="H141" s="54"/>
      <c r="K141" s="50"/>
    </row>
    <row r="142" spans="1:11" s="48" customFormat="1" ht="13.5" thickBot="1" x14ac:dyDescent="0.25">
      <c r="A142" s="47"/>
      <c r="F142" s="54"/>
      <c r="H142" s="54"/>
      <c r="K142" s="50"/>
    </row>
    <row r="143" spans="1:11" s="58" customFormat="1" ht="20.25" thickBot="1" x14ac:dyDescent="0.45">
      <c r="A143" s="55" t="s">
        <v>106</v>
      </c>
      <c r="B143" s="56"/>
      <c r="C143" s="57"/>
      <c r="D143" s="57">
        <f>D111+D117</f>
        <v>1480887.97</v>
      </c>
      <c r="E143" s="57">
        <f>E111+E117</f>
        <v>110.4</v>
      </c>
      <c r="F143" s="57" t="e">
        <f>F111+F117</f>
        <v>#REF!</v>
      </c>
      <c r="G143" s="57">
        <f>G111+G117</f>
        <v>335.34</v>
      </c>
      <c r="H143" s="57">
        <f>H111+H117</f>
        <v>27.96</v>
      </c>
      <c r="K143" s="59"/>
    </row>
    <row r="144" spans="1:11" s="48" customFormat="1" x14ac:dyDescent="0.2">
      <c r="A144" s="47"/>
      <c r="F144" s="54"/>
      <c r="H144" s="54"/>
      <c r="K144" s="50"/>
    </row>
    <row r="145" spans="1:11" s="48" customFormat="1" x14ac:dyDescent="0.2">
      <c r="A145" s="47"/>
      <c r="F145" s="54"/>
      <c r="H145" s="54"/>
      <c r="K145" s="50"/>
    </row>
    <row r="146" spans="1:11" s="64" customFormat="1" ht="18.75" x14ac:dyDescent="0.4">
      <c r="A146" s="60"/>
      <c r="B146" s="61"/>
      <c r="C146" s="62"/>
      <c r="D146" s="62"/>
      <c r="E146" s="62"/>
      <c r="F146" s="63"/>
      <c r="G146" s="62"/>
      <c r="H146" s="63"/>
      <c r="K146" s="65"/>
    </row>
    <row r="147" spans="1:11" s="42" customFormat="1" ht="19.5" x14ac:dyDescent="0.2">
      <c r="A147" s="66"/>
      <c r="B147" s="67"/>
      <c r="C147" s="68"/>
      <c r="D147" s="68"/>
      <c r="E147" s="68"/>
      <c r="F147" s="69"/>
      <c r="G147" s="68"/>
      <c r="H147" s="69"/>
      <c r="K147" s="43"/>
    </row>
    <row r="148" spans="1:11" s="48" customFormat="1" ht="14.25" x14ac:dyDescent="0.2">
      <c r="A148" s="114" t="s">
        <v>107</v>
      </c>
      <c r="B148" s="114"/>
      <c r="C148" s="114"/>
      <c r="D148" s="114"/>
      <c r="E148" s="114"/>
      <c r="F148" s="114"/>
      <c r="K148" s="50"/>
    </row>
    <row r="149" spans="1:11" s="48" customFormat="1" x14ac:dyDescent="0.2">
      <c r="F149" s="54"/>
      <c r="H149" s="54"/>
      <c r="K149" s="50"/>
    </row>
    <row r="150" spans="1:11" s="48" customFormat="1" x14ac:dyDescent="0.2">
      <c r="A150" s="47" t="s">
        <v>108</v>
      </c>
      <c r="F150" s="54"/>
      <c r="H150" s="54"/>
      <c r="K150" s="50"/>
    </row>
    <row r="151" spans="1:11" s="48" customFormat="1" x14ac:dyDescent="0.2">
      <c r="F151" s="54"/>
      <c r="H151" s="54"/>
      <c r="K151" s="50"/>
    </row>
    <row r="152" spans="1:11" s="48" customFormat="1" x14ac:dyDescent="0.2">
      <c r="F152" s="54"/>
      <c r="H152" s="54"/>
      <c r="K152" s="50"/>
    </row>
    <row r="153" spans="1:11" s="48" customFormat="1" x14ac:dyDescent="0.2">
      <c r="F153" s="54"/>
      <c r="H153" s="54"/>
      <c r="K153" s="50"/>
    </row>
    <row r="154" spans="1:11" s="48" customFormat="1" x14ac:dyDescent="0.2">
      <c r="F154" s="54"/>
      <c r="H154" s="54"/>
      <c r="K154" s="50"/>
    </row>
    <row r="155" spans="1:11" s="48" customFormat="1" x14ac:dyDescent="0.2">
      <c r="F155" s="54"/>
      <c r="H155" s="54"/>
      <c r="K155" s="50"/>
    </row>
    <row r="156" spans="1:11" s="48" customFormat="1" x14ac:dyDescent="0.2">
      <c r="F156" s="54"/>
      <c r="H156" s="54"/>
      <c r="K156" s="50"/>
    </row>
    <row r="157" spans="1:11" s="48" customFormat="1" x14ac:dyDescent="0.2">
      <c r="F157" s="54"/>
      <c r="H157" s="54"/>
      <c r="K157" s="50"/>
    </row>
    <row r="158" spans="1:11" s="48" customFormat="1" x14ac:dyDescent="0.2">
      <c r="F158" s="54"/>
      <c r="H158" s="54"/>
      <c r="K158" s="50"/>
    </row>
    <row r="159" spans="1:11" s="48" customFormat="1" x14ac:dyDescent="0.2">
      <c r="F159" s="54"/>
      <c r="H159" s="54"/>
      <c r="K159" s="50"/>
    </row>
    <row r="160" spans="1:11" s="48" customFormat="1" x14ac:dyDescent="0.2">
      <c r="F160" s="54"/>
      <c r="H160" s="54"/>
      <c r="K160" s="50"/>
    </row>
    <row r="161" spans="6:11" s="48" customFormat="1" x14ac:dyDescent="0.2">
      <c r="F161" s="54"/>
      <c r="H161" s="54"/>
      <c r="K161" s="50"/>
    </row>
    <row r="162" spans="6:11" s="48" customFormat="1" x14ac:dyDescent="0.2">
      <c r="F162" s="54"/>
      <c r="H162" s="54"/>
      <c r="K162" s="50"/>
    </row>
    <row r="163" spans="6:11" s="48" customFormat="1" x14ac:dyDescent="0.2">
      <c r="F163" s="54"/>
      <c r="H163" s="54"/>
      <c r="K163" s="50"/>
    </row>
    <row r="164" spans="6:11" s="48" customFormat="1" x14ac:dyDescent="0.2">
      <c r="F164" s="54"/>
      <c r="H164" s="54"/>
      <c r="K164" s="50"/>
    </row>
    <row r="165" spans="6:11" s="48" customFormat="1" x14ac:dyDescent="0.2">
      <c r="F165" s="54"/>
      <c r="H165" s="54"/>
      <c r="K165" s="50"/>
    </row>
    <row r="166" spans="6:11" s="48" customFormat="1" x14ac:dyDescent="0.2">
      <c r="F166" s="54"/>
      <c r="H166" s="54"/>
      <c r="K166" s="50"/>
    </row>
    <row r="167" spans="6:11" s="48" customFormat="1" x14ac:dyDescent="0.2">
      <c r="F167" s="54"/>
      <c r="H167" s="54"/>
      <c r="K167" s="50"/>
    </row>
    <row r="168" spans="6:11" s="48" customFormat="1" x14ac:dyDescent="0.2">
      <c r="F168" s="54"/>
      <c r="H168" s="54"/>
      <c r="K168" s="50"/>
    </row>
  </sheetData>
  <mergeCells count="13">
    <mergeCell ref="A148:F148"/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1:H11"/>
    <mergeCell ref="A14:H14"/>
    <mergeCell ref="A7:H7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opLeftCell="A57" zoomScale="75" zoomScaleNormal="75" workbookViewId="0">
      <selection sqref="A1:H125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5.85546875" style="1" customWidth="1"/>
    <col min="5" max="5" width="13.85546875" style="1" hidden="1" customWidth="1"/>
    <col min="6" max="6" width="20.85546875" style="70" hidden="1" customWidth="1"/>
    <col min="7" max="7" width="13.85546875" style="1" customWidth="1"/>
    <col min="8" max="8" width="20.85546875" style="70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3" ht="16.5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</row>
    <row r="2" spans="1:13" ht="12.75" customHeight="1" x14ac:dyDescent="0.3">
      <c r="B2" s="117" t="s">
        <v>1</v>
      </c>
      <c r="C2" s="117"/>
      <c r="D2" s="117"/>
      <c r="E2" s="117"/>
      <c r="F2" s="117"/>
      <c r="G2" s="116"/>
      <c r="H2" s="116"/>
    </row>
    <row r="3" spans="1:13" ht="19.5" customHeight="1" x14ac:dyDescent="0.3">
      <c r="A3" s="3" t="s">
        <v>118</v>
      </c>
      <c r="B3" s="117" t="s">
        <v>2</v>
      </c>
      <c r="C3" s="117"/>
      <c r="D3" s="117"/>
      <c r="E3" s="117"/>
      <c r="F3" s="117"/>
      <c r="G3" s="116"/>
      <c r="H3" s="116"/>
    </row>
    <row r="4" spans="1:13" ht="14.25" customHeight="1" x14ac:dyDescent="0.3">
      <c r="B4" s="117" t="s">
        <v>3</v>
      </c>
      <c r="C4" s="117"/>
      <c r="D4" s="117"/>
      <c r="E4" s="117"/>
      <c r="F4" s="117"/>
      <c r="G4" s="116"/>
      <c r="H4" s="116"/>
    </row>
    <row r="5" spans="1:13" ht="39.75" customHeight="1" x14ac:dyDescent="0.25">
      <c r="A5" s="118"/>
      <c r="B5" s="119"/>
      <c r="C5" s="119"/>
      <c r="D5" s="119"/>
      <c r="E5" s="119"/>
      <c r="F5" s="119"/>
      <c r="G5" s="119"/>
      <c r="H5" s="119"/>
      <c r="K5" s="1"/>
    </row>
    <row r="6" spans="1:13" ht="33" customHeight="1" x14ac:dyDescent="0.4">
      <c r="A6" s="120"/>
      <c r="B6" s="121"/>
      <c r="C6" s="121"/>
      <c r="D6" s="121"/>
      <c r="E6" s="121"/>
      <c r="F6" s="121"/>
      <c r="G6" s="121"/>
      <c r="H6" s="121"/>
      <c r="K6" s="1"/>
    </row>
    <row r="7" spans="1:13" ht="23.25" customHeight="1" x14ac:dyDescent="0.2">
      <c r="A7" s="132" t="s">
        <v>119</v>
      </c>
      <c r="B7" s="132"/>
      <c r="C7" s="132"/>
      <c r="D7" s="132"/>
      <c r="E7" s="132"/>
      <c r="F7" s="132"/>
      <c r="G7" s="132"/>
      <c r="H7" s="132"/>
      <c r="K7" s="1"/>
    </row>
    <row r="8" spans="1:13" s="4" customFormat="1" ht="33" customHeight="1" x14ac:dyDescent="0.4">
      <c r="A8" s="122" t="s">
        <v>4</v>
      </c>
      <c r="B8" s="122"/>
      <c r="C8" s="122"/>
      <c r="D8" s="122"/>
      <c r="E8" s="122"/>
      <c r="F8" s="122"/>
      <c r="G8" s="122"/>
      <c r="H8" s="122"/>
      <c r="K8" s="5"/>
    </row>
    <row r="9" spans="1:13" s="6" customFormat="1" ht="18.75" customHeight="1" x14ac:dyDescent="0.4">
      <c r="A9" s="122" t="s">
        <v>139</v>
      </c>
      <c r="B9" s="122"/>
      <c r="C9" s="122"/>
      <c r="D9" s="122"/>
      <c r="E9" s="123"/>
      <c r="F9" s="123"/>
      <c r="G9" s="123"/>
      <c r="H9" s="123"/>
    </row>
    <row r="10" spans="1:13" s="7" customFormat="1" ht="17.25" customHeight="1" x14ac:dyDescent="0.2">
      <c r="A10" s="124" t="s">
        <v>6</v>
      </c>
      <c r="B10" s="124"/>
      <c r="C10" s="124"/>
      <c r="D10" s="124"/>
      <c r="E10" s="125"/>
      <c r="F10" s="125"/>
      <c r="G10" s="125"/>
      <c r="H10" s="125"/>
    </row>
    <row r="11" spans="1:13" s="6" customFormat="1" ht="30" customHeight="1" thickBot="1" x14ac:dyDescent="0.25">
      <c r="A11" s="126" t="s">
        <v>7</v>
      </c>
      <c r="B11" s="126"/>
      <c r="C11" s="126"/>
      <c r="D11" s="126"/>
      <c r="E11" s="127"/>
      <c r="F11" s="127"/>
      <c r="G11" s="127"/>
      <c r="H11" s="127"/>
    </row>
    <row r="12" spans="1:13" s="12" customFormat="1" ht="139.5" customHeight="1" thickBot="1" x14ac:dyDescent="0.25">
      <c r="A12" s="8" t="s">
        <v>8</v>
      </c>
      <c r="B12" s="9" t="s">
        <v>9</v>
      </c>
      <c r="C12" s="10" t="s">
        <v>10</v>
      </c>
      <c r="D12" s="10" t="s">
        <v>11</v>
      </c>
      <c r="E12" s="10" t="s">
        <v>10</v>
      </c>
      <c r="F12" s="11" t="s">
        <v>12</v>
      </c>
      <c r="G12" s="10" t="s">
        <v>10</v>
      </c>
      <c r="H12" s="11" t="s">
        <v>12</v>
      </c>
      <c r="K12" s="13"/>
    </row>
    <row r="13" spans="1:13" s="20" customFormat="1" x14ac:dyDescent="0.2">
      <c r="A13" s="14">
        <v>1</v>
      </c>
      <c r="B13" s="15">
        <v>2</v>
      </c>
      <c r="C13" s="15">
        <v>3</v>
      </c>
      <c r="D13" s="16"/>
      <c r="E13" s="15">
        <v>3</v>
      </c>
      <c r="F13" s="17">
        <v>4</v>
      </c>
      <c r="G13" s="18">
        <v>3</v>
      </c>
      <c r="H13" s="19">
        <v>4</v>
      </c>
      <c r="K13" s="21"/>
    </row>
    <row r="14" spans="1:13" s="20" customFormat="1" ht="49.5" customHeight="1" x14ac:dyDescent="0.2">
      <c r="A14" s="128" t="s">
        <v>13</v>
      </c>
      <c r="B14" s="129"/>
      <c r="C14" s="129"/>
      <c r="D14" s="129"/>
      <c r="E14" s="129"/>
      <c r="F14" s="129"/>
      <c r="G14" s="130"/>
      <c r="H14" s="131"/>
      <c r="K14" s="21"/>
      <c r="M14" s="20">
        <v>16998.8</v>
      </c>
    </row>
    <row r="15" spans="1:13" s="12" customFormat="1" ht="15" x14ac:dyDescent="0.2">
      <c r="A15" s="22" t="s">
        <v>117</v>
      </c>
      <c r="B15" s="23"/>
      <c r="C15" s="24">
        <f>F15*12</f>
        <v>0</v>
      </c>
      <c r="D15" s="25">
        <f>G15*I15</f>
        <v>157618.5</v>
      </c>
      <c r="E15" s="26">
        <f>H15*12</f>
        <v>35.4</v>
      </c>
      <c r="F15" s="27"/>
      <c r="G15" s="26">
        <f>H15*12</f>
        <v>35.4</v>
      </c>
      <c r="H15" s="27">
        <f>H20+H22</f>
        <v>2.95</v>
      </c>
      <c r="I15" s="12">
        <v>4452.5</v>
      </c>
      <c r="J15" s="12">
        <v>1.07</v>
      </c>
      <c r="K15" s="13">
        <v>2.2400000000000002</v>
      </c>
    </row>
    <row r="16" spans="1:13" s="12" customFormat="1" ht="29.25" customHeight="1" x14ac:dyDescent="0.2">
      <c r="A16" s="77" t="s">
        <v>14</v>
      </c>
      <c r="B16" s="76" t="s">
        <v>15</v>
      </c>
      <c r="C16" s="29"/>
      <c r="D16" s="28"/>
      <c r="E16" s="29"/>
      <c r="F16" s="30"/>
      <c r="G16" s="29"/>
      <c r="H16" s="30"/>
      <c r="I16" s="12">
        <v>4452.5</v>
      </c>
      <c r="K16" s="13"/>
    </row>
    <row r="17" spans="1:11" s="12" customFormat="1" ht="15" x14ac:dyDescent="0.2">
      <c r="A17" s="77" t="s">
        <v>16</v>
      </c>
      <c r="B17" s="76" t="s">
        <v>15</v>
      </c>
      <c r="C17" s="29"/>
      <c r="D17" s="28"/>
      <c r="E17" s="29"/>
      <c r="F17" s="30"/>
      <c r="G17" s="29"/>
      <c r="H17" s="30"/>
      <c r="I17" s="12">
        <v>4452.5</v>
      </c>
      <c r="K17" s="13"/>
    </row>
    <row r="18" spans="1:11" s="12" customFormat="1" ht="15" x14ac:dyDescent="0.2">
      <c r="A18" s="77" t="s">
        <v>17</v>
      </c>
      <c r="B18" s="76" t="s">
        <v>18</v>
      </c>
      <c r="C18" s="29"/>
      <c r="D18" s="28"/>
      <c r="E18" s="29"/>
      <c r="F18" s="30"/>
      <c r="G18" s="29"/>
      <c r="H18" s="30"/>
      <c r="I18" s="12">
        <v>4452.5</v>
      </c>
      <c r="K18" s="13"/>
    </row>
    <row r="19" spans="1:11" s="12" customFormat="1" ht="15" x14ac:dyDescent="0.2">
      <c r="A19" s="77" t="s">
        <v>19</v>
      </c>
      <c r="B19" s="76" t="s">
        <v>15</v>
      </c>
      <c r="C19" s="29"/>
      <c r="D19" s="28"/>
      <c r="E19" s="29"/>
      <c r="F19" s="30"/>
      <c r="G19" s="29"/>
      <c r="H19" s="30"/>
      <c r="I19" s="12">
        <v>4452.5</v>
      </c>
      <c r="K19" s="13"/>
    </row>
    <row r="20" spans="1:11" s="12" customFormat="1" ht="15" x14ac:dyDescent="0.2">
      <c r="A20" s="75" t="s">
        <v>116</v>
      </c>
      <c r="B20" s="76"/>
      <c r="C20" s="29"/>
      <c r="D20" s="28"/>
      <c r="E20" s="29"/>
      <c r="F20" s="30"/>
      <c r="G20" s="29"/>
      <c r="H20" s="27">
        <v>2.83</v>
      </c>
      <c r="K20" s="13"/>
    </row>
    <row r="21" spans="1:11" s="12" customFormat="1" ht="15" x14ac:dyDescent="0.2">
      <c r="A21" s="77" t="s">
        <v>110</v>
      </c>
      <c r="B21" s="76" t="s">
        <v>15</v>
      </c>
      <c r="C21" s="29"/>
      <c r="D21" s="28"/>
      <c r="E21" s="29"/>
      <c r="F21" s="30"/>
      <c r="G21" s="29"/>
      <c r="H21" s="30">
        <v>0.12</v>
      </c>
      <c r="K21" s="13"/>
    </row>
    <row r="22" spans="1:11" s="12" customFormat="1" ht="15" x14ac:dyDescent="0.2">
      <c r="A22" s="75" t="s">
        <v>116</v>
      </c>
      <c r="B22" s="76"/>
      <c r="C22" s="29"/>
      <c r="D22" s="28"/>
      <c r="E22" s="29"/>
      <c r="F22" s="30"/>
      <c r="G22" s="29"/>
      <c r="H22" s="27">
        <f>H21</f>
        <v>0.12</v>
      </c>
      <c r="K22" s="13"/>
    </row>
    <row r="23" spans="1:11" s="12" customFormat="1" ht="30" x14ac:dyDescent="0.2">
      <c r="A23" s="75" t="s">
        <v>20</v>
      </c>
      <c r="B23" s="87"/>
      <c r="C23" s="26">
        <f>F23*12</f>
        <v>0</v>
      </c>
      <c r="D23" s="25">
        <f>G23*I23</f>
        <v>102585.60000000001</v>
      </c>
      <c r="E23" s="26">
        <f>H23*12</f>
        <v>23.04</v>
      </c>
      <c r="F23" s="27"/>
      <c r="G23" s="26">
        <f>H23*12</f>
        <v>23.04</v>
      </c>
      <c r="H23" s="27">
        <v>1.92</v>
      </c>
      <c r="I23" s="12">
        <v>4452.5</v>
      </c>
      <c r="J23" s="12">
        <v>1.07</v>
      </c>
      <c r="K23" s="13">
        <v>1.52</v>
      </c>
    </row>
    <row r="24" spans="1:11" s="12" customFormat="1" ht="15" x14ac:dyDescent="0.2">
      <c r="A24" s="88" t="s">
        <v>21</v>
      </c>
      <c r="B24" s="89" t="s">
        <v>22</v>
      </c>
      <c r="C24" s="26"/>
      <c r="D24" s="25"/>
      <c r="E24" s="26"/>
      <c r="F24" s="27"/>
      <c r="G24" s="26"/>
      <c r="H24" s="27"/>
      <c r="I24" s="12">
        <v>4452.5</v>
      </c>
      <c r="J24" s="12">
        <v>1.07</v>
      </c>
      <c r="K24" s="13"/>
    </row>
    <row r="25" spans="1:11" s="12" customFormat="1" ht="15" x14ac:dyDescent="0.2">
      <c r="A25" s="88" t="s">
        <v>23</v>
      </c>
      <c r="B25" s="89" t="s">
        <v>22</v>
      </c>
      <c r="C25" s="26"/>
      <c r="D25" s="25"/>
      <c r="E25" s="26"/>
      <c r="F25" s="27"/>
      <c r="G25" s="26"/>
      <c r="H25" s="27"/>
      <c r="I25" s="12">
        <v>4452.5</v>
      </c>
      <c r="J25" s="12">
        <v>1.07</v>
      </c>
      <c r="K25" s="13"/>
    </row>
    <row r="26" spans="1:11" s="12" customFormat="1" ht="15" x14ac:dyDescent="0.2">
      <c r="A26" s="90" t="s">
        <v>24</v>
      </c>
      <c r="B26" s="91" t="s">
        <v>25</v>
      </c>
      <c r="C26" s="26"/>
      <c r="D26" s="25"/>
      <c r="E26" s="26"/>
      <c r="F26" s="27"/>
      <c r="G26" s="26"/>
      <c r="H26" s="27"/>
      <c r="I26" s="12">
        <v>4452.5</v>
      </c>
      <c r="K26" s="13"/>
    </row>
    <row r="27" spans="1:11" s="12" customFormat="1" ht="15" x14ac:dyDescent="0.2">
      <c r="A27" s="88" t="s">
        <v>26</v>
      </c>
      <c r="B27" s="89" t="s">
        <v>22</v>
      </c>
      <c r="C27" s="26"/>
      <c r="D27" s="25"/>
      <c r="E27" s="26"/>
      <c r="F27" s="27"/>
      <c r="G27" s="26"/>
      <c r="H27" s="27"/>
      <c r="I27" s="12">
        <v>4452.5</v>
      </c>
      <c r="J27" s="12">
        <v>1.07</v>
      </c>
      <c r="K27" s="13"/>
    </row>
    <row r="28" spans="1:11" s="12" customFormat="1" ht="25.5" x14ac:dyDescent="0.2">
      <c r="A28" s="88" t="s">
        <v>27</v>
      </c>
      <c r="B28" s="89" t="s">
        <v>28</v>
      </c>
      <c r="C28" s="26"/>
      <c r="D28" s="25"/>
      <c r="E28" s="26"/>
      <c r="F28" s="27"/>
      <c r="G28" s="26"/>
      <c r="H28" s="27"/>
      <c r="I28" s="12">
        <v>4452.5</v>
      </c>
      <c r="J28" s="12">
        <v>1.07</v>
      </c>
      <c r="K28" s="13"/>
    </row>
    <row r="29" spans="1:11" s="12" customFormat="1" ht="15" x14ac:dyDescent="0.2">
      <c r="A29" s="88" t="s">
        <v>29</v>
      </c>
      <c r="B29" s="89" t="s">
        <v>22</v>
      </c>
      <c r="C29" s="26"/>
      <c r="D29" s="25"/>
      <c r="E29" s="26"/>
      <c r="F29" s="27"/>
      <c r="G29" s="26"/>
      <c r="H29" s="27"/>
      <c r="I29" s="12">
        <v>4452.5</v>
      </c>
      <c r="J29" s="12">
        <v>1.07</v>
      </c>
      <c r="K29" s="13"/>
    </row>
    <row r="30" spans="1:11" s="12" customFormat="1" ht="26.25" thickBot="1" x14ac:dyDescent="0.25">
      <c r="A30" s="92" t="s">
        <v>30</v>
      </c>
      <c r="B30" s="93" t="s">
        <v>31</v>
      </c>
      <c r="C30" s="26"/>
      <c r="D30" s="25"/>
      <c r="E30" s="26"/>
      <c r="F30" s="27"/>
      <c r="G30" s="26"/>
      <c r="H30" s="27"/>
      <c r="I30" s="12">
        <v>4452.5</v>
      </c>
      <c r="J30" s="12">
        <v>1.07</v>
      </c>
      <c r="K30" s="13"/>
    </row>
    <row r="31" spans="1:11" s="32" customFormat="1" ht="18.75" customHeight="1" x14ac:dyDescent="0.2">
      <c r="A31" s="94" t="s">
        <v>32</v>
      </c>
      <c r="B31" s="95" t="s">
        <v>33</v>
      </c>
      <c r="C31" s="26">
        <f>F31*12</f>
        <v>0</v>
      </c>
      <c r="D31" s="25">
        <f t="shared" ref="D31:D42" si="0">G31*I31</f>
        <v>40072.5</v>
      </c>
      <c r="E31" s="26">
        <f>H31*12</f>
        <v>9</v>
      </c>
      <c r="F31" s="31"/>
      <c r="G31" s="26">
        <f t="shared" ref="G31:G42" si="1">H31*12</f>
        <v>9</v>
      </c>
      <c r="H31" s="27">
        <v>0.75</v>
      </c>
      <c r="I31" s="12">
        <v>4452.5</v>
      </c>
      <c r="J31" s="12">
        <v>1.07</v>
      </c>
      <c r="K31" s="13">
        <v>0.6</v>
      </c>
    </row>
    <row r="32" spans="1:11" s="12" customFormat="1" ht="15" x14ac:dyDescent="0.2">
      <c r="A32" s="94" t="s">
        <v>34</v>
      </c>
      <c r="B32" s="95" t="s">
        <v>35</v>
      </c>
      <c r="C32" s="26">
        <f>F32*12</f>
        <v>0</v>
      </c>
      <c r="D32" s="25">
        <f t="shared" si="0"/>
        <v>130903.5</v>
      </c>
      <c r="E32" s="26">
        <f>H32*12</f>
        <v>29.4</v>
      </c>
      <c r="F32" s="31"/>
      <c r="G32" s="26">
        <f t="shared" si="1"/>
        <v>29.4</v>
      </c>
      <c r="H32" s="27">
        <v>2.4500000000000002</v>
      </c>
      <c r="I32" s="12">
        <v>4452.5</v>
      </c>
      <c r="J32" s="12">
        <v>1.07</v>
      </c>
      <c r="K32" s="13">
        <v>1.94</v>
      </c>
    </row>
    <row r="33" spans="1:12" s="20" customFormat="1" ht="30" x14ac:dyDescent="0.2">
      <c r="A33" s="94" t="s">
        <v>36</v>
      </c>
      <c r="B33" s="95" t="s">
        <v>37</v>
      </c>
      <c r="C33" s="33"/>
      <c r="D33" s="25">
        <v>2042.21</v>
      </c>
      <c r="E33" s="33"/>
      <c r="F33" s="31"/>
      <c r="G33" s="26">
        <f>D33/I33</f>
        <v>0.46</v>
      </c>
      <c r="H33" s="27">
        <f>G33/12</f>
        <v>0.04</v>
      </c>
      <c r="I33" s="12">
        <v>4452.5</v>
      </c>
      <c r="J33" s="12">
        <v>1.07</v>
      </c>
      <c r="K33" s="13">
        <v>0.06</v>
      </c>
    </row>
    <row r="34" spans="1:12" s="20" customFormat="1" ht="30" x14ac:dyDescent="0.2">
      <c r="A34" s="94" t="s">
        <v>38</v>
      </c>
      <c r="B34" s="95" t="s">
        <v>37</v>
      </c>
      <c r="C34" s="33"/>
      <c r="D34" s="25">
        <v>2042.21</v>
      </c>
      <c r="E34" s="33"/>
      <c r="F34" s="31"/>
      <c r="G34" s="26">
        <f>D34/I34</f>
        <v>0.46</v>
      </c>
      <c r="H34" s="27">
        <f>G34/12</f>
        <v>0.04</v>
      </c>
      <c r="I34" s="12">
        <v>4452.5</v>
      </c>
      <c r="J34" s="12">
        <v>1.07</v>
      </c>
      <c r="K34" s="13">
        <v>0</v>
      </c>
    </row>
    <row r="35" spans="1:12" s="20" customFormat="1" ht="23.25" customHeight="1" x14ac:dyDescent="0.2">
      <c r="A35" s="94" t="s">
        <v>39</v>
      </c>
      <c r="B35" s="95" t="s">
        <v>37</v>
      </c>
      <c r="C35" s="33"/>
      <c r="D35" s="25">
        <v>12896.1</v>
      </c>
      <c r="E35" s="33"/>
      <c r="F35" s="31"/>
      <c r="G35" s="26">
        <f>D35/I35</f>
        <v>2.9</v>
      </c>
      <c r="H35" s="27">
        <f>G35/12</f>
        <v>0.24</v>
      </c>
      <c r="I35" s="12">
        <v>4452.5</v>
      </c>
      <c r="J35" s="12">
        <v>1.07</v>
      </c>
      <c r="K35" s="13">
        <v>0.19</v>
      </c>
    </row>
    <row r="36" spans="1:12" s="20" customFormat="1" ht="30" x14ac:dyDescent="0.2">
      <c r="A36" s="94" t="s">
        <v>129</v>
      </c>
      <c r="B36" s="95" t="s">
        <v>28</v>
      </c>
      <c r="C36" s="33"/>
      <c r="D36" s="25">
        <v>3652.28</v>
      </c>
      <c r="E36" s="33"/>
      <c r="F36" s="31"/>
      <c r="G36" s="26">
        <f>D36/I36</f>
        <v>0.82</v>
      </c>
      <c r="H36" s="27">
        <f>G36/12</f>
        <v>7.0000000000000007E-2</v>
      </c>
      <c r="I36" s="12">
        <v>4452.5</v>
      </c>
      <c r="J36" s="12">
        <v>1.07</v>
      </c>
      <c r="K36" s="13">
        <v>0</v>
      </c>
    </row>
    <row r="37" spans="1:12" s="20" customFormat="1" ht="30" hidden="1" x14ac:dyDescent="0.2">
      <c r="A37" s="94" t="s">
        <v>40</v>
      </c>
      <c r="B37" s="95" t="s">
        <v>28</v>
      </c>
      <c r="C37" s="33"/>
      <c r="D37" s="25">
        <f t="shared" ca="1" si="0"/>
        <v>0</v>
      </c>
      <c r="E37" s="33"/>
      <c r="F37" s="31"/>
      <c r="G37" s="26">
        <f t="shared" ref="G37:G38" ca="1" si="2">D37/I37</f>
        <v>0.82</v>
      </c>
      <c r="H37" s="27">
        <f t="shared" ref="H37:H38" ca="1" si="3">G37/12</f>
        <v>7.0000000000000007E-2</v>
      </c>
      <c r="I37" s="12">
        <v>4452.5</v>
      </c>
      <c r="J37" s="12">
        <v>1.07</v>
      </c>
      <c r="K37" s="13">
        <v>0.05</v>
      </c>
    </row>
    <row r="38" spans="1:12" s="20" customFormat="1" ht="30" x14ac:dyDescent="0.2">
      <c r="A38" s="94" t="s">
        <v>130</v>
      </c>
      <c r="B38" s="95" t="s">
        <v>28</v>
      </c>
      <c r="C38" s="33"/>
      <c r="D38" s="25">
        <v>12896.11</v>
      </c>
      <c r="E38" s="33"/>
      <c r="F38" s="31"/>
      <c r="G38" s="26">
        <f t="shared" si="2"/>
        <v>2.9</v>
      </c>
      <c r="H38" s="27">
        <f t="shared" si="3"/>
        <v>0.24</v>
      </c>
      <c r="I38" s="12">
        <v>4452.5</v>
      </c>
      <c r="J38" s="12"/>
      <c r="K38" s="13"/>
    </row>
    <row r="39" spans="1:12" s="20" customFormat="1" ht="30" x14ac:dyDescent="0.2">
      <c r="A39" s="94" t="s">
        <v>41</v>
      </c>
      <c r="B39" s="95"/>
      <c r="C39" s="33">
        <f>F39*12</f>
        <v>0</v>
      </c>
      <c r="D39" s="25">
        <f t="shared" si="0"/>
        <v>11220.3</v>
      </c>
      <c r="E39" s="33">
        <f>H39*12</f>
        <v>2.52</v>
      </c>
      <c r="F39" s="31"/>
      <c r="G39" s="26">
        <f t="shared" si="1"/>
        <v>2.52</v>
      </c>
      <c r="H39" s="27">
        <v>0.21</v>
      </c>
      <c r="I39" s="12">
        <v>4452.5</v>
      </c>
      <c r="J39" s="12">
        <v>1.07</v>
      </c>
      <c r="K39" s="13">
        <v>0.14000000000000001</v>
      </c>
    </row>
    <row r="40" spans="1:12" s="12" customFormat="1" ht="18.75" customHeight="1" x14ac:dyDescent="0.2">
      <c r="A40" s="94" t="s">
        <v>42</v>
      </c>
      <c r="B40" s="95" t="s">
        <v>43</v>
      </c>
      <c r="C40" s="33">
        <f>F40*12</f>
        <v>0</v>
      </c>
      <c r="D40" s="25">
        <f t="shared" si="0"/>
        <v>3205.8</v>
      </c>
      <c r="E40" s="33">
        <f>H40*12</f>
        <v>0.72</v>
      </c>
      <c r="F40" s="31"/>
      <c r="G40" s="26">
        <f t="shared" si="1"/>
        <v>0.72</v>
      </c>
      <c r="H40" s="27">
        <v>0.06</v>
      </c>
      <c r="I40" s="12">
        <v>4452.5</v>
      </c>
      <c r="J40" s="12">
        <v>1.07</v>
      </c>
      <c r="K40" s="13">
        <v>0.03</v>
      </c>
    </row>
    <row r="41" spans="1:12" s="12" customFormat="1" ht="15.75" customHeight="1" x14ac:dyDescent="0.2">
      <c r="A41" s="94" t="s">
        <v>44</v>
      </c>
      <c r="B41" s="96" t="s">
        <v>45</v>
      </c>
      <c r="C41" s="34">
        <f>F41*12</f>
        <v>0</v>
      </c>
      <c r="D41" s="25">
        <f t="shared" si="0"/>
        <v>2137.1999999999998</v>
      </c>
      <c r="E41" s="33">
        <f>H41*12</f>
        <v>0.48</v>
      </c>
      <c r="F41" s="31"/>
      <c r="G41" s="26">
        <f t="shared" si="1"/>
        <v>0.48</v>
      </c>
      <c r="H41" s="27">
        <v>0.04</v>
      </c>
      <c r="I41" s="12">
        <v>4452.5</v>
      </c>
      <c r="J41" s="12">
        <v>1.07</v>
      </c>
      <c r="K41" s="13">
        <v>0.02</v>
      </c>
    </row>
    <row r="42" spans="1:12" s="32" customFormat="1" ht="30" x14ac:dyDescent="0.2">
      <c r="A42" s="94" t="s">
        <v>46</v>
      </c>
      <c r="B42" s="95" t="s">
        <v>47</v>
      </c>
      <c r="C42" s="33">
        <f>F42*12</f>
        <v>0</v>
      </c>
      <c r="D42" s="25">
        <f t="shared" si="0"/>
        <v>2671.5</v>
      </c>
      <c r="E42" s="33">
        <f>H42*12</f>
        <v>0.6</v>
      </c>
      <c r="F42" s="31"/>
      <c r="G42" s="26">
        <f t="shared" si="1"/>
        <v>0.6</v>
      </c>
      <c r="H42" s="27">
        <v>0.05</v>
      </c>
      <c r="I42" s="12">
        <v>4452.5</v>
      </c>
      <c r="J42" s="12">
        <v>1.07</v>
      </c>
      <c r="K42" s="13">
        <v>0.03</v>
      </c>
    </row>
    <row r="43" spans="1:12" s="32" customFormat="1" ht="15" x14ac:dyDescent="0.2">
      <c r="A43" s="94" t="s">
        <v>48</v>
      </c>
      <c r="B43" s="95"/>
      <c r="C43" s="26"/>
      <c r="D43" s="26">
        <f>D45+D46+D47+D48+D49+D50+D51+D52+D53+D54</f>
        <v>17397.32</v>
      </c>
      <c r="E43" s="26"/>
      <c r="F43" s="31"/>
      <c r="G43" s="26">
        <f>D43/I43</f>
        <v>3.91</v>
      </c>
      <c r="H43" s="27">
        <f>G43/12</f>
        <v>0.33</v>
      </c>
      <c r="I43" s="12">
        <v>4452.5</v>
      </c>
      <c r="J43" s="12">
        <v>1.07</v>
      </c>
      <c r="K43" s="13">
        <v>0.46</v>
      </c>
      <c r="L43" s="32">
        <v>0.42249999999999999</v>
      </c>
    </row>
    <row r="44" spans="1:12" s="20" customFormat="1" ht="15" hidden="1" x14ac:dyDescent="0.2">
      <c r="A44" s="97"/>
      <c r="B44" s="89"/>
      <c r="C44" s="37"/>
      <c r="D44" s="36"/>
      <c r="E44" s="37"/>
      <c r="F44" s="38"/>
      <c r="G44" s="37"/>
      <c r="H44" s="38"/>
      <c r="I44" s="12">
        <v>4452.5</v>
      </c>
      <c r="J44" s="12"/>
      <c r="K44" s="13"/>
    </row>
    <row r="45" spans="1:12" s="20" customFormat="1" ht="24.75" customHeight="1" x14ac:dyDescent="0.2">
      <c r="A45" s="97" t="s">
        <v>136</v>
      </c>
      <c r="B45" s="89" t="s">
        <v>49</v>
      </c>
      <c r="C45" s="37"/>
      <c r="D45" s="36">
        <v>622.74</v>
      </c>
      <c r="E45" s="37"/>
      <c r="F45" s="38"/>
      <c r="G45" s="37"/>
      <c r="H45" s="38"/>
      <c r="I45" s="12">
        <v>4452.5</v>
      </c>
      <c r="J45" s="12">
        <v>1.07</v>
      </c>
      <c r="K45" s="13">
        <v>0.01</v>
      </c>
    </row>
    <row r="46" spans="1:12" s="20" customFormat="1" ht="15" x14ac:dyDescent="0.2">
      <c r="A46" s="97" t="s">
        <v>50</v>
      </c>
      <c r="B46" s="89" t="s">
        <v>51</v>
      </c>
      <c r="C46" s="37">
        <f>F46*12</f>
        <v>0</v>
      </c>
      <c r="D46" s="36">
        <v>459.48</v>
      </c>
      <c r="E46" s="37">
        <f>H46*12</f>
        <v>0</v>
      </c>
      <c r="F46" s="38"/>
      <c r="G46" s="37"/>
      <c r="H46" s="38"/>
      <c r="I46" s="12">
        <v>4452.5</v>
      </c>
      <c r="J46" s="12">
        <v>1.07</v>
      </c>
      <c r="K46" s="13">
        <v>0.01</v>
      </c>
    </row>
    <row r="47" spans="1:12" s="20" customFormat="1" ht="15" x14ac:dyDescent="0.2">
      <c r="A47" s="97" t="s">
        <v>115</v>
      </c>
      <c r="B47" s="98" t="s">
        <v>49</v>
      </c>
      <c r="C47" s="37"/>
      <c r="D47" s="36">
        <v>818.74</v>
      </c>
      <c r="E47" s="37"/>
      <c r="F47" s="38"/>
      <c r="G47" s="37"/>
      <c r="H47" s="38"/>
      <c r="I47" s="12">
        <v>4452.5</v>
      </c>
      <c r="J47" s="12"/>
      <c r="K47" s="13"/>
    </row>
    <row r="48" spans="1:12" s="20" customFormat="1" ht="15" x14ac:dyDescent="0.2">
      <c r="A48" s="97" t="s">
        <v>52</v>
      </c>
      <c r="B48" s="89" t="s">
        <v>49</v>
      </c>
      <c r="C48" s="37">
        <f>F48*12</f>
        <v>0</v>
      </c>
      <c r="D48" s="36">
        <v>875.61</v>
      </c>
      <c r="E48" s="37">
        <f>H48*12</f>
        <v>0</v>
      </c>
      <c r="F48" s="38"/>
      <c r="G48" s="37"/>
      <c r="H48" s="38"/>
      <c r="I48" s="12">
        <v>4452.5</v>
      </c>
      <c r="J48" s="12">
        <v>1.07</v>
      </c>
      <c r="K48" s="13">
        <v>0.01</v>
      </c>
    </row>
    <row r="49" spans="1:11" s="20" customFormat="1" ht="15" x14ac:dyDescent="0.2">
      <c r="A49" s="97" t="s">
        <v>53</v>
      </c>
      <c r="B49" s="89" t="s">
        <v>49</v>
      </c>
      <c r="C49" s="37">
        <f>F49*12</f>
        <v>0</v>
      </c>
      <c r="D49" s="36">
        <v>3903.72</v>
      </c>
      <c r="E49" s="37">
        <f>H49*12</f>
        <v>0</v>
      </c>
      <c r="F49" s="38"/>
      <c r="G49" s="37"/>
      <c r="H49" s="38"/>
      <c r="I49" s="12">
        <v>4452.5</v>
      </c>
      <c r="J49" s="12">
        <v>1.07</v>
      </c>
      <c r="K49" s="13">
        <v>0.05</v>
      </c>
    </row>
    <row r="50" spans="1:11" s="20" customFormat="1" ht="15" x14ac:dyDescent="0.2">
      <c r="A50" s="97" t="s">
        <v>54</v>
      </c>
      <c r="B50" s="89" t="s">
        <v>49</v>
      </c>
      <c r="C50" s="37">
        <f>F50*12</f>
        <v>0</v>
      </c>
      <c r="D50" s="36">
        <v>918.95</v>
      </c>
      <c r="E50" s="37">
        <f>H50*12</f>
        <v>0</v>
      </c>
      <c r="F50" s="38"/>
      <c r="G50" s="37"/>
      <c r="H50" s="38"/>
      <c r="I50" s="12">
        <v>4452.5</v>
      </c>
      <c r="J50" s="12">
        <v>1.07</v>
      </c>
      <c r="K50" s="13">
        <v>0.01</v>
      </c>
    </row>
    <row r="51" spans="1:11" s="20" customFormat="1" ht="15" x14ac:dyDescent="0.2">
      <c r="A51" s="97" t="s">
        <v>55</v>
      </c>
      <c r="B51" s="89" t="s">
        <v>49</v>
      </c>
      <c r="C51" s="37"/>
      <c r="D51" s="36">
        <v>437.79</v>
      </c>
      <c r="E51" s="37"/>
      <c r="F51" s="38"/>
      <c r="G51" s="37"/>
      <c r="H51" s="38"/>
      <c r="I51" s="12">
        <v>4452.5</v>
      </c>
      <c r="J51" s="12">
        <v>1.07</v>
      </c>
      <c r="K51" s="13">
        <v>0.01</v>
      </c>
    </row>
    <row r="52" spans="1:11" s="20" customFormat="1" ht="15" x14ac:dyDescent="0.2">
      <c r="A52" s="97" t="s">
        <v>56</v>
      </c>
      <c r="B52" s="89" t="s">
        <v>51</v>
      </c>
      <c r="C52" s="37"/>
      <c r="D52" s="36">
        <v>1751.23</v>
      </c>
      <c r="E52" s="37"/>
      <c r="F52" s="38"/>
      <c r="G52" s="37"/>
      <c r="H52" s="38"/>
      <c r="I52" s="12">
        <v>4452.5</v>
      </c>
      <c r="J52" s="12">
        <v>1.07</v>
      </c>
      <c r="K52" s="13">
        <v>0.02</v>
      </c>
    </row>
    <row r="53" spans="1:11" s="20" customFormat="1" ht="25.5" x14ac:dyDescent="0.2">
      <c r="A53" s="97" t="s">
        <v>57</v>
      </c>
      <c r="B53" s="89" t="s">
        <v>49</v>
      </c>
      <c r="C53" s="37">
        <f>F53*12</f>
        <v>0</v>
      </c>
      <c r="D53" s="36">
        <v>4120.45</v>
      </c>
      <c r="E53" s="37">
        <f>H53*12</f>
        <v>0</v>
      </c>
      <c r="F53" s="38"/>
      <c r="G53" s="37"/>
      <c r="H53" s="38"/>
      <c r="I53" s="12">
        <v>4452.5</v>
      </c>
      <c r="J53" s="12">
        <v>1.07</v>
      </c>
      <c r="K53" s="13">
        <v>0.06</v>
      </c>
    </row>
    <row r="54" spans="1:11" s="20" customFormat="1" ht="25.5" x14ac:dyDescent="0.2">
      <c r="A54" s="97" t="s">
        <v>137</v>
      </c>
      <c r="B54" s="89" t="s">
        <v>49</v>
      </c>
      <c r="C54" s="37"/>
      <c r="D54" s="36">
        <v>3488.61</v>
      </c>
      <c r="E54" s="37"/>
      <c r="F54" s="38"/>
      <c r="G54" s="37"/>
      <c r="H54" s="38"/>
      <c r="I54" s="12">
        <v>4452.5</v>
      </c>
      <c r="J54" s="12">
        <v>1.07</v>
      </c>
      <c r="K54" s="13">
        <v>0.01</v>
      </c>
    </row>
    <row r="55" spans="1:11" s="20" customFormat="1" ht="15" hidden="1" x14ac:dyDescent="0.2">
      <c r="A55" s="99"/>
      <c r="B55" s="100"/>
      <c r="C55" s="40"/>
      <c r="D55" s="40"/>
      <c r="E55" s="37"/>
      <c r="F55" s="38"/>
      <c r="G55" s="37"/>
      <c r="H55" s="38"/>
      <c r="I55" s="12">
        <v>4452.5</v>
      </c>
      <c r="J55" s="12"/>
      <c r="K55" s="13"/>
    </row>
    <row r="56" spans="1:11" s="20" customFormat="1" ht="15" hidden="1" x14ac:dyDescent="0.2">
      <c r="A56" s="99"/>
      <c r="B56" s="100"/>
      <c r="C56" s="40"/>
      <c r="D56" s="40"/>
      <c r="E56" s="37"/>
      <c r="F56" s="38"/>
      <c r="G56" s="37"/>
      <c r="H56" s="38"/>
      <c r="I56" s="12">
        <v>4452.5</v>
      </c>
      <c r="J56" s="12">
        <v>1.07</v>
      </c>
      <c r="K56" s="13">
        <v>0.02</v>
      </c>
    </row>
    <row r="57" spans="1:11" s="32" customFormat="1" ht="30" x14ac:dyDescent="0.2">
      <c r="A57" s="94" t="s">
        <v>58</v>
      </c>
      <c r="B57" s="95"/>
      <c r="C57" s="26"/>
      <c r="D57" s="26">
        <f>D58+D59+D60+D61+D66</f>
        <v>14195.59</v>
      </c>
      <c r="E57" s="26"/>
      <c r="F57" s="31"/>
      <c r="G57" s="26">
        <f>D57/I57</f>
        <v>3.19</v>
      </c>
      <c r="H57" s="27">
        <f>G57/12</f>
        <v>0.27</v>
      </c>
      <c r="I57" s="12">
        <v>4452.5</v>
      </c>
      <c r="J57" s="12">
        <v>1.07</v>
      </c>
      <c r="K57" s="13">
        <v>0.49</v>
      </c>
    </row>
    <row r="58" spans="1:11" s="20" customFormat="1" ht="15" x14ac:dyDescent="0.2">
      <c r="A58" s="97" t="s">
        <v>59</v>
      </c>
      <c r="B58" s="89" t="s">
        <v>60</v>
      </c>
      <c r="C58" s="37"/>
      <c r="D58" s="36">
        <v>2626.83</v>
      </c>
      <c r="E58" s="37"/>
      <c r="F58" s="38"/>
      <c r="G58" s="37"/>
      <c r="H58" s="38"/>
      <c r="I58" s="12">
        <v>4452.5</v>
      </c>
      <c r="J58" s="12">
        <v>1.07</v>
      </c>
      <c r="K58" s="13">
        <v>0.04</v>
      </c>
    </row>
    <row r="59" spans="1:11" s="20" customFormat="1" ht="25.5" x14ac:dyDescent="0.2">
      <c r="A59" s="97" t="s">
        <v>61</v>
      </c>
      <c r="B59" s="89" t="s">
        <v>62</v>
      </c>
      <c r="C59" s="37"/>
      <c r="D59" s="36">
        <v>1751.23</v>
      </c>
      <c r="E59" s="37"/>
      <c r="F59" s="38"/>
      <c r="G59" s="37"/>
      <c r="H59" s="38"/>
      <c r="I59" s="12">
        <v>4452.5</v>
      </c>
      <c r="J59" s="12">
        <v>1.07</v>
      </c>
      <c r="K59" s="13">
        <v>0.02</v>
      </c>
    </row>
    <row r="60" spans="1:11" s="20" customFormat="1" ht="15" x14ac:dyDescent="0.2">
      <c r="A60" s="97" t="s">
        <v>63</v>
      </c>
      <c r="B60" s="89" t="s">
        <v>64</v>
      </c>
      <c r="C60" s="37"/>
      <c r="D60" s="36">
        <v>1837.85</v>
      </c>
      <c r="E60" s="37"/>
      <c r="F60" s="38"/>
      <c r="G60" s="37"/>
      <c r="H60" s="38"/>
      <c r="I60" s="12">
        <v>4452.5</v>
      </c>
      <c r="J60" s="12">
        <v>1.07</v>
      </c>
      <c r="K60" s="13">
        <v>0.03</v>
      </c>
    </row>
    <row r="61" spans="1:11" s="20" customFormat="1" ht="25.5" x14ac:dyDescent="0.2">
      <c r="A61" s="97" t="s">
        <v>65</v>
      </c>
      <c r="B61" s="89" t="s">
        <v>66</v>
      </c>
      <c r="C61" s="37"/>
      <c r="D61" s="36">
        <v>1751.2</v>
      </c>
      <c r="E61" s="37"/>
      <c r="F61" s="38"/>
      <c r="G61" s="37"/>
      <c r="H61" s="38"/>
      <c r="I61" s="12">
        <v>4452.5</v>
      </c>
      <c r="J61" s="12">
        <v>1.07</v>
      </c>
      <c r="K61" s="13">
        <v>0.02</v>
      </c>
    </row>
    <row r="62" spans="1:11" s="20" customFormat="1" ht="15" hidden="1" x14ac:dyDescent="0.2">
      <c r="A62" s="97" t="s">
        <v>67</v>
      </c>
      <c r="B62" s="89" t="s">
        <v>64</v>
      </c>
      <c r="C62" s="37"/>
      <c r="D62" s="36">
        <f t="shared" ref="D62:D67" si="4">G62*I62</f>
        <v>0</v>
      </c>
      <c r="E62" s="37"/>
      <c r="F62" s="38"/>
      <c r="G62" s="37"/>
      <c r="H62" s="38"/>
      <c r="I62" s="12">
        <v>4452.5</v>
      </c>
      <c r="J62" s="12">
        <v>1.07</v>
      </c>
      <c r="K62" s="13">
        <v>0</v>
      </c>
    </row>
    <row r="63" spans="1:11" s="20" customFormat="1" ht="25.5" hidden="1" x14ac:dyDescent="0.2">
      <c r="A63" s="97" t="s">
        <v>68</v>
      </c>
      <c r="B63" s="89" t="s">
        <v>49</v>
      </c>
      <c r="C63" s="37"/>
      <c r="D63" s="36">
        <f t="shared" si="4"/>
        <v>0</v>
      </c>
      <c r="E63" s="37"/>
      <c r="F63" s="38"/>
      <c r="G63" s="37"/>
      <c r="H63" s="38"/>
      <c r="I63" s="12">
        <v>4452.5</v>
      </c>
      <c r="J63" s="12">
        <v>1.07</v>
      </c>
      <c r="K63" s="13">
        <v>0</v>
      </c>
    </row>
    <row r="64" spans="1:11" s="20" customFormat="1" ht="15" hidden="1" x14ac:dyDescent="0.2">
      <c r="A64" s="97"/>
      <c r="B64" s="91" t="s">
        <v>49</v>
      </c>
      <c r="C64" s="37"/>
      <c r="D64" s="36"/>
      <c r="E64" s="37"/>
      <c r="F64" s="38"/>
      <c r="G64" s="37"/>
      <c r="H64" s="38"/>
      <c r="I64" s="12">
        <v>4452.5</v>
      </c>
      <c r="J64" s="12">
        <v>1.07</v>
      </c>
      <c r="K64" s="13">
        <v>0.02</v>
      </c>
    </row>
    <row r="65" spans="1:12" s="20" customFormat="1" ht="15" hidden="1" x14ac:dyDescent="0.2">
      <c r="A65" s="97" t="s">
        <v>69</v>
      </c>
      <c r="B65" s="89" t="s">
        <v>37</v>
      </c>
      <c r="C65" s="37"/>
      <c r="D65" s="36">
        <f t="shared" si="4"/>
        <v>0</v>
      </c>
      <c r="E65" s="37"/>
      <c r="F65" s="38"/>
      <c r="G65" s="37"/>
      <c r="H65" s="38"/>
      <c r="I65" s="12">
        <v>4452.5</v>
      </c>
      <c r="J65" s="12">
        <v>1.07</v>
      </c>
      <c r="K65" s="13">
        <v>0</v>
      </c>
    </row>
    <row r="66" spans="1:12" s="20" customFormat="1" ht="15" x14ac:dyDescent="0.2">
      <c r="A66" s="97" t="s">
        <v>70</v>
      </c>
      <c r="B66" s="89" t="s">
        <v>37</v>
      </c>
      <c r="C66" s="39"/>
      <c r="D66" s="36">
        <v>6228.48</v>
      </c>
      <c r="E66" s="39"/>
      <c r="F66" s="38"/>
      <c r="G66" s="37"/>
      <c r="H66" s="38"/>
      <c r="I66" s="12">
        <v>4452.5</v>
      </c>
      <c r="J66" s="12">
        <v>1.07</v>
      </c>
      <c r="K66" s="13">
        <v>0.1</v>
      </c>
    </row>
    <row r="67" spans="1:12" s="20" customFormat="1" ht="15" hidden="1" x14ac:dyDescent="0.2">
      <c r="A67" s="97" t="s">
        <v>71</v>
      </c>
      <c r="B67" s="89" t="s">
        <v>49</v>
      </c>
      <c r="C67" s="37"/>
      <c r="D67" s="36">
        <f t="shared" si="4"/>
        <v>0</v>
      </c>
      <c r="E67" s="37"/>
      <c r="F67" s="38"/>
      <c r="G67" s="37">
        <f>H67*12</f>
        <v>0</v>
      </c>
      <c r="H67" s="38">
        <v>0</v>
      </c>
      <c r="I67" s="12">
        <v>4452.5</v>
      </c>
      <c r="J67" s="12">
        <v>1.07</v>
      </c>
      <c r="K67" s="13">
        <v>0</v>
      </c>
    </row>
    <row r="68" spans="1:12" s="20" customFormat="1" ht="30" hidden="1" x14ac:dyDescent="0.2">
      <c r="A68" s="94" t="s">
        <v>72</v>
      </c>
      <c r="B68" s="89"/>
      <c r="C68" s="37"/>
      <c r="D68" s="26">
        <f>D70+D71</f>
        <v>0</v>
      </c>
      <c r="E68" s="37"/>
      <c r="F68" s="38"/>
      <c r="G68" s="26">
        <f>D68/I68</f>
        <v>0</v>
      </c>
      <c r="H68" s="27">
        <f>G68/12</f>
        <v>0</v>
      </c>
      <c r="I68" s="12">
        <v>4452.5</v>
      </c>
      <c r="J68" s="12">
        <v>1.07</v>
      </c>
      <c r="K68" s="13">
        <v>0.05</v>
      </c>
    </row>
    <row r="69" spans="1:12" s="20" customFormat="1" ht="15" hidden="1" x14ac:dyDescent="0.2">
      <c r="A69" s="97"/>
      <c r="B69" s="89"/>
      <c r="C69" s="37"/>
      <c r="D69" s="36"/>
      <c r="E69" s="37"/>
      <c r="F69" s="38"/>
      <c r="G69" s="37"/>
      <c r="H69" s="38"/>
      <c r="I69" s="12">
        <v>4452.5</v>
      </c>
      <c r="J69" s="12"/>
      <c r="K69" s="13"/>
    </row>
    <row r="70" spans="1:12" s="20" customFormat="1" ht="25.5" hidden="1" x14ac:dyDescent="0.2">
      <c r="A70" s="97"/>
      <c r="B70" s="91" t="s">
        <v>28</v>
      </c>
      <c r="C70" s="37"/>
      <c r="D70" s="36"/>
      <c r="E70" s="37"/>
      <c r="F70" s="38"/>
      <c r="G70" s="37"/>
      <c r="H70" s="38"/>
      <c r="I70" s="12">
        <v>4452.5</v>
      </c>
      <c r="J70" s="12"/>
      <c r="K70" s="13"/>
    </row>
    <row r="71" spans="1:12" s="20" customFormat="1" ht="15" hidden="1" x14ac:dyDescent="0.2">
      <c r="A71" s="97"/>
      <c r="B71" s="91" t="s">
        <v>49</v>
      </c>
      <c r="C71" s="37"/>
      <c r="D71" s="36"/>
      <c r="E71" s="37"/>
      <c r="F71" s="38"/>
      <c r="G71" s="37"/>
      <c r="H71" s="38"/>
      <c r="I71" s="12">
        <v>4452.5</v>
      </c>
      <c r="J71" s="12">
        <v>1.07</v>
      </c>
      <c r="K71" s="13">
        <v>0.02</v>
      </c>
    </row>
    <row r="72" spans="1:12" s="20" customFormat="1" ht="15" hidden="1" x14ac:dyDescent="0.2">
      <c r="A72" s="97" t="s">
        <v>73</v>
      </c>
      <c r="B72" s="89" t="s">
        <v>37</v>
      </c>
      <c r="C72" s="37"/>
      <c r="D72" s="36">
        <f>G72*I72</f>
        <v>0</v>
      </c>
      <c r="E72" s="37"/>
      <c r="F72" s="38"/>
      <c r="G72" s="37">
        <f>H72*12</f>
        <v>0</v>
      </c>
      <c r="H72" s="38">
        <v>0</v>
      </c>
      <c r="I72" s="12">
        <v>4452.5</v>
      </c>
      <c r="J72" s="12">
        <v>1.07</v>
      </c>
      <c r="K72" s="13">
        <v>0</v>
      </c>
    </row>
    <row r="73" spans="1:12" s="20" customFormat="1" ht="15" x14ac:dyDescent="0.2">
      <c r="A73" s="94" t="s">
        <v>74</v>
      </c>
      <c r="B73" s="89"/>
      <c r="C73" s="37"/>
      <c r="D73" s="26">
        <f>D75+D76+D82</f>
        <v>41254.25</v>
      </c>
      <c r="E73" s="37"/>
      <c r="F73" s="38"/>
      <c r="G73" s="26">
        <f>D73/I73</f>
        <v>9.27</v>
      </c>
      <c r="H73" s="27">
        <f>G73/12</f>
        <v>0.77</v>
      </c>
      <c r="I73" s="12">
        <v>4452.5</v>
      </c>
      <c r="J73" s="12">
        <v>1.07</v>
      </c>
      <c r="K73" s="13">
        <v>0.19</v>
      </c>
      <c r="L73" s="20">
        <v>0.20330000000000001</v>
      </c>
    </row>
    <row r="74" spans="1:12" s="20" customFormat="1" ht="15" hidden="1" x14ac:dyDescent="0.2">
      <c r="A74" s="97" t="s">
        <v>75</v>
      </c>
      <c r="B74" s="89" t="s">
        <v>37</v>
      </c>
      <c r="C74" s="37"/>
      <c r="D74" s="36">
        <f t="shared" ref="D74:D81" si="5">G74*I74</f>
        <v>0</v>
      </c>
      <c r="E74" s="37"/>
      <c r="F74" s="38"/>
      <c r="G74" s="37">
        <f t="shared" ref="G74:G81" si="6">H74*12</f>
        <v>0</v>
      </c>
      <c r="H74" s="38">
        <v>0</v>
      </c>
      <c r="I74" s="12">
        <v>4452.5</v>
      </c>
      <c r="J74" s="12">
        <v>1.07</v>
      </c>
      <c r="K74" s="13">
        <v>0</v>
      </c>
    </row>
    <row r="75" spans="1:12" s="20" customFormat="1" ht="15" x14ac:dyDescent="0.2">
      <c r="A75" s="97" t="s">
        <v>76</v>
      </c>
      <c r="B75" s="89" t="s">
        <v>49</v>
      </c>
      <c r="C75" s="37"/>
      <c r="D75" s="36">
        <v>11898.54</v>
      </c>
      <c r="E75" s="37"/>
      <c r="F75" s="38"/>
      <c r="G75" s="37"/>
      <c r="H75" s="38"/>
      <c r="I75" s="12">
        <v>4452.5</v>
      </c>
      <c r="J75" s="12">
        <v>1.07</v>
      </c>
      <c r="K75" s="13">
        <v>0.18</v>
      </c>
    </row>
    <row r="76" spans="1:12" s="20" customFormat="1" ht="15" x14ac:dyDescent="0.2">
      <c r="A76" s="97" t="s">
        <v>77</v>
      </c>
      <c r="B76" s="89" t="s">
        <v>49</v>
      </c>
      <c r="C76" s="37"/>
      <c r="D76" s="36">
        <v>915.28</v>
      </c>
      <c r="E76" s="37"/>
      <c r="F76" s="38"/>
      <c r="G76" s="37"/>
      <c r="H76" s="38"/>
      <c r="I76" s="12">
        <v>4452.5</v>
      </c>
      <c r="J76" s="12">
        <v>1.07</v>
      </c>
      <c r="K76" s="13">
        <v>0.01</v>
      </c>
    </row>
    <row r="77" spans="1:12" s="20" customFormat="1" ht="27.75" hidden="1" customHeight="1" x14ac:dyDescent="0.2">
      <c r="A77" s="97" t="s">
        <v>78</v>
      </c>
      <c r="B77" s="89" t="s">
        <v>28</v>
      </c>
      <c r="C77" s="37"/>
      <c r="D77" s="36">
        <f t="shared" si="5"/>
        <v>0</v>
      </c>
      <c r="E77" s="37"/>
      <c r="F77" s="38"/>
      <c r="G77" s="37">
        <f t="shared" si="6"/>
        <v>0</v>
      </c>
      <c r="H77" s="38">
        <v>0</v>
      </c>
      <c r="I77" s="12">
        <v>4452.5</v>
      </c>
      <c r="J77" s="12">
        <v>1.07</v>
      </c>
      <c r="K77" s="13">
        <v>0</v>
      </c>
    </row>
    <row r="78" spans="1:12" s="20" customFormat="1" ht="25.5" hidden="1" x14ac:dyDescent="0.2">
      <c r="A78" s="97" t="s">
        <v>79</v>
      </c>
      <c r="B78" s="89" t="s">
        <v>28</v>
      </c>
      <c r="C78" s="37"/>
      <c r="D78" s="36">
        <f t="shared" si="5"/>
        <v>0</v>
      </c>
      <c r="E78" s="37"/>
      <c r="F78" s="38"/>
      <c r="G78" s="37">
        <f t="shared" si="6"/>
        <v>0</v>
      </c>
      <c r="H78" s="38">
        <v>0</v>
      </c>
      <c r="I78" s="12">
        <v>4452.5</v>
      </c>
      <c r="J78" s="12">
        <v>1.07</v>
      </c>
      <c r="K78" s="13">
        <v>0</v>
      </c>
    </row>
    <row r="79" spans="1:12" s="20" customFormat="1" ht="25.5" hidden="1" x14ac:dyDescent="0.2">
      <c r="A79" s="97" t="s">
        <v>80</v>
      </c>
      <c r="B79" s="89" t="s">
        <v>28</v>
      </c>
      <c r="C79" s="37"/>
      <c r="D79" s="36">
        <f t="shared" si="5"/>
        <v>0</v>
      </c>
      <c r="E79" s="37"/>
      <c r="F79" s="38"/>
      <c r="G79" s="37">
        <f t="shared" si="6"/>
        <v>0</v>
      </c>
      <c r="H79" s="38">
        <v>0</v>
      </c>
      <c r="I79" s="12">
        <v>4452.5</v>
      </c>
      <c r="J79" s="12">
        <v>1.07</v>
      </c>
      <c r="K79" s="13">
        <v>0</v>
      </c>
    </row>
    <row r="80" spans="1:12" s="20" customFormat="1" ht="25.5" hidden="1" x14ac:dyDescent="0.2">
      <c r="A80" s="97" t="s">
        <v>81</v>
      </c>
      <c r="B80" s="89" t="s">
        <v>28</v>
      </c>
      <c r="C80" s="37"/>
      <c r="D80" s="36">
        <f t="shared" si="5"/>
        <v>0</v>
      </c>
      <c r="E80" s="37"/>
      <c r="F80" s="38"/>
      <c r="G80" s="37">
        <f t="shared" si="6"/>
        <v>0</v>
      </c>
      <c r="H80" s="38">
        <v>0</v>
      </c>
      <c r="I80" s="12">
        <v>4452.5</v>
      </c>
      <c r="J80" s="12">
        <v>1.07</v>
      </c>
      <c r="K80" s="13">
        <v>0</v>
      </c>
    </row>
    <row r="81" spans="1:12" s="20" customFormat="1" ht="25.5" hidden="1" x14ac:dyDescent="0.2">
      <c r="A81" s="97" t="s">
        <v>82</v>
      </c>
      <c r="B81" s="89" t="s">
        <v>28</v>
      </c>
      <c r="C81" s="37"/>
      <c r="D81" s="36">
        <f t="shared" si="5"/>
        <v>0</v>
      </c>
      <c r="E81" s="37"/>
      <c r="F81" s="38"/>
      <c r="G81" s="37">
        <f t="shared" si="6"/>
        <v>0</v>
      </c>
      <c r="H81" s="38">
        <v>0</v>
      </c>
      <c r="I81" s="12">
        <v>4452.5</v>
      </c>
      <c r="J81" s="12">
        <v>1.07</v>
      </c>
      <c r="K81" s="13">
        <v>0</v>
      </c>
    </row>
    <row r="82" spans="1:12" s="20" customFormat="1" ht="25.5" x14ac:dyDescent="0.2">
      <c r="A82" s="97" t="s">
        <v>131</v>
      </c>
      <c r="B82" s="98" t="s">
        <v>112</v>
      </c>
      <c r="C82" s="37"/>
      <c r="D82" s="86">
        <v>28440.43</v>
      </c>
      <c r="E82" s="37"/>
      <c r="F82" s="38"/>
      <c r="G82" s="39"/>
      <c r="H82" s="85"/>
      <c r="I82" s="12">
        <v>4452.5</v>
      </c>
      <c r="J82" s="12"/>
      <c r="K82" s="13"/>
    </row>
    <row r="83" spans="1:12" s="20" customFormat="1" ht="15" x14ac:dyDescent="0.2">
      <c r="A83" s="94" t="s">
        <v>83</v>
      </c>
      <c r="B83" s="89"/>
      <c r="C83" s="37"/>
      <c r="D83" s="26">
        <f>D84+D85</f>
        <v>1098.1600000000001</v>
      </c>
      <c r="E83" s="37"/>
      <c r="F83" s="38"/>
      <c r="G83" s="26">
        <f>D83/I83</f>
        <v>0.25</v>
      </c>
      <c r="H83" s="27">
        <f>G83/12</f>
        <v>0.02</v>
      </c>
      <c r="I83" s="12">
        <v>4452.5</v>
      </c>
      <c r="J83" s="12">
        <v>1.07</v>
      </c>
      <c r="K83" s="13">
        <v>0.13</v>
      </c>
    </row>
    <row r="84" spans="1:12" s="20" customFormat="1" ht="15" x14ac:dyDescent="0.2">
      <c r="A84" s="97" t="s">
        <v>84</v>
      </c>
      <c r="B84" s="89" t="s">
        <v>49</v>
      </c>
      <c r="C84" s="37"/>
      <c r="D84" s="36">
        <v>1098.1600000000001</v>
      </c>
      <c r="E84" s="37"/>
      <c r="F84" s="38"/>
      <c r="G84" s="37"/>
      <c r="H84" s="38"/>
      <c r="I84" s="12">
        <v>4452.5</v>
      </c>
      <c r="J84" s="12">
        <v>1.07</v>
      </c>
      <c r="K84" s="13">
        <v>0.02</v>
      </c>
    </row>
    <row r="85" spans="1:12" s="20" customFormat="1" ht="15" hidden="1" x14ac:dyDescent="0.2">
      <c r="A85" s="97" t="s">
        <v>85</v>
      </c>
      <c r="B85" s="89" t="s">
        <v>49</v>
      </c>
      <c r="C85" s="37"/>
      <c r="D85" s="36"/>
      <c r="E85" s="37"/>
      <c r="F85" s="38"/>
      <c r="G85" s="37"/>
      <c r="H85" s="38"/>
      <c r="I85" s="12">
        <v>4452.5</v>
      </c>
      <c r="J85" s="12">
        <v>1.07</v>
      </c>
      <c r="K85" s="13">
        <v>0.01</v>
      </c>
    </row>
    <row r="86" spans="1:12" s="12" customFormat="1" ht="15" x14ac:dyDescent="0.2">
      <c r="A86" s="94" t="s">
        <v>86</v>
      </c>
      <c r="B86" s="95"/>
      <c r="C86" s="26"/>
      <c r="D86" s="26">
        <f>D87</f>
        <v>21565.919999999998</v>
      </c>
      <c r="E86" s="26"/>
      <c r="F86" s="31"/>
      <c r="G86" s="26">
        <f>D86/I86</f>
        <v>4.84</v>
      </c>
      <c r="H86" s="27">
        <f>G86/12</f>
        <v>0.4</v>
      </c>
      <c r="I86" s="12">
        <v>4452.5</v>
      </c>
      <c r="J86" s="12">
        <v>1.07</v>
      </c>
      <c r="K86" s="13">
        <v>0.34</v>
      </c>
      <c r="L86" s="12">
        <v>0.36749999999999999</v>
      </c>
    </row>
    <row r="87" spans="1:12" s="20" customFormat="1" ht="15" x14ac:dyDescent="0.2">
      <c r="A87" s="97" t="s">
        <v>87</v>
      </c>
      <c r="B87" s="91" t="s">
        <v>51</v>
      </c>
      <c r="C87" s="37"/>
      <c r="D87" s="36">
        <v>21565.919999999998</v>
      </c>
      <c r="E87" s="37"/>
      <c r="F87" s="38"/>
      <c r="G87" s="37"/>
      <c r="H87" s="38"/>
      <c r="I87" s="12">
        <v>4452.5</v>
      </c>
      <c r="J87" s="12">
        <v>1.07</v>
      </c>
      <c r="K87" s="13">
        <v>0.02</v>
      </c>
    </row>
    <row r="88" spans="1:12" s="12" customFormat="1" ht="15" x14ac:dyDescent="0.2">
      <c r="A88" s="94" t="s">
        <v>88</v>
      </c>
      <c r="B88" s="95"/>
      <c r="C88" s="26"/>
      <c r="D88" s="26">
        <f>D89</f>
        <v>17351.79</v>
      </c>
      <c r="E88" s="26"/>
      <c r="F88" s="31"/>
      <c r="G88" s="26">
        <f>D88/I88</f>
        <v>3.9</v>
      </c>
      <c r="H88" s="27">
        <f>G88/12</f>
        <v>0.33</v>
      </c>
      <c r="I88" s="12">
        <v>4452.5</v>
      </c>
      <c r="J88" s="12">
        <v>1.07</v>
      </c>
      <c r="K88" s="13">
        <v>0.35</v>
      </c>
    </row>
    <row r="89" spans="1:12" s="20" customFormat="1" ht="15.75" thickBot="1" x14ac:dyDescent="0.25">
      <c r="A89" s="97" t="s">
        <v>89</v>
      </c>
      <c r="B89" s="89" t="s">
        <v>60</v>
      </c>
      <c r="C89" s="37"/>
      <c r="D89" s="36">
        <v>17351.79</v>
      </c>
      <c r="E89" s="37"/>
      <c r="F89" s="38"/>
      <c r="G89" s="37"/>
      <c r="H89" s="38"/>
      <c r="I89" s="12">
        <v>4452.5</v>
      </c>
      <c r="J89" s="12">
        <v>1.07</v>
      </c>
      <c r="K89" s="13">
        <v>0.26</v>
      </c>
    </row>
    <row r="90" spans="1:12" s="20" customFormat="1" ht="25.5" hidden="1" customHeight="1" x14ac:dyDescent="0.2">
      <c r="A90" s="101"/>
      <c r="B90" s="102"/>
      <c r="C90" s="83"/>
      <c r="D90" s="82"/>
      <c r="E90" s="83"/>
      <c r="F90" s="84"/>
      <c r="G90" s="83"/>
      <c r="H90" s="84">
        <v>0</v>
      </c>
      <c r="I90" s="12">
        <v>4452.5</v>
      </c>
      <c r="J90" s="12">
        <v>1.07</v>
      </c>
      <c r="K90" s="13">
        <v>0</v>
      </c>
    </row>
    <row r="91" spans="1:12" s="12" customFormat="1" ht="38.25" thickBot="1" x14ac:dyDescent="0.25">
      <c r="A91" s="103" t="s">
        <v>134</v>
      </c>
      <c r="B91" s="104" t="s">
        <v>28</v>
      </c>
      <c r="C91" s="78">
        <f>F91*12</f>
        <v>0</v>
      </c>
      <c r="D91" s="78">
        <f t="shared" ref="D91:D103" si="7">G91*I91</f>
        <v>84419.4</v>
      </c>
      <c r="E91" s="78">
        <f t="shared" ref="E91:E103" si="8">H91*12</f>
        <v>18.96</v>
      </c>
      <c r="F91" s="79"/>
      <c r="G91" s="78">
        <f t="shared" ref="G91:G104" si="9">H91*12</f>
        <v>18.96</v>
      </c>
      <c r="H91" s="79">
        <v>1.58</v>
      </c>
      <c r="I91" s="12">
        <v>4452.5</v>
      </c>
      <c r="J91" s="12">
        <v>1.07</v>
      </c>
      <c r="K91" s="13">
        <v>0.3</v>
      </c>
    </row>
    <row r="92" spans="1:12" s="12" customFormat="1" ht="15.75" hidden="1" thickBot="1" x14ac:dyDescent="0.25">
      <c r="A92" s="105" t="s">
        <v>92</v>
      </c>
      <c r="B92" s="76"/>
      <c r="C92" s="29"/>
      <c r="D92" s="80">
        <f t="shared" si="7"/>
        <v>0</v>
      </c>
      <c r="E92" s="80">
        <f t="shared" si="8"/>
        <v>0</v>
      </c>
      <c r="F92" s="81" t="e">
        <f>#REF!+#REF!+#REF!+#REF!+#REF!+#REF!+#REF!+#REF!+#REF!+#REF!</f>
        <v>#REF!</v>
      </c>
      <c r="G92" s="80">
        <f t="shared" si="9"/>
        <v>0</v>
      </c>
      <c r="H92" s="30"/>
      <c r="I92" s="12">
        <v>4452.8999999999996</v>
      </c>
      <c r="K92" s="13"/>
    </row>
    <row r="93" spans="1:12" s="12" customFormat="1" ht="15.75" hidden="1" thickBot="1" x14ac:dyDescent="0.25">
      <c r="A93" s="99" t="s">
        <v>93</v>
      </c>
      <c r="B93" s="100"/>
      <c r="C93" s="40"/>
      <c r="D93" s="34">
        <f t="shared" si="7"/>
        <v>0</v>
      </c>
      <c r="E93" s="34">
        <f t="shared" si="8"/>
        <v>0</v>
      </c>
      <c r="F93" s="35" t="e">
        <f>#REF!+#REF!+#REF!+#REF!+#REF!+#REF!+#REF!+#REF!+#REF!+#REF!</f>
        <v>#REF!</v>
      </c>
      <c r="G93" s="34">
        <f t="shared" si="9"/>
        <v>0</v>
      </c>
      <c r="H93" s="52"/>
      <c r="I93" s="12">
        <v>4452.8999999999996</v>
      </c>
      <c r="K93" s="13"/>
    </row>
    <row r="94" spans="1:12" s="12" customFormat="1" ht="15.75" hidden="1" thickBot="1" x14ac:dyDescent="0.25">
      <c r="A94" s="99" t="s">
        <v>94</v>
      </c>
      <c r="B94" s="100"/>
      <c r="C94" s="40"/>
      <c r="D94" s="34">
        <f t="shared" si="7"/>
        <v>0</v>
      </c>
      <c r="E94" s="34">
        <f t="shared" si="8"/>
        <v>0</v>
      </c>
      <c r="F94" s="35" t="e">
        <f>#REF!+#REF!+#REF!+#REF!+#REF!+#REF!+#REF!+#REF!+#REF!+#REF!</f>
        <v>#REF!</v>
      </c>
      <c r="G94" s="34">
        <f t="shared" si="9"/>
        <v>0</v>
      </c>
      <c r="H94" s="52"/>
      <c r="I94" s="12">
        <v>4452.8999999999996</v>
      </c>
      <c r="K94" s="13"/>
    </row>
    <row r="95" spans="1:12" s="12" customFormat="1" ht="15.75" hidden="1" thickBot="1" x14ac:dyDescent="0.25">
      <c r="A95" s="99" t="s">
        <v>95</v>
      </c>
      <c r="B95" s="100"/>
      <c r="C95" s="40"/>
      <c r="D95" s="34">
        <f t="shared" si="7"/>
        <v>0</v>
      </c>
      <c r="E95" s="34">
        <f t="shared" si="8"/>
        <v>0</v>
      </c>
      <c r="F95" s="35" t="e">
        <f>#REF!+#REF!+#REF!+#REF!+#REF!+#REF!+#REF!+#REF!+#REF!+#REF!</f>
        <v>#REF!</v>
      </c>
      <c r="G95" s="34">
        <f t="shared" si="9"/>
        <v>0</v>
      </c>
      <c r="H95" s="52"/>
      <c r="I95" s="12">
        <v>4452.8999999999996</v>
      </c>
      <c r="K95" s="13"/>
    </row>
    <row r="96" spans="1:12" s="12" customFormat="1" ht="15.75" hidden="1" thickBot="1" x14ac:dyDescent="0.25">
      <c r="A96" s="99" t="s">
        <v>96</v>
      </c>
      <c r="B96" s="100"/>
      <c r="C96" s="40"/>
      <c r="D96" s="34">
        <f t="shared" si="7"/>
        <v>0</v>
      </c>
      <c r="E96" s="34">
        <f t="shared" si="8"/>
        <v>0</v>
      </c>
      <c r="F96" s="35" t="e">
        <f>#REF!+#REF!+#REF!+#REF!+#REF!+#REF!+#REF!+#REF!+#REF!+#REF!</f>
        <v>#REF!</v>
      </c>
      <c r="G96" s="34">
        <f t="shared" si="9"/>
        <v>0</v>
      </c>
      <c r="H96" s="52"/>
      <c r="I96" s="12">
        <v>4452.8999999999996</v>
      </c>
      <c r="K96" s="13"/>
    </row>
    <row r="97" spans="1:11" s="12" customFormat="1" ht="15.75" hidden="1" thickBot="1" x14ac:dyDescent="0.25">
      <c r="A97" s="99" t="s">
        <v>97</v>
      </c>
      <c r="B97" s="100"/>
      <c r="C97" s="40"/>
      <c r="D97" s="34">
        <f t="shared" si="7"/>
        <v>0</v>
      </c>
      <c r="E97" s="34">
        <f t="shared" si="8"/>
        <v>0</v>
      </c>
      <c r="F97" s="35" t="e">
        <f>#REF!+#REF!+#REF!+#REF!+#REF!+#REF!+#REF!+#REF!+#REF!+#REF!</f>
        <v>#REF!</v>
      </c>
      <c r="G97" s="34">
        <f t="shared" si="9"/>
        <v>0</v>
      </c>
      <c r="H97" s="52"/>
      <c r="I97" s="12">
        <v>4452.8999999999996</v>
      </c>
      <c r="K97" s="13"/>
    </row>
    <row r="98" spans="1:11" s="12" customFormat="1" ht="15.75" hidden="1" thickBot="1" x14ac:dyDescent="0.25">
      <c r="A98" s="99" t="s">
        <v>98</v>
      </c>
      <c r="B98" s="100"/>
      <c r="C98" s="40"/>
      <c r="D98" s="34">
        <f t="shared" si="7"/>
        <v>0</v>
      </c>
      <c r="E98" s="34">
        <f t="shared" si="8"/>
        <v>0</v>
      </c>
      <c r="F98" s="35" t="e">
        <f>#REF!+#REF!+#REF!+#REF!+#REF!+#REF!+#REF!+#REF!+#REF!+#REF!</f>
        <v>#REF!</v>
      </c>
      <c r="G98" s="34">
        <f t="shared" si="9"/>
        <v>0</v>
      </c>
      <c r="H98" s="52"/>
      <c r="I98" s="12">
        <v>4452.8999999999996</v>
      </c>
      <c r="K98" s="13"/>
    </row>
    <row r="99" spans="1:11" s="12" customFormat="1" ht="15.75" hidden="1" thickBot="1" x14ac:dyDescent="0.25">
      <c r="A99" s="99" t="s">
        <v>99</v>
      </c>
      <c r="B99" s="100"/>
      <c r="C99" s="40"/>
      <c r="D99" s="34">
        <f t="shared" si="7"/>
        <v>0</v>
      </c>
      <c r="E99" s="34">
        <f t="shared" si="8"/>
        <v>0</v>
      </c>
      <c r="F99" s="35" t="e">
        <f>#REF!+#REF!+#REF!+#REF!+#REF!+#REF!+#REF!+#REF!+#REF!+#REF!</f>
        <v>#REF!</v>
      </c>
      <c r="G99" s="34">
        <f t="shared" si="9"/>
        <v>0</v>
      </c>
      <c r="H99" s="52"/>
      <c r="I99" s="12">
        <v>4452.8999999999996</v>
      </c>
      <c r="K99" s="13"/>
    </row>
    <row r="100" spans="1:11" s="12" customFormat="1" ht="15.75" hidden="1" thickBot="1" x14ac:dyDescent="0.25">
      <c r="A100" s="99" t="s">
        <v>100</v>
      </c>
      <c r="B100" s="100"/>
      <c r="C100" s="40"/>
      <c r="D100" s="33">
        <f t="shared" si="7"/>
        <v>0</v>
      </c>
      <c r="E100" s="33">
        <f t="shared" si="8"/>
        <v>0</v>
      </c>
      <c r="F100" s="33" t="e">
        <f>#REF!+#REF!+#REF!+#REF!+#REF!+#REF!+#REF!+#REF!+#REF!+#REF!</f>
        <v>#REF!</v>
      </c>
      <c r="G100" s="34">
        <f t="shared" si="9"/>
        <v>0</v>
      </c>
      <c r="H100" s="52"/>
      <c r="I100" s="12">
        <v>4452.8999999999996</v>
      </c>
      <c r="K100" s="13"/>
    </row>
    <row r="101" spans="1:11" s="12" customFormat="1" ht="15.75" hidden="1" thickBot="1" x14ac:dyDescent="0.25">
      <c r="A101" s="99" t="s">
        <v>101</v>
      </c>
      <c r="B101" s="100"/>
      <c r="C101" s="40"/>
      <c r="D101" s="34">
        <f t="shared" si="7"/>
        <v>0</v>
      </c>
      <c r="E101" s="34">
        <f t="shared" si="8"/>
        <v>0</v>
      </c>
      <c r="F101" s="35" t="e">
        <f>#REF!+#REF!+#REF!+#REF!+#REF!+#REF!+#REF!+#REF!+#REF!+#REF!</f>
        <v>#REF!</v>
      </c>
      <c r="G101" s="34">
        <f t="shared" si="9"/>
        <v>0</v>
      </c>
      <c r="H101" s="52">
        <v>0</v>
      </c>
      <c r="I101" s="12">
        <v>4452.8999999999996</v>
      </c>
      <c r="K101" s="13"/>
    </row>
    <row r="102" spans="1:11" s="12" customFormat="1" ht="15.75" hidden="1" thickBot="1" x14ac:dyDescent="0.25">
      <c r="A102" s="99" t="s">
        <v>102</v>
      </c>
      <c r="B102" s="100"/>
      <c r="C102" s="40"/>
      <c r="D102" s="34">
        <f t="shared" si="7"/>
        <v>0</v>
      </c>
      <c r="E102" s="34">
        <f t="shared" si="8"/>
        <v>0</v>
      </c>
      <c r="F102" s="35" t="e">
        <f>#REF!+#REF!+#REF!+#REF!+#REF!+#REF!+#REF!+#REF!+#REF!+#REF!</f>
        <v>#REF!</v>
      </c>
      <c r="G102" s="34">
        <f t="shared" si="9"/>
        <v>0</v>
      </c>
      <c r="H102" s="52">
        <v>0</v>
      </c>
      <c r="I102" s="12">
        <v>4452.8999999999996</v>
      </c>
      <c r="K102" s="13"/>
    </row>
    <row r="103" spans="1:11" s="12" customFormat="1" ht="15.75" hidden="1" thickBot="1" x14ac:dyDescent="0.25">
      <c r="A103" s="106" t="s">
        <v>103</v>
      </c>
      <c r="B103" s="107"/>
      <c r="C103" s="41"/>
      <c r="D103" s="34">
        <f t="shared" si="7"/>
        <v>0</v>
      </c>
      <c r="E103" s="34">
        <f t="shared" si="8"/>
        <v>0</v>
      </c>
      <c r="F103" s="35" t="e">
        <f>#REF!+#REF!+#REF!+#REF!+#REF!+#REF!+#REF!+#REF!+#REF!+#REF!</f>
        <v>#REF!</v>
      </c>
      <c r="G103" s="34">
        <f t="shared" si="9"/>
        <v>0</v>
      </c>
      <c r="H103" s="51">
        <v>0</v>
      </c>
      <c r="I103" s="12">
        <v>4452.8999999999996</v>
      </c>
      <c r="K103" s="13"/>
    </row>
    <row r="104" spans="1:11" s="42" customFormat="1" ht="20.25" thickBot="1" x14ac:dyDescent="0.25">
      <c r="A104" s="103" t="s">
        <v>104</v>
      </c>
      <c r="B104" s="108" t="s">
        <v>22</v>
      </c>
      <c r="C104" s="108"/>
      <c r="D104" s="78">
        <f>G104*I104</f>
        <v>80087.929999999993</v>
      </c>
      <c r="E104" s="78"/>
      <c r="F104" s="78"/>
      <c r="G104" s="78">
        <f t="shared" si="9"/>
        <v>20.76</v>
      </c>
      <c r="H104" s="79">
        <v>1.73</v>
      </c>
      <c r="I104" s="12">
        <v>3857.8</v>
      </c>
      <c r="K104" s="43"/>
    </row>
    <row r="105" spans="1:11" s="45" customFormat="1" ht="20.25" thickBot="1" x14ac:dyDescent="0.45">
      <c r="A105" s="109" t="s">
        <v>105</v>
      </c>
      <c r="B105" s="110"/>
      <c r="C105" s="73">
        <f>F105*12</f>
        <v>0</v>
      </c>
      <c r="D105" s="44">
        <f>D15+D23+D31+D32+D33+D34+D35+D36+D39+D40+D41+D42+D43+D57+D68+D73+D83+D86+D88+D91+D104+D38</f>
        <v>761314.17</v>
      </c>
      <c r="E105" s="44">
        <f>E15+E23+E31+E32+E33+E34+E35+E36+E39+E40+E41+E42+E43+E57+E68+E73+E83+E86+E88+E91+E104+E38</f>
        <v>120.12</v>
      </c>
      <c r="F105" s="44">
        <f>F15+F23+F31+F32+F33+F34+F35+F36+F39+F40+F41+F42+F43+F57+F68+F73+F83+F86+F88+F91+F104+F38</f>
        <v>0</v>
      </c>
      <c r="G105" s="44">
        <f>G15+G23+G31+G32+G33+G34+G35+G36+G39+G40+G41+G42+G43+G57+G68+G73+G83+G86+G88+G91+G104+G38</f>
        <v>173.78</v>
      </c>
      <c r="H105" s="44">
        <f>H15+H23+H31+H32+H33+H34+H35+H36+H39+H40+H41+H42+H43+H57+H68+H73+H83+H86+H88+H91+H104+H38</f>
        <v>14.49</v>
      </c>
      <c r="I105" s="12">
        <v>4452.5</v>
      </c>
      <c r="K105" s="46"/>
    </row>
    <row r="106" spans="1:11" s="48" customFormat="1" ht="15" x14ac:dyDescent="0.2">
      <c r="A106" s="111"/>
      <c r="B106" s="49"/>
      <c r="C106" s="49"/>
      <c r="D106" s="49"/>
      <c r="E106" s="49"/>
      <c r="F106" s="49"/>
      <c r="G106" s="49"/>
      <c r="H106" s="49"/>
      <c r="I106" s="12"/>
      <c r="K106" s="50"/>
    </row>
    <row r="107" spans="1:11" s="48" customFormat="1" ht="15" x14ac:dyDescent="0.2">
      <c r="A107" s="111"/>
      <c r="B107" s="49"/>
      <c r="C107" s="49"/>
      <c r="D107" s="49"/>
      <c r="E107" s="49"/>
      <c r="F107" s="49"/>
      <c r="G107" s="49"/>
      <c r="H107" s="49"/>
      <c r="I107" s="12"/>
      <c r="K107" s="50"/>
    </row>
    <row r="108" spans="1:11" s="48" customFormat="1" ht="15" x14ac:dyDescent="0.2">
      <c r="A108" s="111"/>
      <c r="B108" s="49"/>
      <c r="C108" s="49"/>
      <c r="D108" s="49"/>
      <c r="E108" s="49"/>
      <c r="F108" s="49"/>
      <c r="G108" s="49"/>
      <c r="H108" s="49"/>
      <c r="I108" s="12"/>
      <c r="K108" s="50"/>
    </row>
    <row r="109" spans="1:11" s="48" customFormat="1" ht="15" x14ac:dyDescent="0.2">
      <c r="A109" s="111"/>
      <c r="B109" s="49"/>
      <c r="C109" s="49"/>
      <c r="D109" s="49"/>
      <c r="E109" s="49"/>
      <c r="F109" s="49"/>
      <c r="G109" s="49"/>
      <c r="H109" s="49"/>
      <c r="I109" s="12"/>
      <c r="K109" s="50"/>
    </row>
    <row r="110" spans="1:11" s="48" customFormat="1" ht="15.75" thickBot="1" x14ac:dyDescent="0.25">
      <c r="A110" s="111"/>
      <c r="B110" s="49"/>
      <c r="C110" s="49"/>
      <c r="D110" s="49"/>
      <c r="E110" s="49"/>
      <c r="F110" s="49"/>
      <c r="G110" s="49"/>
      <c r="H110" s="49"/>
      <c r="I110" s="12"/>
      <c r="K110" s="50"/>
    </row>
    <row r="111" spans="1:11" s="45" customFormat="1" ht="20.25" thickBot="1" x14ac:dyDescent="0.25">
      <c r="A111" s="109" t="s">
        <v>91</v>
      </c>
      <c r="B111" s="110"/>
      <c r="C111" s="73">
        <f>F111*12</f>
        <v>0</v>
      </c>
      <c r="D111" s="73">
        <f>D112</f>
        <v>761.71</v>
      </c>
      <c r="E111" s="73">
        <f t="shared" ref="E111:H111" si="10">E112</f>
        <v>0</v>
      </c>
      <c r="F111" s="73">
        <f t="shared" si="10"/>
        <v>0</v>
      </c>
      <c r="G111" s="73">
        <f t="shared" si="10"/>
        <v>0.17</v>
      </c>
      <c r="H111" s="73">
        <f t="shared" si="10"/>
        <v>0.01</v>
      </c>
      <c r="I111" s="12">
        <v>4452.8999999999996</v>
      </c>
      <c r="K111" s="46"/>
    </row>
    <row r="112" spans="1:11" s="12" customFormat="1" ht="15" x14ac:dyDescent="0.2">
      <c r="A112" s="99" t="s">
        <v>125</v>
      </c>
      <c r="B112" s="100"/>
      <c r="C112" s="40"/>
      <c r="D112" s="40">
        <v>761.71</v>
      </c>
      <c r="E112" s="40"/>
      <c r="F112" s="40"/>
      <c r="G112" s="40">
        <f t="shared" ref="G112" si="11">D112/I112</f>
        <v>0.17</v>
      </c>
      <c r="H112" s="30">
        <f t="shared" ref="H112" si="12">G112/12</f>
        <v>0.01</v>
      </c>
      <c r="I112" s="12">
        <v>4452.8999999999996</v>
      </c>
      <c r="K112" s="13"/>
    </row>
    <row r="113" spans="1:11" s="48" customFormat="1" x14ac:dyDescent="0.2">
      <c r="A113" s="47"/>
      <c r="F113" s="54"/>
      <c r="H113" s="54"/>
      <c r="K113" s="50"/>
    </row>
    <row r="114" spans="1:11" s="48" customFormat="1" x14ac:dyDescent="0.2">
      <c r="A114" s="47"/>
      <c r="F114" s="54"/>
      <c r="H114" s="54"/>
      <c r="K114" s="50"/>
    </row>
    <row r="115" spans="1:11" s="48" customFormat="1" ht="13.5" thickBot="1" x14ac:dyDescent="0.25">
      <c r="A115" s="47"/>
      <c r="F115" s="54"/>
      <c r="H115" s="54"/>
      <c r="K115" s="50"/>
    </row>
    <row r="116" spans="1:11" s="58" customFormat="1" ht="20.25" thickBot="1" x14ac:dyDescent="0.45">
      <c r="A116" s="55" t="s">
        <v>106</v>
      </c>
      <c r="B116" s="56"/>
      <c r="C116" s="57"/>
      <c r="D116" s="57">
        <f>D105+D111</f>
        <v>762075.88</v>
      </c>
      <c r="E116" s="57">
        <f>E105+E111</f>
        <v>120.12</v>
      </c>
      <c r="F116" s="57">
        <f>F105+F111</f>
        <v>0</v>
      </c>
      <c r="G116" s="57">
        <f>G105+G111</f>
        <v>173.95</v>
      </c>
      <c r="H116" s="57">
        <f>H105+H111</f>
        <v>14.5</v>
      </c>
      <c r="K116" s="59"/>
    </row>
    <row r="117" spans="1:11" s="48" customFormat="1" x14ac:dyDescent="0.2">
      <c r="A117" s="47"/>
      <c r="F117" s="54"/>
      <c r="H117" s="54"/>
      <c r="K117" s="50"/>
    </row>
    <row r="118" spans="1:11" s="48" customFormat="1" x14ac:dyDescent="0.2">
      <c r="A118" s="47"/>
      <c r="F118" s="54"/>
      <c r="H118" s="54"/>
      <c r="K118" s="50"/>
    </row>
    <row r="119" spans="1:11" s="64" customFormat="1" ht="18.75" x14ac:dyDescent="0.4">
      <c r="A119" s="60"/>
      <c r="B119" s="61"/>
      <c r="C119" s="62"/>
      <c r="D119" s="62"/>
      <c r="E119" s="62"/>
      <c r="F119" s="63"/>
      <c r="G119" s="62"/>
      <c r="H119" s="63"/>
      <c r="K119" s="65"/>
    </row>
    <row r="120" spans="1:11" s="42" customFormat="1" ht="19.5" x14ac:dyDescent="0.2">
      <c r="A120" s="66"/>
      <c r="B120" s="67"/>
      <c r="C120" s="68"/>
      <c r="D120" s="68"/>
      <c r="E120" s="68"/>
      <c r="F120" s="69"/>
      <c r="G120" s="68"/>
      <c r="H120" s="69"/>
      <c r="K120" s="43"/>
    </row>
    <row r="121" spans="1:11" s="48" customFormat="1" ht="14.25" x14ac:dyDescent="0.2">
      <c r="A121" s="114" t="s">
        <v>107</v>
      </c>
      <c r="B121" s="114"/>
      <c r="C121" s="114"/>
      <c r="D121" s="114"/>
      <c r="E121" s="114"/>
      <c r="F121" s="114"/>
      <c r="K121" s="50"/>
    </row>
    <row r="122" spans="1:11" s="48" customFormat="1" x14ac:dyDescent="0.2">
      <c r="F122" s="54"/>
      <c r="H122" s="54"/>
      <c r="K122" s="50"/>
    </row>
    <row r="123" spans="1:11" s="48" customFormat="1" x14ac:dyDescent="0.2">
      <c r="A123" s="47" t="s">
        <v>108</v>
      </c>
      <c r="F123" s="54"/>
      <c r="H123" s="54"/>
      <c r="K123" s="50"/>
    </row>
    <row r="124" spans="1:11" s="48" customFormat="1" x14ac:dyDescent="0.2">
      <c r="F124" s="54"/>
      <c r="H124" s="54"/>
      <c r="K124" s="50"/>
    </row>
    <row r="125" spans="1:11" s="48" customFormat="1" x14ac:dyDescent="0.2">
      <c r="F125" s="54"/>
      <c r="H125" s="54"/>
      <c r="K125" s="50"/>
    </row>
    <row r="126" spans="1:11" s="48" customFormat="1" x14ac:dyDescent="0.2">
      <c r="F126" s="54"/>
      <c r="H126" s="54"/>
      <c r="K126" s="50"/>
    </row>
    <row r="127" spans="1:11" s="48" customFormat="1" x14ac:dyDescent="0.2">
      <c r="F127" s="54"/>
      <c r="H127" s="54"/>
      <c r="K127" s="50"/>
    </row>
    <row r="128" spans="1:11" s="48" customFormat="1" x14ac:dyDescent="0.2">
      <c r="F128" s="54"/>
      <c r="H128" s="54"/>
      <c r="K128" s="50"/>
    </row>
    <row r="129" spans="6:11" s="48" customFormat="1" x14ac:dyDescent="0.2">
      <c r="F129" s="54"/>
      <c r="H129" s="54"/>
      <c r="K129" s="50"/>
    </row>
    <row r="130" spans="6:11" s="48" customFormat="1" x14ac:dyDescent="0.2">
      <c r="F130" s="54"/>
      <c r="H130" s="54"/>
      <c r="K130" s="50"/>
    </row>
    <row r="131" spans="6:11" s="48" customFormat="1" x14ac:dyDescent="0.2">
      <c r="F131" s="54"/>
      <c r="H131" s="54"/>
      <c r="K131" s="50"/>
    </row>
    <row r="132" spans="6:11" s="48" customFormat="1" x14ac:dyDescent="0.2">
      <c r="F132" s="54"/>
      <c r="H132" s="54"/>
      <c r="K132" s="50"/>
    </row>
    <row r="133" spans="6:11" s="48" customFormat="1" x14ac:dyDescent="0.2">
      <c r="F133" s="54"/>
      <c r="H133" s="54"/>
      <c r="K133" s="50"/>
    </row>
    <row r="134" spans="6:11" s="48" customFormat="1" x14ac:dyDescent="0.2">
      <c r="F134" s="54"/>
      <c r="H134" s="54"/>
      <c r="K134" s="50"/>
    </row>
    <row r="135" spans="6:11" s="48" customFormat="1" x14ac:dyDescent="0.2">
      <c r="F135" s="54"/>
      <c r="H135" s="54"/>
      <c r="K135" s="50"/>
    </row>
    <row r="136" spans="6:11" s="48" customFormat="1" x14ac:dyDescent="0.2">
      <c r="F136" s="54"/>
      <c r="H136" s="54"/>
      <c r="K136" s="50"/>
    </row>
    <row r="137" spans="6:11" s="48" customFormat="1" x14ac:dyDescent="0.2">
      <c r="F137" s="54"/>
      <c r="H137" s="54"/>
      <c r="K137" s="50"/>
    </row>
    <row r="138" spans="6:11" s="48" customFormat="1" x14ac:dyDescent="0.2">
      <c r="F138" s="54"/>
      <c r="H138" s="54"/>
      <c r="K138" s="50"/>
    </row>
    <row r="139" spans="6:11" s="48" customFormat="1" x14ac:dyDescent="0.2">
      <c r="F139" s="54"/>
      <c r="H139" s="54"/>
      <c r="K139" s="50"/>
    </row>
    <row r="140" spans="6:11" s="48" customFormat="1" x14ac:dyDescent="0.2">
      <c r="F140" s="54"/>
      <c r="H140" s="54"/>
      <c r="K140" s="50"/>
    </row>
    <row r="141" spans="6:11" s="48" customFormat="1" x14ac:dyDescent="0.2">
      <c r="F141" s="54"/>
      <c r="H141" s="54"/>
      <c r="K141" s="50"/>
    </row>
  </sheetData>
  <mergeCells count="13">
    <mergeCell ref="A121:F121"/>
    <mergeCell ref="A7:H7"/>
    <mergeCell ref="A8:H8"/>
    <mergeCell ref="A9:H9"/>
    <mergeCell ref="A10:H10"/>
    <mergeCell ref="A11:H11"/>
    <mergeCell ref="A14:H14"/>
    <mergeCell ref="A6:H6"/>
    <mergeCell ref="A1:H1"/>
    <mergeCell ref="B2:H2"/>
    <mergeCell ref="B3:H3"/>
    <mergeCell ref="B4:H4"/>
    <mergeCell ref="A5:H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tabSelected="1" topLeftCell="A51" zoomScale="75" zoomScaleNormal="75" workbookViewId="0">
      <selection sqref="A1:H125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5.85546875" style="1" customWidth="1"/>
    <col min="5" max="5" width="13.85546875" style="1" hidden="1" customWidth="1"/>
    <col min="6" max="6" width="20.85546875" style="70" hidden="1" customWidth="1"/>
    <col min="7" max="7" width="13.85546875" style="1" customWidth="1"/>
    <col min="8" max="8" width="20.85546875" style="70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3" ht="16.5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</row>
    <row r="2" spans="1:13" ht="12.75" customHeight="1" x14ac:dyDescent="0.3">
      <c r="B2" s="117" t="s">
        <v>1</v>
      </c>
      <c r="C2" s="117"/>
      <c r="D2" s="117"/>
      <c r="E2" s="117"/>
      <c r="F2" s="117"/>
      <c r="G2" s="116"/>
      <c r="H2" s="116"/>
    </row>
    <row r="3" spans="1:13" ht="19.5" customHeight="1" x14ac:dyDescent="0.3">
      <c r="A3" s="3" t="s">
        <v>118</v>
      </c>
      <c r="B3" s="117" t="s">
        <v>2</v>
      </c>
      <c r="C3" s="117"/>
      <c r="D3" s="117"/>
      <c r="E3" s="117"/>
      <c r="F3" s="117"/>
      <c r="G3" s="116"/>
      <c r="H3" s="116"/>
    </row>
    <row r="4" spans="1:13" ht="14.25" customHeight="1" x14ac:dyDescent="0.3">
      <c r="B4" s="117" t="s">
        <v>3</v>
      </c>
      <c r="C4" s="117"/>
      <c r="D4" s="117"/>
      <c r="E4" s="117"/>
      <c r="F4" s="117"/>
      <c r="G4" s="116"/>
      <c r="H4" s="116"/>
    </row>
    <row r="5" spans="1:13" ht="39.75" customHeight="1" x14ac:dyDescent="0.25">
      <c r="A5" s="118"/>
      <c r="B5" s="119"/>
      <c r="C5" s="119"/>
      <c r="D5" s="119"/>
      <c r="E5" s="119"/>
      <c r="F5" s="119"/>
      <c r="G5" s="119"/>
      <c r="H5" s="119"/>
      <c r="K5" s="1"/>
    </row>
    <row r="6" spans="1:13" ht="33" customHeight="1" x14ac:dyDescent="0.4">
      <c r="A6" s="120"/>
      <c r="B6" s="121"/>
      <c r="C6" s="121"/>
      <c r="D6" s="121"/>
      <c r="E6" s="121"/>
      <c r="F6" s="121"/>
      <c r="G6" s="121"/>
      <c r="H6" s="121"/>
      <c r="K6" s="1"/>
    </row>
    <row r="7" spans="1:13" ht="23.25" customHeight="1" x14ac:dyDescent="0.2">
      <c r="A7" s="132" t="s">
        <v>119</v>
      </c>
      <c r="B7" s="132"/>
      <c r="C7" s="132"/>
      <c r="D7" s="132"/>
      <c r="E7" s="132"/>
      <c r="F7" s="132"/>
      <c r="G7" s="132"/>
      <c r="H7" s="132"/>
      <c r="K7" s="1"/>
    </row>
    <row r="8" spans="1:13" s="4" customFormat="1" ht="33" customHeight="1" x14ac:dyDescent="0.4">
      <c r="A8" s="122" t="s">
        <v>4</v>
      </c>
      <c r="B8" s="122"/>
      <c r="C8" s="122"/>
      <c r="D8" s="122"/>
      <c r="E8" s="122"/>
      <c r="F8" s="122"/>
      <c r="G8" s="122"/>
      <c r="H8" s="122"/>
      <c r="K8" s="5"/>
    </row>
    <row r="9" spans="1:13" s="6" customFormat="1" ht="18.75" customHeight="1" x14ac:dyDescent="0.4">
      <c r="A9" s="122" t="s">
        <v>139</v>
      </c>
      <c r="B9" s="122"/>
      <c r="C9" s="122"/>
      <c r="D9" s="122"/>
      <c r="E9" s="123"/>
      <c r="F9" s="123"/>
      <c r="G9" s="123"/>
      <c r="H9" s="123"/>
    </row>
    <row r="10" spans="1:13" s="7" customFormat="1" ht="17.25" customHeight="1" x14ac:dyDescent="0.2">
      <c r="A10" s="124" t="s">
        <v>6</v>
      </c>
      <c r="B10" s="124"/>
      <c r="C10" s="124"/>
      <c r="D10" s="124"/>
      <c r="E10" s="125"/>
      <c r="F10" s="125"/>
      <c r="G10" s="125"/>
      <c r="H10" s="125"/>
    </row>
    <row r="11" spans="1:13" s="6" customFormat="1" ht="30" customHeight="1" thickBot="1" x14ac:dyDescent="0.25">
      <c r="A11" s="126" t="s">
        <v>7</v>
      </c>
      <c r="B11" s="126"/>
      <c r="C11" s="126"/>
      <c r="D11" s="126"/>
      <c r="E11" s="127"/>
      <c r="F11" s="127"/>
      <c r="G11" s="127"/>
      <c r="H11" s="127"/>
    </row>
    <row r="12" spans="1:13" s="12" customFormat="1" ht="139.5" customHeight="1" thickBot="1" x14ac:dyDescent="0.25">
      <c r="A12" s="8" t="s">
        <v>8</v>
      </c>
      <c r="B12" s="9" t="s">
        <v>9</v>
      </c>
      <c r="C12" s="10" t="s">
        <v>10</v>
      </c>
      <c r="D12" s="10" t="s">
        <v>11</v>
      </c>
      <c r="E12" s="10" t="s">
        <v>10</v>
      </c>
      <c r="F12" s="11" t="s">
        <v>12</v>
      </c>
      <c r="G12" s="10" t="s">
        <v>10</v>
      </c>
      <c r="H12" s="11" t="s">
        <v>12</v>
      </c>
      <c r="K12" s="13"/>
    </row>
    <row r="13" spans="1:13" s="20" customFormat="1" x14ac:dyDescent="0.2">
      <c r="A13" s="14">
        <v>1</v>
      </c>
      <c r="B13" s="15">
        <v>2</v>
      </c>
      <c r="C13" s="15">
        <v>3</v>
      </c>
      <c r="D13" s="16"/>
      <c r="E13" s="15">
        <v>3</v>
      </c>
      <c r="F13" s="17">
        <v>4</v>
      </c>
      <c r="G13" s="18">
        <v>3</v>
      </c>
      <c r="H13" s="19">
        <v>4</v>
      </c>
      <c r="K13" s="21"/>
    </row>
    <row r="14" spans="1:13" s="20" customFormat="1" ht="49.5" customHeight="1" x14ac:dyDescent="0.2">
      <c r="A14" s="128" t="s">
        <v>13</v>
      </c>
      <c r="B14" s="129"/>
      <c r="C14" s="129"/>
      <c r="D14" s="129"/>
      <c r="E14" s="129"/>
      <c r="F14" s="129"/>
      <c r="G14" s="130"/>
      <c r="H14" s="131"/>
      <c r="K14" s="21"/>
      <c r="M14" s="20">
        <v>16998.8</v>
      </c>
    </row>
    <row r="15" spans="1:13" s="12" customFormat="1" ht="15" x14ac:dyDescent="0.2">
      <c r="A15" s="22" t="s">
        <v>117</v>
      </c>
      <c r="B15" s="23"/>
      <c r="C15" s="24">
        <f>F15*12</f>
        <v>0</v>
      </c>
      <c r="D15" s="25">
        <f>G15*I15</f>
        <v>157618.5</v>
      </c>
      <c r="E15" s="26">
        <f>H15*12</f>
        <v>35.4</v>
      </c>
      <c r="F15" s="27"/>
      <c r="G15" s="26">
        <f>H15*12</f>
        <v>35.4</v>
      </c>
      <c r="H15" s="27">
        <f>H20+H22</f>
        <v>2.95</v>
      </c>
      <c r="I15" s="12">
        <v>4452.5</v>
      </c>
      <c r="J15" s="12">
        <v>1.07</v>
      </c>
      <c r="K15" s="13">
        <v>2.2400000000000002</v>
      </c>
    </row>
    <row r="16" spans="1:13" s="12" customFormat="1" ht="29.25" customHeight="1" x14ac:dyDescent="0.2">
      <c r="A16" s="77" t="s">
        <v>14</v>
      </c>
      <c r="B16" s="76" t="s">
        <v>15</v>
      </c>
      <c r="C16" s="29"/>
      <c r="D16" s="28"/>
      <c r="E16" s="29"/>
      <c r="F16" s="30"/>
      <c r="G16" s="29"/>
      <c r="H16" s="30"/>
      <c r="I16" s="12">
        <v>4452.5</v>
      </c>
      <c r="K16" s="13"/>
    </row>
    <row r="17" spans="1:11" s="12" customFormat="1" ht="15" x14ac:dyDescent="0.2">
      <c r="A17" s="77" t="s">
        <v>16</v>
      </c>
      <c r="B17" s="76" t="s">
        <v>15</v>
      </c>
      <c r="C17" s="29"/>
      <c r="D17" s="28"/>
      <c r="E17" s="29"/>
      <c r="F17" s="30"/>
      <c r="G17" s="29"/>
      <c r="H17" s="30"/>
      <c r="I17" s="12">
        <v>4452.5</v>
      </c>
      <c r="K17" s="13"/>
    </row>
    <row r="18" spans="1:11" s="12" customFormat="1" ht="15" x14ac:dyDescent="0.2">
      <c r="A18" s="77" t="s">
        <v>17</v>
      </c>
      <c r="B18" s="76" t="s">
        <v>18</v>
      </c>
      <c r="C18" s="29"/>
      <c r="D18" s="28"/>
      <c r="E18" s="29"/>
      <c r="F18" s="30"/>
      <c r="G18" s="29"/>
      <c r="H18" s="30"/>
      <c r="I18" s="12">
        <v>4452.5</v>
      </c>
      <c r="K18" s="13"/>
    </row>
    <row r="19" spans="1:11" s="12" customFormat="1" ht="15" x14ac:dyDescent="0.2">
      <c r="A19" s="77" t="s">
        <v>19</v>
      </c>
      <c r="B19" s="76" t="s">
        <v>15</v>
      </c>
      <c r="C19" s="29"/>
      <c r="D19" s="28"/>
      <c r="E19" s="29"/>
      <c r="F19" s="30"/>
      <c r="G19" s="29"/>
      <c r="H19" s="30"/>
      <c r="I19" s="12">
        <v>4452.5</v>
      </c>
      <c r="K19" s="13"/>
    </row>
    <row r="20" spans="1:11" s="12" customFormat="1" ht="15" x14ac:dyDescent="0.2">
      <c r="A20" s="75" t="s">
        <v>116</v>
      </c>
      <c r="B20" s="76"/>
      <c r="C20" s="29"/>
      <c r="D20" s="28"/>
      <c r="E20" s="29"/>
      <c r="F20" s="30"/>
      <c r="G20" s="29"/>
      <c r="H20" s="27">
        <v>2.83</v>
      </c>
      <c r="K20" s="13"/>
    </row>
    <row r="21" spans="1:11" s="12" customFormat="1" ht="15" x14ac:dyDescent="0.2">
      <c r="A21" s="77" t="s">
        <v>110</v>
      </c>
      <c r="B21" s="76" t="s">
        <v>15</v>
      </c>
      <c r="C21" s="29"/>
      <c r="D21" s="28"/>
      <c r="E21" s="29"/>
      <c r="F21" s="30"/>
      <c r="G21" s="29"/>
      <c r="H21" s="30">
        <v>0.12</v>
      </c>
      <c r="K21" s="13"/>
    </row>
    <row r="22" spans="1:11" s="12" customFormat="1" ht="15" x14ac:dyDescent="0.2">
      <c r="A22" s="75" t="s">
        <v>116</v>
      </c>
      <c r="B22" s="76"/>
      <c r="C22" s="29"/>
      <c r="D22" s="28"/>
      <c r="E22" s="29"/>
      <c r="F22" s="30"/>
      <c r="G22" s="29"/>
      <c r="H22" s="27">
        <f>H21</f>
        <v>0.12</v>
      </c>
      <c r="K22" s="13"/>
    </row>
    <row r="23" spans="1:11" s="12" customFormat="1" ht="30" x14ac:dyDescent="0.2">
      <c r="A23" s="75" t="s">
        <v>20</v>
      </c>
      <c r="B23" s="87"/>
      <c r="C23" s="26">
        <f>F23*12</f>
        <v>0</v>
      </c>
      <c r="D23" s="25">
        <f>G23*I23</f>
        <v>102585.60000000001</v>
      </c>
      <c r="E23" s="26">
        <f>H23*12</f>
        <v>23.04</v>
      </c>
      <c r="F23" s="27"/>
      <c r="G23" s="26">
        <f>H23*12</f>
        <v>23.04</v>
      </c>
      <c r="H23" s="27">
        <v>1.92</v>
      </c>
      <c r="I23" s="12">
        <v>4452.5</v>
      </c>
      <c r="J23" s="12">
        <v>1.07</v>
      </c>
      <c r="K23" s="13">
        <v>1.52</v>
      </c>
    </row>
    <row r="24" spans="1:11" s="12" customFormat="1" ht="15" x14ac:dyDescent="0.2">
      <c r="A24" s="88" t="s">
        <v>21</v>
      </c>
      <c r="B24" s="89" t="s">
        <v>22</v>
      </c>
      <c r="C24" s="26"/>
      <c r="D24" s="25"/>
      <c r="E24" s="26"/>
      <c r="F24" s="27"/>
      <c r="G24" s="26"/>
      <c r="H24" s="27"/>
      <c r="I24" s="12">
        <v>4452.5</v>
      </c>
      <c r="J24" s="12">
        <v>1.07</v>
      </c>
      <c r="K24" s="13"/>
    </row>
    <row r="25" spans="1:11" s="12" customFormat="1" ht="15" x14ac:dyDescent="0.2">
      <c r="A25" s="88" t="s">
        <v>23</v>
      </c>
      <c r="B25" s="89" t="s">
        <v>22</v>
      </c>
      <c r="C25" s="26"/>
      <c r="D25" s="25"/>
      <c r="E25" s="26"/>
      <c r="F25" s="27"/>
      <c r="G25" s="26"/>
      <c r="H25" s="27"/>
      <c r="I25" s="12">
        <v>4452.5</v>
      </c>
      <c r="J25" s="12">
        <v>1.07</v>
      </c>
      <c r="K25" s="13"/>
    </row>
    <row r="26" spans="1:11" s="12" customFormat="1" ht="15" x14ac:dyDescent="0.2">
      <c r="A26" s="90" t="s">
        <v>24</v>
      </c>
      <c r="B26" s="91" t="s">
        <v>25</v>
      </c>
      <c r="C26" s="26"/>
      <c r="D26" s="25"/>
      <c r="E26" s="26"/>
      <c r="F26" s="27"/>
      <c r="G26" s="26"/>
      <c r="H26" s="27"/>
      <c r="I26" s="12">
        <v>4452.5</v>
      </c>
      <c r="K26" s="13"/>
    </row>
    <row r="27" spans="1:11" s="12" customFormat="1" ht="15" x14ac:dyDescent="0.2">
      <c r="A27" s="88" t="s">
        <v>26</v>
      </c>
      <c r="B27" s="89" t="s">
        <v>22</v>
      </c>
      <c r="C27" s="26"/>
      <c r="D27" s="25"/>
      <c r="E27" s="26"/>
      <c r="F27" s="27"/>
      <c r="G27" s="26"/>
      <c r="H27" s="27"/>
      <c r="I27" s="12">
        <v>4452.5</v>
      </c>
      <c r="J27" s="12">
        <v>1.07</v>
      </c>
      <c r="K27" s="13"/>
    </row>
    <row r="28" spans="1:11" s="12" customFormat="1" ht="25.5" x14ac:dyDescent="0.2">
      <c r="A28" s="88" t="s">
        <v>27</v>
      </c>
      <c r="B28" s="89" t="s">
        <v>28</v>
      </c>
      <c r="C28" s="26"/>
      <c r="D28" s="25"/>
      <c r="E28" s="26"/>
      <c r="F28" s="27"/>
      <c r="G28" s="26"/>
      <c r="H28" s="27"/>
      <c r="I28" s="12">
        <v>4452.5</v>
      </c>
      <c r="J28" s="12">
        <v>1.07</v>
      </c>
      <c r="K28" s="13"/>
    </row>
    <row r="29" spans="1:11" s="12" customFormat="1" ht="15" x14ac:dyDescent="0.2">
      <c r="A29" s="88" t="s">
        <v>29</v>
      </c>
      <c r="B29" s="89" t="s">
        <v>22</v>
      </c>
      <c r="C29" s="26"/>
      <c r="D29" s="25"/>
      <c r="E29" s="26"/>
      <c r="F29" s="27"/>
      <c r="G29" s="26"/>
      <c r="H29" s="27"/>
      <c r="I29" s="12">
        <v>4452.5</v>
      </c>
      <c r="J29" s="12">
        <v>1.07</v>
      </c>
      <c r="K29" s="13"/>
    </row>
    <row r="30" spans="1:11" s="12" customFormat="1" ht="26.25" thickBot="1" x14ac:dyDescent="0.25">
      <c r="A30" s="92" t="s">
        <v>30</v>
      </c>
      <c r="B30" s="93" t="s">
        <v>31</v>
      </c>
      <c r="C30" s="26"/>
      <c r="D30" s="25"/>
      <c r="E30" s="26"/>
      <c r="F30" s="27"/>
      <c r="G30" s="26"/>
      <c r="H30" s="27"/>
      <c r="I30" s="12">
        <v>4452.5</v>
      </c>
      <c r="J30" s="12">
        <v>1.07</v>
      </c>
      <c r="K30" s="13"/>
    </row>
    <row r="31" spans="1:11" s="32" customFormat="1" ht="18.75" customHeight="1" x14ac:dyDescent="0.2">
      <c r="A31" s="94" t="s">
        <v>32</v>
      </c>
      <c r="B31" s="95" t="s">
        <v>33</v>
      </c>
      <c r="C31" s="26">
        <f>F31*12</f>
        <v>0</v>
      </c>
      <c r="D31" s="25">
        <f t="shared" ref="D31:D42" si="0">G31*I31</f>
        <v>40072.5</v>
      </c>
      <c r="E31" s="26">
        <f>H31*12</f>
        <v>9</v>
      </c>
      <c r="F31" s="31"/>
      <c r="G31" s="26">
        <f t="shared" ref="G31:G42" si="1">H31*12</f>
        <v>9</v>
      </c>
      <c r="H31" s="27">
        <v>0.75</v>
      </c>
      <c r="I31" s="12">
        <v>4452.5</v>
      </c>
      <c r="J31" s="12">
        <v>1.07</v>
      </c>
      <c r="K31" s="13">
        <v>0.6</v>
      </c>
    </row>
    <row r="32" spans="1:11" s="12" customFormat="1" ht="15" x14ac:dyDescent="0.2">
      <c r="A32" s="94" t="s">
        <v>34</v>
      </c>
      <c r="B32" s="95" t="s">
        <v>35</v>
      </c>
      <c r="C32" s="26">
        <f>F32*12</f>
        <v>0</v>
      </c>
      <c r="D32" s="25">
        <f t="shared" si="0"/>
        <v>130903.5</v>
      </c>
      <c r="E32" s="26">
        <f>H32*12</f>
        <v>29.4</v>
      </c>
      <c r="F32" s="31"/>
      <c r="G32" s="26">
        <f t="shared" si="1"/>
        <v>29.4</v>
      </c>
      <c r="H32" s="27">
        <v>2.4500000000000002</v>
      </c>
      <c r="I32" s="12">
        <v>4452.5</v>
      </c>
      <c r="J32" s="12">
        <v>1.07</v>
      </c>
      <c r="K32" s="13">
        <v>1.94</v>
      </c>
    </row>
    <row r="33" spans="1:12" s="20" customFormat="1" ht="30" x14ac:dyDescent="0.2">
      <c r="A33" s="94" t="s">
        <v>36</v>
      </c>
      <c r="B33" s="95" t="s">
        <v>37</v>
      </c>
      <c r="C33" s="33"/>
      <c r="D33" s="25">
        <v>2042.21</v>
      </c>
      <c r="E33" s="33"/>
      <c r="F33" s="31"/>
      <c r="G33" s="26">
        <f>D33/I33</f>
        <v>0.46</v>
      </c>
      <c r="H33" s="27">
        <f>G33/12</f>
        <v>0.04</v>
      </c>
      <c r="I33" s="12">
        <v>4452.5</v>
      </c>
      <c r="J33" s="12">
        <v>1.07</v>
      </c>
      <c r="K33" s="13">
        <v>0.06</v>
      </c>
    </row>
    <row r="34" spans="1:12" s="20" customFormat="1" ht="30" x14ac:dyDescent="0.2">
      <c r="A34" s="94" t="s">
        <v>38</v>
      </c>
      <c r="B34" s="95" t="s">
        <v>37</v>
      </c>
      <c r="C34" s="33"/>
      <c r="D34" s="25">
        <v>2042.21</v>
      </c>
      <c r="E34" s="33"/>
      <c r="F34" s="31"/>
      <c r="G34" s="26">
        <f>D34/I34</f>
        <v>0.46</v>
      </c>
      <c r="H34" s="27">
        <f>G34/12</f>
        <v>0.04</v>
      </c>
      <c r="I34" s="12">
        <v>4452.5</v>
      </c>
      <c r="J34" s="12">
        <v>1.07</v>
      </c>
      <c r="K34" s="13">
        <v>0</v>
      </c>
    </row>
    <row r="35" spans="1:12" s="20" customFormat="1" ht="23.25" customHeight="1" x14ac:dyDescent="0.2">
      <c r="A35" s="94" t="s">
        <v>39</v>
      </c>
      <c r="B35" s="95" t="s">
        <v>37</v>
      </c>
      <c r="C35" s="33"/>
      <c r="D35" s="25">
        <v>12896.1</v>
      </c>
      <c r="E35" s="33"/>
      <c r="F35" s="31"/>
      <c r="G35" s="26">
        <f>D35/I35</f>
        <v>2.9</v>
      </c>
      <c r="H35" s="27">
        <f>G35/12</f>
        <v>0.24</v>
      </c>
      <c r="I35" s="12">
        <v>4452.5</v>
      </c>
      <c r="J35" s="12">
        <v>1.07</v>
      </c>
      <c r="K35" s="13">
        <v>0.19</v>
      </c>
    </row>
    <row r="36" spans="1:12" s="20" customFormat="1" ht="30" x14ac:dyDescent="0.2">
      <c r="A36" s="94" t="s">
        <v>129</v>
      </c>
      <c r="B36" s="95" t="s">
        <v>28</v>
      </c>
      <c r="C36" s="33"/>
      <c r="D36" s="25">
        <v>3652.28</v>
      </c>
      <c r="E36" s="33"/>
      <c r="F36" s="31"/>
      <c r="G36" s="26">
        <f>D36/I36</f>
        <v>0.82</v>
      </c>
      <c r="H36" s="27">
        <f>G36/12</f>
        <v>7.0000000000000007E-2</v>
      </c>
      <c r="I36" s="12">
        <v>4452.5</v>
      </c>
      <c r="J36" s="12">
        <v>1.07</v>
      </c>
      <c r="K36" s="13">
        <v>0</v>
      </c>
    </row>
    <row r="37" spans="1:12" s="20" customFormat="1" ht="30" hidden="1" x14ac:dyDescent="0.2">
      <c r="A37" s="94" t="s">
        <v>40</v>
      </c>
      <c r="B37" s="95" t="s">
        <v>28</v>
      </c>
      <c r="C37" s="33"/>
      <c r="D37" s="25">
        <f t="shared" ca="1" si="0"/>
        <v>0</v>
      </c>
      <c r="E37" s="33"/>
      <c r="F37" s="31"/>
      <c r="G37" s="26">
        <f t="shared" ref="G37:G38" ca="1" si="2">D37/I37</f>
        <v>0.82</v>
      </c>
      <c r="H37" s="27">
        <f t="shared" ref="H37:H38" ca="1" si="3">G37/12</f>
        <v>7.0000000000000007E-2</v>
      </c>
      <c r="I37" s="12">
        <v>4452.5</v>
      </c>
      <c r="J37" s="12">
        <v>1.07</v>
      </c>
      <c r="K37" s="13">
        <v>0.05</v>
      </c>
    </row>
    <row r="38" spans="1:12" s="20" customFormat="1" ht="30" x14ac:dyDescent="0.2">
      <c r="A38" s="94" t="s">
        <v>130</v>
      </c>
      <c r="B38" s="95" t="s">
        <v>28</v>
      </c>
      <c r="C38" s="33"/>
      <c r="D38" s="25">
        <v>12896.11</v>
      </c>
      <c r="E38" s="33"/>
      <c r="F38" s="31"/>
      <c r="G38" s="26">
        <f t="shared" si="2"/>
        <v>2.9</v>
      </c>
      <c r="H38" s="27">
        <f t="shared" si="3"/>
        <v>0.24</v>
      </c>
      <c r="I38" s="12">
        <v>4452.5</v>
      </c>
      <c r="J38" s="12"/>
      <c r="K38" s="13"/>
    </row>
    <row r="39" spans="1:12" s="20" customFormat="1" ht="30" x14ac:dyDescent="0.2">
      <c r="A39" s="94" t="s">
        <v>41</v>
      </c>
      <c r="B39" s="95"/>
      <c r="C39" s="33">
        <f>F39*12</f>
        <v>0</v>
      </c>
      <c r="D39" s="25">
        <f t="shared" si="0"/>
        <v>11220.3</v>
      </c>
      <c r="E39" s="33">
        <f>H39*12</f>
        <v>2.52</v>
      </c>
      <c r="F39" s="31"/>
      <c r="G39" s="26">
        <f t="shared" si="1"/>
        <v>2.52</v>
      </c>
      <c r="H39" s="27">
        <v>0.21</v>
      </c>
      <c r="I39" s="12">
        <v>4452.5</v>
      </c>
      <c r="J39" s="12">
        <v>1.07</v>
      </c>
      <c r="K39" s="13">
        <v>0.14000000000000001</v>
      </c>
    </row>
    <row r="40" spans="1:12" s="12" customFormat="1" ht="18.75" customHeight="1" x14ac:dyDescent="0.2">
      <c r="A40" s="94" t="s">
        <v>42</v>
      </c>
      <c r="B40" s="95" t="s">
        <v>43</v>
      </c>
      <c r="C40" s="33">
        <f>F40*12</f>
        <v>0</v>
      </c>
      <c r="D40" s="25">
        <f t="shared" si="0"/>
        <v>3205.8</v>
      </c>
      <c r="E40" s="33">
        <f>H40*12</f>
        <v>0.72</v>
      </c>
      <c r="F40" s="31"/>
      <c r="G40" s="26">
        <f t="shared" si="1"/>
        <v>0.72</v>
      </c>
      <c r="H40" s="27">
        <v>0.06</v>
      </c>
      <c r="I40" s="12">
        <v>4452.5</v>
      </c>
      <c r="J40" s="12">
        <v>1.07</v>
      </c>
      <c r="K40" s="13">
        <v>0.03</v>
      </c>
    </row>
    <row r="41" spans="1:12" s="12" customFormat="1" ht="15.75" customHeight="1" x14ac:dyDescent="0.2">
      <c r="A41" s="94" t="s">
        <v>44</v>
      </c>
      <c r="B41" s="96" t="s">
        <v>45</v>
      </c>
      <c r="C41" s="34">
        <f>F41*12</f>
        <v>0</v>
      </c>
      <c r="D41" s="25">
        <f t="shared" si="0"/>
        <v>2137.1999999999998</v>
      </c>
      <c r="E41" s="33">
        <f>H41*12</f>
        <v>0.48</v>
      </c>
      <c r="F41" s="31"/>
      <c r="G41" s="26">
        <f t="shared" si="1"/>
        <v>0.48</v>
      </c>
      <c r="H41" s="27">
        <v>0.04</v>
      </c>
      <c r="I41" s="12">
        <v>4452.5</v>
      </c>
      <c r="J41" s="12">
        <v>1.07</v>
      </c>
      <c r="K41" s="13">
        <v>0.02</v>
      </c>
    </row>
    <row r="42" spans="1:12" s="32" customFormat="1" ht="30" x14ac:dyDescent="0.2">
      <c r="A42" s="94" t="s">
        <v>46</v>
      </c>
      <c r="B42" s="95" t="s">
        <v>47</v>
      </c>
      <c r="C42" s="33">
        <f>F42*12</f>
        <v>0</v>
      </c>
      <c r="D42" s="25">
        <f t="shared" si="0"/>
        <v>2671.5</v>
      </c>
      <c r="E42" s="33">
        <f>H42*12</f>
        <v>0.6</v>
      </c>
      <c r="F42" s="31"/>
      <c r="G42" s="26">
        <f t="shared" si="1"/>
        <v>0.6</v>
      </c>
      <c r="H42" s="27">
        <v>0.05</v>
      </c>
      <c r="I42" s="12">
        <v>4452.5</v>
      </c>
      <c r="J42" s="12">
        <v>1.07</v>
      </c>
      <c r="K42" s="13">
        <v>0.03</v>
      </c>
    </row>
    <row r="43" spans="1:12" s="32" customFormat="1" ht="15" x14ac:dyDescent="0.2">
      <c r="A43" s="94" t="s">
        <v>48</v>
      </c>
      <c r="B43" s="95"/>
      <c r="C43" s="26"/>
      <c r="D43" s="26">
        <f>D45+D46+D47+D48+D49+D50+D51+D52+D53+D54</f>
        <v>17397.32</v>
      </c>
      <c r="E43" s="26"/>
      <c r="F43" s="31"/>
      <c r="G43" s="26">
        <f>D43/I43</f>
        <v>3.91</v>
      </c>
      <c r="H43" s="27">
        <f>G43/12</f>
        <v>0.33</v>
      </c>
      <c r="I43" s="12">
        <v>4452.5</v>
      </c>
      <c r="J43" s="12">
        <v>1.07</v>
      </c>
      <c r="K43" s="13">
        <v>0.46</v>
      </c>
      <c r="L43" s="32">
        <v>0.42249999999999999</v>
      </c>
    </row>
    <row r="44" spans="1:12" s="20" customFormat="1" ht="15" hidden="1" x14ac:dyDescent="0.2">
      <c r="A44" s="97"/>
      <c r="B44" s="89"/>
      <c r="C44" s="37"/>
      <c r="D44" s="36"/>
      <c r="E44" s="37"/>
      <c r="F44" s="38"/>
      <c r="G44" s="37"/>
      <c r="H44" s="38"/>
      <c r="I44" s="12">
        <v>4452.5</v>
      </c>
      <c r="J44" s="12"/>
      <c r="K44" s="13"/>
    </row>
    <row r="45" spans="1:12" s="20" customFormat="1" ht="24.75" customHeight="1" x14ac:dyDescent="0.2">
      <c r="A45" s="97" t="s">
        <v>136</v>
      </c>
      <c r="B45" s="89" t="s">
        <v>49</v>
      </c>
      <c r="C45" s="37"/>
      <c r="D45" s="36">
        <v>622.74</v>
      </c>
      <c r="E45" s="37"/>
      <c r="F45" s="38"/>
      <c r="G45" s="37"/>
      <c r="H45" s="38"/>
      <c r="I45" s="12">
        <v>4452.5</v>
      </c>
      <c r="J45" s="12">
        <v>1.07</v>
      </c>
      <c r="K45" s="13">
        <v>0.01</v>
      </c>
    </row>
    <row r="46" spans="1:12" s="20" customFormat="1" ht="15" x14ac:dyDescent="0.2">
      <c r="A46" s="97" t="s">
        <v>50</v>
      </c>
      <c r="B46" s="89" t="s">
        <v>51</v>
      </c>
      <c r="C46" s="37">
        <f>F46*12</f>
        <v>0</v>
      </c>
      <c r="D46" s="36">
        <v>459.48</v>
      </c>
      <c r="E46" s="37">
        <f>H46*12</f>
        <v>0</v>
      </c>
      <c r="F46" s="38"/>
      <c r="G46" s="37"/>
      <c r="H46" s="38"/>
      <c r="I46" s="12">
        <v>4452.5</v>
      </c>
      <c r="J46" s="12">
        <v>1.07</v>
      </c>
      <c r="K46" s="13">
        <v>0.01</v>
      </c>
    </row>
    <row r="47" spans="1:12" s="20" customFormat="1" ht="15" x14ac:dyDescent="0.2">
      <c r="A47" s="97" t="s">
        <v>115</v>
      </c>
      <c r="B47" s="98" t="s">
        <v>49</v>
      </c>
      <c r="C47" s="37"/>
      <c r="D47" s="36">
        <v>818.74</v>
      </c>
      <c r="E47" s="37"/>
      <c r="F47" s="38"/>
      <c r="G47" s="37"/>
      <c r="H47" s="38"/>
      <c r="I47" s="12">
        <v>4452.5</v>
      </c>
      <c r="J47" s="12"/>
      <c r="K47" s="13"/>
    </row>
    <row r="48" spans="1:12" s="20" customFormat="1" ht="15" x14ac:dyDescent="0.2">
      <c r="A48" s="97" t="s">
        <v>52</v>
      </c>
      <c r="B48" s="89" t="s">
        <v>49</v>
      </c>
      <c r="C48" s="37">
        <f>F48*12</f>
        <v>0</v>
      </c>
      <c r="D48" s="36">
        <v>875.61</v>
      </c>
      <c r="E48" s="37">
        <f>H48*12</f>
        <v>0</v>
      </c>
      <c r="F48" s="38"/>
      <c r="G48" s="37"/>
      <c r="H48" s="38"/>
      <c r="I48" s="12">
        <v>4452.5</v>
      </c>
      <c r="J48" s="12">
        <v>1.07</v>
      </c>
      <c r="K48" s="13">
        <v>0.01</v>
      </c>
    </row>
    <row r="49" spans="1:11" s="20" customFormat="1" ht="15" x14ac:dyDescent="0.2">
      <c r="A49" s="97" t="s">
        <v>53</v>
      </c>
      <c r="B49" s="89" t="s">
        <v>49</v>
      </c>
      <c r="C49" s="37">
        <f>F49*12</f>
        <v>0</v>
      </c>
      <c r="D49" s="36">
        <v>3903.72</v>
      </c>
      <c r="E49" s="37">
        <f>H49*12</f>
        <v>0</v>
      </c>
      <c r="F49" s="38"/>
      <c r="G49" s="37"/>
      <c r="H49" s="38"/>
      <c r="I49" s="12">
        <v>4452.5</v>
      </c>
      <c r="J49" s="12">
        <v>1.07</v>
      </c>
      <c r="K49" s="13">
        <v>0.05</v>
      </c>
    </row>
    <row r="50" spans="1:11" s="20" customFormat="1" ht="15" x14ac:dyDescent="0.2">
      <c r="A50" s="97" t="s">
        <v>54</v>
      </c>
      <c r="B50" s="89" t="s">
        <v>49</v>
      </c>
      <c r="C50" s="37">
        <f>F50*12</f>
        <v>0</v>
      </c>
      <c r="D50" s="36">
        <v>918.95</v>
      </c>
      <c r="E50" s="37">
        <f>H50*12</f>
        <v>0</v>
      </c>
      <c r="F50" s="38"/>
      <c r="G50" s="37"/>
      <c r="H50" s="38"/>
      <c r="I50" s="12">
        <v>4452.5</v>
      </c>
      <c r="J50" s="12">
        <v>1.07</v>
      </c>
      <c r="K50" s="13">
        <v>0.01</v>
      </c>
    </row>
    <row r="51" spans="1:11" s="20" customFormat="1" ht="15" x14ac:dyDescent="0.2">
      <c r="A51" s="97" t="s">
        <v>55</v>
      </c>
      <c r="B51" s="89" t="s">
        <v>49</v>
      </c>
      <c r="C51" s="37"/>
      <c r="D51" s="36">
        <v>437.79</v>
      </c>
      <c r="E51" s="37"/>
      <c r="F51" s="38"/>
      <c r="G51" s="37"/>
      <c r="H51" s="38"/>
      <c r="I51" s="12">
        <v>4452.5</v>
      </c>
      <c r="J51" s="12">
        <v>1.07</v>
      </c>
      <c r="K51" s="13">
        <v>0.01</v>
      </c>
    </row>
    <row r="52" spans="1:11" s="20" customFormat="1" ht="15" x14ac:dyDescent="0.2">
      <c r="A52" s="97" t="s">
        <v>56</v>
      </c>
      <c r="B52" s="89" t="s">
        <v>51</v>
      </c>
      <c r="C52" s="37"/>
      <c r="D52" s="36">
        <v>1751.23</v>
      </c>
      <c r="E52" s="37"/>
      <c r="F52" s="38"/>
      <c r="G52" s="37"/>
      <c r="H52" s="38"/>
      <c r="I52" s="12">
        <v>4452.5</v>
      </c>
      <c r="J52" s="12">
        <v>1.07</v>
      </c>
      <c r="K52" s="13">
        <v>0.02</v>
      </c>
    </row>
    <row r="53" spans="1:11" s="20" customFormat="1" ht="25.5" x14ac:dyDescent="0.2">
      <c r="A53" s="97" t="s">
        <v>57</v>
      </c>
      <c r="B53" s="89" t="s">
        <v>49</v>
      </c>
      <c r="C53" s="37">
        <f>F53*12</f>
        <v>0</v>
      </c>
      <c r="D53" s="36">
        <v>4120.45</v>
      </c>
      <c r="E53" s="37">
        <f>H53*12</f>
        <v>0</v>
      </c>
      <c r="F53" s="38"/>
      <c r="G53" s="37"/>
      <c r="H53" s="38"/>
      <c r="I53" s="12">
        <v>4452.5</v>
      </c>
      <c r="J53" s="12">
        <v>1.07</v>
      </c>
      <c r="K53" s="13">
        <v>0.06</v>
      </c>
    </row>
    <row r="54" spans="1:11" s="20" customFormat="1" ht="25.5" x14ac:dyDescent="0.2">
      <c r="A54" s="97" t="s">
        <v>137</v>
      </c>
      <c r="B54" s="89" t="s">
        <v>49</v>
      </c>
      <c r="C54" s="37"/>
      <c r="D54" s="36">
        <v>3488.61</v>
      </c>
      <c r="E54" s="37"/>
      <c r="F54" s="38"/>
      <c r="G54" s="37"/>
      <c r="H54" s="38"/>
      <c r="I54" s="12">
        <v>4452.5</v>
      </c>
      <c r="J54" s="12">
        <v>1.07</v>
      </c>
      <c r="K54" s="13">
        <v>0.01</v>
      </c>
    </row>
    <row r="55" spans="1:11" s="20" customFormat="1" ht="15" hidden="1" x14ac:dyDescent="0.2">
      <c r="A55" s="99"/>
      <c r="B55" s="100"/>
      <c r="C55" s="40"/>
      <c r="D55" s="40"/>
      <c r="E55" s="37"/>
      <c r="F55" s="38"/>
      <c r="G55" s="37"/>
      <c r="H55" s="38"/>
      <c r="I55" s="12">
        <v>4452.5</v>
      </c>
      <c r="J55" s="12"/>
      <c r="K55" s="13"/>
    </row>
    <row r="56" spans="1:11" s="20" customFormat="1" ht="15" hidden="1" x14ac:dyDescent="0.2">
      <c r="A56" s="99"/>
      <c r="B56" s="100"/>
      <c r="C56" s="40"/>
      <c r="D56" s="40"/>
      <c r="E56" s="37"/>
      <c r="F56" s="38"/>
      <c r="G56" s="37"/>
      <c r="H56" s="38"/>
      <c r="I56" s="12">
        <v>4452.5</v>
      </c>
      <c r="J56" s="12">
        <v>1.07</v>
      </c>
      <c r="K56" s="13">
        <v>0.02</v>
      </c>
    </row>
    <row r="57" spans="1:11" s="32" customFormat="1" ht="30" x14ac:dyDescent="0.2">
      <c r="A57" s="94" t="s">
        <v>58</v>
      </c>
      <c r="B57" s="95"/>
      <c r="C57" s="26"/>
      <c r="D57" s="26">
        <f>D58+D59+D60+D61+D66</f>
        <v>14195.59</v>
      </c>
      <c r="E57" s="26"/>
      <c r="F57" s="31"/>
      <c r="G57" s="26">
        <f>D57/I57</f>
        <v>3.19</v>
      </c>
      <c r="H57" s="27">
        <f>G57/12</f>
        <v>0.27</v>
      </c>
      <c r="I57" s="12">
        <v>4452.5</v>
      </c>
      <c r="J57" s="12">
        <v>1.07</v>
      </c>
      <c r="K57" s="13">
        <v>0.49</v>
      </c>
    </row>
    <row r="58" spans="1:11" s="20" customFormat="1" ht="15" x14ac:dyDescent="0.2">
      <c r="A58" s="97" t="s">
        <v>59</v>
      </c>
      <c r="B58" s="89" t="s">
        <v>60</v>
      </c>
      <c r="C58" s="37"/>
      <c r="D58" s="36">
        <v>2626.83</v>
      </c>
      <c r="E58" s="37"/>
      <c r="F58" s="38"/>
      <c r="G58" s="37"/>
      <c r="H58" s="38"/>
      <c r="I58" s="12">
        <v>4452.5</v>
      </c>
      <c r="J58" s="12">
        <v>1.07</v>
      </c>
      <c r="K58" s="13">
        <v>0.04</v>
      </c>
    </row>
    <row r="59" spans="1:11" s="20" customFormat="1" ht="25.5" x14ac:dyDescent="0.2">
      <c r="A59" s="97" t="s">
        <v>61</v>
      </c>
      <c r="B59" s="89" t="s">
        <v>62</v>
      </c>
      <c r="C59" s="37"/>
      <c r="D59" s="36">
        <v>1751.23</v>
      </c>
      <c r="E59" s="37"/>
      <c r="F59" s="38"/>
      <c r="G59" s="37"/>
      <c r="H59" s="38"/>
      <c r="I59" s="12">
        <v>4452.5</v>
      </c>
      <c r="J59" s="12">
        <v>1.07</v>
      </c>
      <c r="K59" s="13">
        <v>0.02</v>
      </c>
    </row>
    <row r="60" spans="1:11" s="20" customFormat="1" ht="15" x14ac:dyDescent="0.2">
      <c r="A60" s="97" t="s">
        <v>63</v>
      </c>
      <c r="B60" s="89" t="s">
        <v>64</v>
      </c>
      <c r="C60" s="37"/>
      <c r="D60" s="36">
        <v>1837.85</v>
      </c>
      <c r="E60" s="37"/>
      <c r="F60" s="38"/>
      <c r="G60" s="37"/>
      <c r="H60" s="38"/>
      <c r="I60" s="12">
        <v>4452.5</v>
      </c>
      <c r="J60" s="12">
        <v>1.07</v>
      </c>
      <c r="K60" s="13">
        <v>0.03</v>
      </c>
    </row>
    <row r="61" spans="1:11" s="20" customFormat="1" ht="25.5" x14ac:dyDescent="0.2">
      <c r="A61" s="97" t="s">
        <v>65</v>
      </c>
      <c r="B61" s="89" t="s">
        <v>66</v>
      </c>
      <c r="C61" s="37"/>
      <c r="D61" s="36">
        <v>1751.2</v>
      </c>
      <c r="E61" s="37"/>
      <c r="F61" s="38"/>
      <c r="G61" s="37"/>
      <c r="H61" s="38"/>
      <c r="I61" s="12">
        <v>4452.5</v>
      </c>
      <c r="J61" s="12">
        <v>1.07</v>
      </c>
      <c r="K61" s="13">
        <v>0.02</v>
      </c>
    </row>
    <row r="62" spans="1:11" s="20" customFormat="1" ht="15" hidden="1" x14ac:dyDescent="0.2">
      <c r="A62" s="97" t="s">
        <v>67</v>
      </c>
      <c r="B62" s="89" t="s">
        <v>64</v>
      </c>
      <c r="C62" s="37"/>
      <c r="D62" s="36">
        <f t="shared" ref="D62:D67" si="4">G62*I62</f>
        <v>0</v>
      </c>
      <c r="E62" s="37"/>
      <c r="F62" s="38"/>
      <c r="G62" s="37"/>
      <c r="H62" s="38"/>
      <c r="I62" s="12">
        <v>4452.5</v>
      </c>
      <c r="J62" s="12">
        <v>1.07</v>
      </c>
      <c r="K62" s="13">
        <v>0</v>
      </c>
    </row>
    <row r="63" spans="1:11" s="20" customFormat="1" ht="25.5" hidden="1" x14ac:dyDescent="0.2">
      <c r="A63" s="97" t="s">
        <v>68</v>
      </c>
      <c r="B63" s="89" t="s">
        <v>49</v>
      </c>
      <c r="C63" s="37"/>
      <c r="D63" s="36">
        <f t="shared" si="4"/>
        <v>0</v>
      </c>
      <c r="E63" s="37"/>
      <c r="F63" s="38"/>
      <c r="G63" s="37"/>
      <c r="H63" s="38"/>
      <c r="I63" s="12">
        <v>4452.5</v>
      </c>
      <c r="J63" s="12">
        <v>1.07</v>
      </c>
      <c r="K63" s="13">
        <v>0</v>
      </c>
    </row>
    <row r="64" spans="1:11" s="20" customFormat="1" ht="15" hidden="1" x14ac:dyDescent="0.2">
      <c r="A64" s="97"/>
      <c r="B64" s="91" t="s">
        <v>49</v>
      </c>
      <c r="C64" s="37"/>
      <c r="D64" s="36"/>
      <c r="E64" s="37"/>
      <c r="F64" s="38"/>
      <c r="G64" s="37"/>
      <c r="H64" s="38"/>
      <c r="I64" s="12">
        <v>4452.5</v>
      </c>
      <c r="J64" s="12">
        <v>1.07</v>
      </c>
      <c r="K64" s="13">
        <v>0.02</v>
      </c>
    </row>
    <row r="65" spans="1:12" s="20" customFormat="1" ht="15" hidden="1" x14ac:dyDescent="0.2">
      <c r="A65" s="97" t="s">
        <v>69</v>
      </c>
      <c r="B65" s="89" t="s">
        <v>37</v>
      </c>
      <c r="C65" s="37"/>
      <c r="D65" s="36">
        <f t="shared" si="4"/>
        <v>0</v>
      </c>
      <c r="E65" s="37"/>
      <c r="F65" s="38"/>
      <c r="G65" s="37"/>
      <c r="H65" s="38"/>
      <c r="I65" s="12">
        <v>4452.5</v>
      </c>
      <c r="J65" s="12">
        <v>1.07</v>
      </c>
      <c r="K65" s="13">
        <v>0</v>
      </c>
    </row>
    <row r="66" spans="1:12" s="20" customFormat="1" ht="15" x14ac:dyDescent="0.2">
      <c r="A66" s="97" t="s">
        <v>70</v>
      </c>
      <c r="B66" s="89" t="s">
        <v>37</v>
      </c>
      <c r="C66" s="39"/>
      <c r="D66" s="36">
        <v>6228.48</v>
      </c>
      <c r="E66" s="39"/>
      <c r="F66" s="38"/>
      <c r="G66" s="37"/>
      <c r="H66" s="38"/>
      <c r="I66" s="12">
        <v>4452.5</v>
      </c>
      <c r="J66" s="12">
        <v>1.07</v>
      </c>
      <c r="K66" s="13">
        <v>0.1</v>
      </c>
    </row>
    <row r="67" spans="1:12" s="20" customFormat="1" ht="15" hidden="1" x14ac:dyDescent="0.2">
      <c r="A67" s="97" t="s">
        <v>71</v>
      </c>
      <c r="B67" s="89" t="s">
        <v>49</v>
      </c>
      <c r="C67" s="37"/>
      <c r="D67" s="36">
        <f t="shared" si="4"/>
        <v>0</v>
      </c>
      <c r="E67" s="37"/>
      <c r="F67" s="38"/>
      <c r="G67" s="37">
        <f>H67*12</f>
        <v>0</v>
      </c>
      <c r="H67" s="38">
        <v>0</v>
      </c>
      <c r="I67" s="12">
        <v>4452.5</v>
      </c>
      <c r="J67" s="12">
        <v>1.07</v>
      </c>
      <c r="K67" s="13">
        <v>0</v>
      </c>
    </row>
    <row r="68" spans="1:12" s="20" customFormat="1" ht="30" hidden="1" x14ac:dyDescent="0.2">
      <c r="A68" s="94" t="s">
        <v>72</v>
      </c>
      <c r="B68" s="89"/>
      <c r="C68" s="37"/>
      <c r="D68" s="26">
        <f>D70+D71</f>
        <v>0</v>
      </c>
      <c r="E68" s="37"/>
      <c r="F68" s="38"/>
      <c r="G68" s="26">
        <f>D68/I68</f>
        <v>0</v>
      </c>
      <c r="H68" s="27">
        <f>G68/12</f>
        <v>0</v>
      </c>
      <c r="I68" s="12">
        <v>4452.5</v>
      </c>
      <c r="J68" s="12">
        <v>1.07</v>
      </c>
      <c r="K68" s="13">
        <v>0.05</v>
      </c>
    </row>
    <row r="69" spans="1:12" s="20" customFormat="1" ht="15" hidden="1" x14ac:dyDescent="0.2">
      <c r="A69" s="97"/>
      <c r="B69" s="89"/>
      <c r="C69" s="37"/>
      <c r="D69" s="36"/>
      <c r="E69" s="37"/>
      <c r="F69" s="38"/>
      <c r="G69" s="37"/>
      <c r="H69" s="38"/>
      <c r="I69" s="12">
        <v>4452.5</v>
      </c>
      <c r="J69" s="12"/>
      <c r="K69" s="13"/>
    </row>
    <row r="70" spans="1:12" s="20" customFormat="1" ht="25.5" hidden="1" x14ac:dyDescent="0.2">
      <c r="A70" s="97"/>
      <c r="B70" s="91" t="s">
        <v>28</v>
      </c>
      <c r="C70" s="37"/>
      <c r="D70" s="36"/>
      <c r="E70" s="37"/>
      <c r="F70" s="38"/>
      <c r="G70" s="37"/>
      <c r="H70" s="38"/>
      <c r="I70" s="12">
        <v>4452.5</v>
      </c>
      <c r="J70" s="12"/>
      <c r="K70" s="13"/>
    </row>
    <row r="71" spans="1:12" s="20" customFormat="1" ht="15" hidden="1" x14ac:dyDescent="0.2">
      <c r="A71" s="97"/>
      <c r="B71" s="91" t="s">
        <v>49</v>
      </c>
      <c r="C71" s="37"/>
      <c r="D71" s="36"/>
      <c r="E71" s="37"/>
      <c r="F71" s="38"/>
      <c r="G71" s="37"/>
      <c r="H71" s="38"/>
      <c r="I71" s="12">
        <v>4452.5</v>
      </c>
      <c r="J71" s="12">
        <v>1.07</v>
      </c>
      <c r="K71" s="13">
        <v>0.02</v>
      </c>
    </row>
    <row r="72" spans="1:12" s="20" customFormat="1" ht="15" hidden="1" x14ac:dyDescent="0.2">
      <c r="A72" s="97" t="s">
        <v>73</v>
      </c>
      <c r="B72" s="89" t="s">
        <v>37</v>
      </c>
      <c r="C72" s="37"/>
      <c r="D72" s="36">
        <f>G72*I72</f>
        <v>0</v>
      </c>
      <c r="E72" s="37"/>
      <c r="F72" s="38"/>
      <c r="G72" s="37">
        <f>H72*12</f>
        <v>0</v>
      </c>
      <c r="H72" s="38">
        <v>0</v>
      </c>
      <c r="I72" s="12">
        <v>4452.5</v>
      </c>
      <c r="J72" s="12">
        <v>1.07</v>
      </c>
      <c r="K72" s="13">
        <v>0</v>
      </c>
    </row>
    <row r="73" spans="1:12" s="20" customFormat="1" ht="15" x14ac:dyDescent="0.2">
      <c r="A73" s="94" t="s">
        <v>74</v>
      </c>
      <c r="B73" s="89"/>
      <c r="C73" s="37"/>
      <c r="D73" s="26">
        <f>D75+D76+D82</f>
        <v>41254.25</v>
      </c>
      <c r="E73" s="37"/>
      <c r="F73" s="38"/>
      <c r="G73" s="26">
        <f>D73/I73</f>
        <v>9.27</v>
      </c>
      <c r="H73" s="27">
        <f>G73/12</f>
        <v>0.77</v>
      </c>
      <c r="I73" s="12">
        <v>4452.5</v>
      </c>
      <c r="J73" s="12">
        <v>1.07</v>
      </c>
      <c r="K73" s="13">
        <v>0.19</v>
      </c>
      <c r="L73" s="20">
        <v>0.20330000000000001</v>
      </c>
    </row>
    <row r="74" spans="1:12" s="20" customFormat="1" ht="15" hidden="1" x14ac:dyDescent="0.2">
      <c r="A74" s="97" t="s">
        <v>75</v>
      </c>
      <c r="B74" s="89" t="s">
        <v>37</v>
      </c>
      <c r="C74" s="37"/>
      <c r="D74" s="36">
        <f t="shared" ref="D74:D81" si="5">G74*I74</f>
        <v>0</v>
      </c>
      <c r="E74" s="37"/>
      <c r="F74" s="38"/>
      <c r="G74" s="37">
        <f t="shared" ref="G74:G81" si="6">H74*12</f>
        <v>0</v>
      </c>
      <c r="H74" s="38">
        <v>0</v>
      </c>
      <c r="I74" s="12">
        <v>4452.5</v>
      </c>
      <c r="J74" s="12">
        <v>1.07</v>
      </c>
      <c r="K74" s="13">
        <v>0</v>
      </c>
    </row>
    <row r="75" spans="1:12" s="20" customFormat="1" ht="15" x14ac:dyDescent="0.2">
      <c r="A75" s="97" t="s">
        <v>76</v>
      </c>
      <c r="B75" s="89" t="s">
        <v>49</v>
      </c>
      <c r="C75" s="37"/>
      <c r="D75" s="36">
        <v>11898.54</v>
      </c>
      <c r="E75" s="37"/>
      <c r="F75" s="38"/>
      <c r="G75" s="37"/>
      <c r="H75" s="38"/>
      <c r="I75" s="12">
        <v>4452.5</v>
      </c>
      <c r="J75" s="12">
        <v>1.07</v>
      </c>
      <c r="K75" s="13">
        <v>0.18</v>
      </c>
    </row>
    <row r="76" spans="1:12" s="20" customFormat="1" ht="15" x14ac:dyDescent="0.2">
      <c r="A76" s="97" t="s">
        <v>77</v>
      </c>
      <c r="B76" s="89" t="s">
        <v>49</v>
      </c>
      <c r="C76" s="37"/>
      <c r="D76" s="36">
        <v>915.28</v>
      </c>
      <c r="E76" s="37"/>
      <c r="F76" s="38"/>
      <c r="G76" s="37"/>
      <c r="H76" s="38"/>
      <c r="I76" s="12">
        <v>4452.5</v>
      </c>
      <c r="J76" s="12">
        <v>1.07</v>
      </c>
      <c r="K76" s="13">
        <v>0.01</v>
      </c>
    </row>
    <row r="77" spans="1:12" s="20" customFormat="1" ht="27.75" hidden="1" customHeight="1" x14ac:dyDescent="0.2">
      <c r="A77" s="97" t="s">
        <v>78</v>
      </c>
      <c r="B77" s="89" t="s">
        <v>28</v>
      </c>
      <c r="C77" s="37"/>
      <c r="D77" s="36">
        <f t="shared" si="5"/>
        <v>0</v>
      </c>
      <c r="E77" s="37"/>
      <c r="F77" s="38"/>
      <c r="G77" s="37">
        <f t="shared" si="6"/>
        <v>0</v>
      </c>
      <c r="H77" s="38">
        <v>0</v>
      </c>
      <c r="I77" s="12">
        <v>4452.5</v>
      </c>
      <c r="J77" s="12">
        <v>1.07</v>
      </c>
      <c r="K77" s="13">
        <v>0</v>
      </c>
    </row>
    <row r="78" spans="1:12" s="20" customFormat="1" ht="25.5" hidden="1" x14ac:dyDescent="0.2">
      <c r="A78" s="97" t="s">
        <v>79</v>
      </c>
      <c r="B78" s="89" t="s">
        <v>28</v>
      </c>
      <c r="C78" s="37"/>
      <c r="D78" s="36">
        <f t="shared" si="5"/>
        <v>0</v>
      </c>
      <c r="E78" s="37"/>
      <c r="F78" s="38"/>
      <c r="G78" s="37">
        <f t="shared" si="6"/>
        <v>0</v>
      </c>
      <c r="H78" s="38">
        <v>0</v>
      </c>
      <c r="I78" s="12">
        <v>4452.5</v>
      </c>
      <c r="J78" s="12">
        <v>1.07</v>
      </c>
      <c r="K78" s="13">
        <v>0</v>
      </c>
    </row>
    <row r="79" spans="1:12" s="20" customFormat="1" ht="25.5" hidden="1" x14ac:dyDescent="0.2">
      <c r="A79" s="97" t="s">
        <v>80</v>
      </c>
      <c r="B79" s="89" t="s">
        <v>28</v>
      </c>
      <c r="C79" s="37"/>
      <c r="D79" s="36">
        <f t="shared" si="5"/>
        <v>0</v>
      </c>
      <c r="E79" s="37"/>
      <c r="F79" s="38"/>
      <c r="G79" s="37">
        <f t="shared" si="6"/>
        <v>0</v>
      </c>
      <c r="H79" s="38">
        <v>0</v>
      </c>
      <c r="I79" s="12">
        <v>4452.5</v>
      </c>
      <c r="J79" s="12">
        <v>1.07</v>
      </c>
      <c r="K79" s="13">
        <v>0</v>
      </c>
    </row>
    <row r="80" spans="1:12" s="20" customFormat="1" ht="25.5" hidden="1" x14ac:dyDescent="0.2">
      <c r="A80" s="97" t="s">
        <v>81</v>
      </c>
      <c r="B80" s="89" t="s">
        <v>28</v>
      </c>
      <c r="C80" s="37"/>
      <c r="D80" s="36">
        <f t="shared" si="5"/>
        <v>0</v>
      </c>
      <c r="E80" s="37"/>
      <c r="F80" s="38"/>
      <c r="G80" s="37">
        <f t="shared" si="6"/>
        <v>0</v>
      </c>
      <c r="H80" s="38">
        <v>0</v>
      </c>
      <c r="I80" s="12">
        <v>4452.5</v>
      </c>
      <c r="J80" s="12">
        <v>1.07</v>
      </c>
      <c r="K80" s="13">
        <v>0</v>
      </c>
    </row>
    <row r="81" spans="1:12" s="20" customFormat="1" ht="25.5" hidden="1" x14ac:dyDescent="0.2">
      <c r="A81" s="97" t="s">
        <v>82</v>
      </c>
      <c r="B81" s="89" t="s">
        <v>28</v>
      </c>
      <c r="C81" s="37"/>
      <c r="D81" s="36">
        <f t="shared" si="5"/>
        <v>0</v>
      </c>
      <c r="E81" s="37"/>
      <c r="F81" s="38"/>
      <c r="G81" s="37">
        <f t="shared" si="6"/>
        <v>0</v>
      </c>
      <c r="H81" s="38">
        <v>0</v>
      </c>
      <c r="I81" s="12">
        <v>4452.5</v>
      </c>
      <c r="J81" s="12">
        <v>1.07</v>
      </c>
      <c r="K81" s="13">
        <v>0</v>
      </c>
    </row>
    <row r="82" spans="1:12" s="20" customFormat="1" ht="25.5" x14ac:dyDescent="0.2">
      <c r="A82" s="97" t="s">
        <v>131</v>
      </c>
      <c r="B82" s="98" t="s">
        <v>112</v>
      </c>
      <c r="C82" s="37"/>
      <c r="D82" s="86">
        <v>28440.43</v>
      </c>
      <c r="E82" s="37"/>
      <c r="F82" s="38"/>
      <c r="G82" s="39"/>
      <c r="H82" s="85"/>
      <c r="I82" s="12">
        <v>4452.5</v>
      </c>
      <c r="J82" s="12"/>
      <c r="K82" s="13"/>
    </row>
    <row r="83" spans="1:12" s="20" customFormat="1" ht="15" x14ac:dyDescent="0.2">
      <c r="A83" s="94" t="s">
        <v>83</v>
      </c>
      <c r="B83" s="89"/>
      <c r="C83" s="37"/>
      <c r="D83" s="26">
        <f>D84+D85</f>
        <v>1098.1600000000001</v>
      </c>
      <c r="E83" s="37"/>
      <c r="F83" s="38"/>
      <c r="G83" s="26">
        <f>D83/I83</f>
        <v>0.25</v>
      </c>
      <c r="H83" s="27">
        <f>G83/12</f>
        <v>0.02</v>
      </c>
      <c r="I83" s="12">
        <v>4452.5</v>
      </c>
      <c r="J83" s="12">
        <v>1.07</v>
      </c>
      <c r="K83" s="13">
        <v>0.13</v>
      </c>
    </row>
    <row r="84" spans="1:12" s="20" customFormat="1" ht="15" x14ac:dyDescent="0.2">
      <c r="A84" s="97" t="s">
        <v>84</v>
      </c>
      <c r="B84" s="89" t="s">
        <v>49</v>
      </c>
      <c r="C84" s="37"/>
      <c r="D84" s="36">
        <v>1098.1600000000001</v>
      </c>
      <c r="E84" s="37"/>
      <c r="F84" s="38"/>
      <c r="G84" s="37"/>
      <c r="H84" s="38"/>
      <c r="I84" s="12">
        <v>4452.5</v>
      </c>
      <c r="J84" s="12">
        <v>1.07</v>
      </c>
      <c r="K84" s="13">
        <v>0.02</v>
      </c>
    </row>
    <row r="85" spans="1:12" s="20" customFormat="1" ht="15" hidden="1" x14ac:dyDescent="0.2">
      <c r="A85" s="97" t="s">
        <v>85</v>
      </c>
      <c r="B85" s="89" t="s">
        <v>49</v>
      </c>
      <c r="C85" s="37"/>
      <c r="D85" s="36"/>
      <c r="E85" s="37"/>
      <c r="F85" s="38"/>
      <c r="G85" s="37"/>
      <c r="H85" s="38"/>
      <c r="I85" s="12">
        <v>4452.5</v>
      </c>
      <c r="J85" s="12">
        <v>1.07</v>
      </c>
      <c r="K85" s="13">
        <v>0.01</v>
      </c>
    </row>
    <row r="86" spans="1:12" s="12" customFormat="1" ht="15" x14ac:dyDescent="0.2">
      <c r="A86" s="94" t="s">
        <v>86</v>
      </c>
      <c r="B86" s="95"/>
      <c r="C86" s="26"/>
      <c r="D86" s="26">
        <f>D87</f>
        <v>21565.919999999998</v>
      </c>
      <c r="E86" s="26"/>
      <c r="F86" s="31"/>
      <c r="G86" s="26">
        <f>D86/I86</f>
        <v>4.84</v>
      </c>
      <c r="H86" s="27">
        <f>G86/12</f>
        <v>0.4</v>
      </c>
      <c r="I86" s="12">
        <v>4452.5</v>
      </c>
      <c r="J86" s="12">
        <v>1.07</v>
      </c>
      <c r="K86" s="13">
        <v>0.34</v>
      </c>
      <c r="L86" s="12">
        <v>0.36749999999999999</v>
      </c>
    </row>
    <row r="87" spans="1:12" s="20" customFormat="1" ht="15" x14ac:dyDescent="0.2">
      <c r="A87" s="97" t="s">
        <v>87</v>
      </c>
      <c r="B87" s="91" t="s">
        <v>51</v>
      </c>
      <c r="C87" s="37"/>
      <c r="D87" s="36">
        <v>21565.919999999998</v>
      </c>
      <c r="E87" s="37"/>
      <c r="F87" s="38"/>
      <c r="G87" s="37"/>
      <c r="H87" s="38"/>
      <c r="I87" s="12">
        <v>4452.5</v>
      </c>
      <c r="J87" s="12">
        <v>1.07</v>
      </c>
      <c r="K87" s="13">
        <v>0.02</v>
      </c>
    </row>
    <row r="88" spans="1:12" s="12" customFormat="1" ht="15" x14ac:dyDescent="0.2">
      <c r="A88" s="94" t="s">
        <v>88</v>
      </c>
      <c r="B88" s="95"/>
      <c r="C88" s="26"/>
      <c r="D88" s="26">
        <f>D89</f>
        <v>17351.79</v>
      </c>
      <c r="E88" s="26"/>
      <c r="F88" s="31"/>
      <c r="G88" s="26">
        <f>D88/I88</f>
        <v>3.9</v>
      </c>
      <c r="H88" s="27">
        <f>G88/12</f>
        <v>0.33</v>
      </c>
      <c r="I88" s="12">
        <v>4452.5</v>
      </c>
      <c r="J88" s="12">
        <v>1.07</v>
      </c>
      <c r="K88" s="13">
        <v>0.35</v>
      </c>
    </row>
    <row r="89" spans="1:12" s="20" customFormat="1" ht="15.75" thickBot="1" x14ac:dyDescent="0.25">
      <c r="A89" s="97" t="s">
        <v>89</v>
      </c>
      <c r="B89" s="89" t="s">
        <v>60</v>
      </c>
      <c r="C89" s="37"/>
      <c r="D89" s="36">
        <v>17351.79</v>
      </c>
      <c r="E89" s="37"/>
      <c r="F89" s="38"/>
      <c r="G89" s="37"/>
      <c r="H89" s="38"/>
      <c r="I89" s="12">
        <v>4452.5</v>
      </c>
      <c r="J89" s="12">
        <v>1.07</v>
      </c>
      <c r="K89" s="13">
        <v>0.26</v>
      </c>
    </row>
    <row r="90" spans="1:12" s="20" customFormat="1" ht="25.5" hidden="1" customHeight="1" x14ac:dyDescent="0.2">
      <c r="A90" s="101"/>
      <c r="B90" s="102"/>
      <c r="C90" s="83"/>
      <c r="D90" s="82"/>
      <c r="E90" s="83"/>
      <c r="F90" s="84"/>
      <c r="G90" s="83"/>
      <c r="H90" s="84">
        <v>0</v>
      </c>
      <c r="I90" s="12">
        <v>4452.5</v>
      </c>
      <c r="J90" s="12">
        <v>1.07</v>
      </c>
      <c r="K90" s="13">
        <v>0</v>
      </c>
    </row>
    <row r="91" spans="1:12" s="12" customFormat="1" ht="38.25" thickBot="1" x14ac:dyDescent="0.25">
      <c r="A91" s="103" t="s">
        <v>134</v>
      </c>
      <c r="B91" s="104" t="s">
        <v>28</v>
      </c>
      <c r="C91" s="78">
        <f>F91*12</f>
        <v>0</v>
      </c>
      <c r="D91" s="78">
        <f t="shared" ref="D91:D103" si="7">G91*I91</f>
        <v>84419.4</v>
      </c>
      <c r="E91" s="78">
        <f t="shared" ref="E91:E103" si="8">H91*12</f>
        <v>18.96</v>
      </c>
      <c r="F91" s="79"/>
      <c r="G91" s="78">
        <f t="shared" ref="G91:G104" si="9">H91*12</f>
        <v>18.96</v>
      </c>
      <c r="H91" s="79">
        <v>1.58</v>
      </c>
      <c r="I91" s="12">
        <v>4452.5</v>
      </c>
      <c r="J91" s="12">
        <v>1.07</v>
      </c>
      <c r="K91" s="13">
        <v>0.3</v>
      </c>
    </row>
    <row r="92" spans="1:12" s="12" customFormat="1" ht="15.75" hidden="1" thickBot="1" x14ac:dyDescent="0.25">
      <c r="A92" s="105" t="s">
        <v>92</v>
      </c>
      <c r="B92" s="76"/>
      <c r="C92" s="29"/>
      <c r="D92" s="80">
        <f t="shared" si="7"/>
        <v>0</v>
      </c>
      <c r="E92" s="80">
        <f t="shared" si="8"/>
        <v>0</v>
      </c>
      <c r="F92" s="81" t="e">
        <f>#REF!+#REF!+#REF!+#REF!+#REF!+#REF!+#REF!+#REF!+#REF!+#REF!</f>
        <v>#REF!</v>
      </c>
      <c r="G92" s="80">
        <f t="shared" si="9"/>
        <v>0</v>
      </c>
      <c r="H92" s="30"/>
      <c r="I92" s="12">
        <v>4452.8999999999996</v>
      </c>
      <c r="K92" s="13"/>
    </row>
    <row r="93" spans="1:12" s="12" customFormat="1" ht="15.75" hidden="1" thickBot="1" x14ac:dyDescent="0.25">
      <c r="A93" s="99" t="s">
        <v>93</v>
      </c>
      <c r="B93" s="100"/>
      <c r="C93" s="40"/>
      <c r="D93" s="34">
        <f t="shared" si="7"/>
        <v>0</v>
      </c>
      <c r="E93" s="34">
        <f t="shared" si="8"/>
        <v>0</v>
      </c>
      <c r="F93" s="35" t="e">
        <f>#REF!+#REF!+#REF!+#REF!+#REF!+#REF!+#REF!+#REF!+#REF!+#REF!</f>
        <v>#REF!</v>
      </c>
      <c r="G93" s="34">
        <f t="shared" si="9"/>
        <v>0</v>
      </c>
      <c r="H93" s="52"/>
      <c r="I93" s="12">
        <v>4452.8999999999996</v>
      </c>
      <c r="K93" s="13"/>
    </row>
    <row r="94" spans="1:12" s="12" customFormat="1" ht="15.75" hidden="1" thickBot="1" x14ac:dyDescent="0.25">
      <c r="A94" s="99" t="s">
        <v>94</v>
      </c>
      <c r="B94" s="100"/>
      <c r="C94" s="40"/>
      <c r="D94" s="34">
        <f t="shared" si="7"/>
        <v>0</v>
      </c>
      <c r="E94" s="34">
        <f t="shared" si="8"/>
        <v>0</v>
      </c>
      <c r="F94" s="35" t="e">
        <f>#REF!+#REF!+#REF!+#REF!+#REF!+#REF!+#REF!+#REF!+#REF!+#REF!</f>
        <v>#REF!</v>
      </c>
      <c r="G94" s="34">
        <f t="shared" si="9"/>
        <v>0</v>
      </c>
      <c r="H94" s="52"/>
      <c r="I94" s="12">
        <v>4452.8999999999996</v>
      </c>
      <c r="K94" s="13"/>
    </row>
    <row r="95" spans="1:12" s="12" customFormat="1" ht="15.75" hidden="1" thickBot="1" x14ac:dyDescent="0.25">
      <c r="A95" s="99" t="s">
        <v>95</v>
      </c>
      <c r="B95" s="100"/>
      <c r="C95" s="40"/>
      <c r="D95" s="34">
        <f t="shared" si="7"/>
        <v>0</v>
      </c>
      <c r="E95" s="34">
        <f t="shared" si="8"/>
        <v>0</v>
      </c>
      <c r="F95" s="35" t="e">
        <f>#REF!+#REF!+#REF!+#REF!+#REF!+#REF!+#REF!+#REF!+#REF!+#REF!</f>
        <v>#REF!</v>
      </c>
      <c r="G95" s="34">
        <f t="shared" si="9"/>
        <v>0</v>
      </c>
      <c r="H95" s="52"/>
      <c r="I95" s="12">
        <v>4452.8999999999996</v>
      </c>
      <c r="K95" s="13"/>
    </row>
    <row r="96" spans="1:12" s="12" customFormat="1" ht="15.75" hidden="1" thickBot="1" x14ac:dyDescent="0.25">
      <c r="A96" s="99" t="s">
        <v>96</v>
      </c>
      <c r="B96" s="100"/>
      <c r="C96" s="40"/>
      <c r="D96" s="34">
        <f t="shared" si="7"/>
        <v>0</v>
      </c>
      <c r="E96" s="34">
        <f t="shared" si="8"/>
        <v>0</v>
      </c>
      <c r="F96" s="35" t="e">
        <f>#REF!+#REF!+#REF!+#REF!+#REF!+#REF!+#REF!+#REF!+#REF!+#REF!</f>
        <v>#REF!</v>
      </c>
      <c r="G96" s="34">
        <f t="shared" si="9"/>
        <v>0</v>
      </c>
      <c r="H96" s="52"/>
      <c r="I96" s="12">
        <v>4452.8999999999996</v>
      </c>
      <c r="K96" s="13"/>
    </row>
    <row r="97" spans="1:11" s="12" customFormat="1" ht="15.75" hidden="1" thickBot="1" x14ac:dyDescent="0.25">
      <c r="A97" s="99" t="s">
        <v>97</v>
      </c>
      <c r="B97" s="100"/>
      <c r="C97" s="40"/>
      <c r="D97" s="34">
        <f t="shared" si="7"/>
        <v>0</v>
      </c>
      <c r="E97" s="34">
        <f t="shared" si="8"/>
        <v>0</v>
      </c>
      <c r="F97" s="35" t="e">
        <f>#REF!+#REF!+#REF!+#REF!+#REF!+#REF!+#REF!+#REF!+#REF!+#REF!</f>
        <v>#REF!</v>
      </c>
      <c r="G97" s="34">
        <f t="shared" si="9"/>
        <v>0</v>
      </c>
      <c r="H97" s="52"/>
      <c r="I97" s="12">
        <v>4452.8999999999996</v>
      </c>
      <c r="K97" s="13"/>
    </row>
    <row r="98" spans="1:11" s="12" customFormat="1" ht="15.75" hidden="1" thickBot="1" x14ac:dyDescent="0.25">
      <c r="A98" s="99" t="s">
        <v>98</v>
      </c>
      <c r="B98" s="100"/>
      <c r="C98" s="40"/>
      <c r="D98" s="34">
        <f t="shared" si="7"/>
        <v>0</v>
      </c>
      <c r="E98" s="34">
        <f t="shared" si="8"/>
        <v>0</v>
      </c>
      <c r="F98" s="35" t="e">
        <f>#REF!+#REF!+#REF!+#REF!+#REF!+#REF!+#REF!+#REF!+#REF!+#REF!</f>
        <v>#REF!</v>
      </c>
      <c r="G98" s="34">
        <f t="shared" si="9"/>
        <v>0</v>
      </c>
      <c r="H98" s="52"/>
      <c r="I98" s="12">
        <v>4452.8999999999996</v>
      </c>
      <c r="K98" s="13"/>
    </row>
    <row r="99" spans="1:11" s="12" customFormat="1" ht="15.75" hidden="1" thickBot="1" x14ac:dyDescent="0.25">
      <c r="A99" s="99" t="s">
        <v>99</v>
      </c>
      <c r="B99" s="100"/>
      <c r="C99" s="40"/>
      <c r="D99" s="34">
        <f t="shared" si="7"/>
        <v>0</v>
      </c>
      <c r="E99" s="34">
        <f t="shared" si="8"/>
        <v>0</v>
      </c>
      <c r="F99" s="35" t="e">
        <f>#REF!+#REF!+#REF!+#REF!+#REF!+#REF!+#REF!+#REF!+#REF!+#REF!</f>
        <v>#REF!</v>
      </c>
      <c r="G99" s="34">
        <f t="shared" si="9"/>
        <v>0</v>
      </c>
      <c r="H99" s="52"/>
      <c r="I99" s="12">
        <v>4452.8999999999996</v>
      </c>
      <c r="K99" s="13"/>
    </row>
    <row r="100" spans="1:11" s="12" customFormat="1" ht="15.75" hidden="1" thickBot="1" x14ac:dyDescent="0.25">
      <c r="A100" s="99" t="s">
        <v>100</v>
      </c>
      <c r="B100" s="100"/>
      <c r="C100" s="40"/>
      <c r="D100" s="33">
        <f t="shared" si="7"/>
        <v>0</v>
      </c>
      <c r="E100" s="33">
        <f t="shared" si="8"/>
        <v>0</v>
      </c>
      <c r="F100" s="33" t="e">
        <f>#REF!+#REF!+#REF!+#REF!+#REF!+#REF!+#REF!+#REF!+#REF!+#REF!</f>
        <v>#REF!</v>
      </c>
      <c r="G100" s="34">
        <f t="shared" si="9"/>
        <v>0</v>
      </c>
      <c r="H100" s="52"/>
      <c r="I100" s="12">
        <v>4452.8999999999996</v>
      </c>
      <c r="K100" s="13"/>
    </row>
    <row r="101" spans="1:11" s="12" customFormat="1" ht="15.75" hidden="1" thickBot="1" x14ac:dyDescent="0.25">
      <c r="A101" s="99" t="s">
        <v>101</v>
      </c>
      <c r="B101" s="100"/>
      <c r="C101" s="40"/>
      <c r="D101" s="34">
        <f t="shared" si="7"/>
        <v>0</v>
      </c>
      <c r="E101" s="34">
        <f t="shared" si="8"/>
        <v>0</v>
      </c>
      <c r="F101" s="35" t="e">
        <f>#REF!+#REF!+#REF!+#REF!+#REF!+#REF!+#REF!+#REF!+#REF!+#REF!</f>
        <v>#REF!</v>
      </c>
      <c r="G101" s="34">
        <f t="shared" si="9"/>
        <v>0</v>
      </c>
      <c r="H101" s="52">
        <v>0</v>
      </c>
      <c r="I101" s="12">
        <v>4452.8999999999996</v>
      </c>
      <c r="K101" s="13"/>
    </row>
    <row r="102" spans="1:11" s="12" customFormat="1" ht="15.75" hidden="1" thickBot="1" x14ac:dyDescent="0.25">
      <c r="A102" s="99" t="s">
        <v>102</v>
      </c>
      <c r="B102" s="100"/>
      <c r="C102" s="40"/>
      <c r="D102" s="34">
        <f t="shared" si="7"/>
        <v>0</v>
      </c>
      <c r="E102" s="34">
        <f t="shared" si="8"/>
        <v>0</v>
      </c>
      <c r="F102" s="35" t="e">
        <f>#REF!+#REF!+#REF!+#REF!+#REF!+#REF!+#REF!+#REF!+#REF!+#REF!</f>
        <v>#REF!</v>
      </c>
      <c r="G102" s="34">
        <f t="shared" si="9"/>
        <v>0</v>
      </c>
      <c r="H102" s="52">
        <v>0</v>
      </c>
      <c r="I102" s="12">
        <v>4452.8999999999996</v>
      </c>
      <c r="K102" s="13"/>
    </row>
    <row r="103" spans="1:11" s="12" customFormat="1" ht="15.75" hidden="1" thickBot="1" x14ac:dyDescent="0.25">
      <c r="A103" s="106" t="s">
        <v>103</v>
      </c>
      <c r="B103" s="107"/>
      <c r="C103" s="41"/>
      <c r="D103" s="34">
        <f t="shared" si="7"/>
        <v>0</v>
      </c>
      <c r="E103" s="34">
        <f t="shared" si="8"/>
        <v>0</v>
      </c>
      <c r="F103" s="35" t="e">
        <f>#REF!+#REF!+#REF!+#REF!+#REF!+#REF!+#REF!+#REF!+#REF!+#REF!</f>
        <v>#REF!</v>
      </c>
      <c r="G103" s="34">
        <f t="shared" si="9"/>
        <v>0</v>
      </c>
      <c r="H103" s="51">
        <v>0</v>
      </c>
      <c r="I103" s="12">
        <v>4452.8999999999996</v>
      </c>
      <c r="K103" s="13"/>
    </row>
    <row r="104" spans="1:11" s="42" customFormat="1" ht="20.25" thickBot="1" x14ac:dyDescent="0.25">
      <c r="A104" s="103" t="s">
        <v>104</v>
      </c>
      <c r="B104" s="108" t="s">
        <v>22</v>
      </c>
      <c r="C104" s="108"/>
      <c r="D104" s="78">
        <f>G104*I104</f>
        <v>80087.929999999993</v>
      </c>
      <c r="E104" s="78"/>
      <c r="F104" s="78"/>
      <c r="G104" s="78">
        <f t="shared" si="9"/>
        <v>20.76</v>
      </c>
      <c r="H104" s="79">
        <v>1.73</v>
      </c>
      <c r="I104" s="12">
        <v>3857.8</v>
      </c>
      <c r="K104" s="43"/>
    </row>
    <row r="105" spans="1:11" s="45" customFormat="1" ht="20.25" thickBot="1" x14ac:dyDescent="0.45">
      <c r="A105" s="109" t="s">
        <v>105</v>
      </c>
      <c r="B105" s="110"/>
      <c r="C105" s="73">
        <f>F105*12</f>
        <v>0</v>
      </c>
      <c r="D105" s="44">
        <f>D15+D23+D31+D32+D33+D34+D35+D36+D39+D40+D41+D42+D43+D57+D68+D73+D83+D86+D88+D91+D104+D38</f>
        <v>761314.17</v>
      </c>
      <c r="E105" s="44">
        <f>E15+E23+E31+E32+E33+E34+E35+E36+E39+E40+E41+E42+E43+E57+E68+E73+E83+E86+E88+E91+E104+E38</f>
        <v>120.12</v>
      </c>
      <c r="F105" s="44">
        <f>F15+F23+F31+F32+F33+F34+F35+F36+F39+F40+F41+F42+F43+F57+F68+F73+F83+F86+F88+F91+F104+F38</f>
        <v>0</v>
      </c>
      <c r="G105" s="44">
        <f>G15+G23+G31+G32+G33+G34+G35+G36+G39+G40+G41+G42+G43+G57+G68+G73+G83+G86+G88+G91+G104+G38</f>
        <v>173.78</v>
      </c>
      <c r="H105" s="44">
        <f>H15+H23+H31+H32+H33+H34+H35+H36+H39+H40+H41+H42+H43+H57+H68+H73+H83+H86+H88+H91+H104+H38</f>
        <v>14.49</v>
      </c>
      <c r="I105" s="12">
        <v>4452.5</v>
      </c>
      <c r="K105" s="46"/>
    </row>
    <row r="106" spans="1:11" s="48" customFormat="1" ht="15" x14ac:dyDescent="0.2">
      <c r="A106" s="111"/>
      <c r="B106" s="49"/>
      <c r="C106" s="49"/>
      <c r="D106" s="49"/>
      <c r="E106" s="49"/>
      <c r="F106" s="49"/>
      <c r="G106" s="49"/>
      <c r="H106" s="49"/>
      <c r="I106" s="12"/>
      <c r="K106" s="50"/>
    </row>
    <row r="107" spans="1:11" s="48" customFormat="1" ht="15" x14ac:dyDescent="0.2">
      <c r="A107" s="111"/>
      <c r="B107" s="49"/>
      <c r="C107" s="49"/>
      <c r="D107" s="49"/>
      <c r="E107" s="49"/>
      <c r="F107" s="49"/>
      <c r="G107" s="49"/>
      <c r="H107" s="49"/>
      <c r="I107" s="12"/>
      <c r="K107" s="50"/>
    </row>
    <row r="108" spans="1:11" s="48" customFormat="1" ht="15" x14ac:dyDescent="0.2">
      <c r="A108" s="111"/>
      <c r="B108" s="49"/>
      <c r="C108" s="49"/>
      <c r="D108" s="49"/>
      <c r="E108" s="49"/>
      <c r="F108" s="49"/>
      <c r="G108" s="49"/>
      <c r="H108" s="49"/>
      <c r="I108" s="12"/>
      <c r="K108" s="50"/>
    </row>
    <row r="109" spans="1:11" s="48" customFormat="1" ht="15" x14ac:dyDescent="0.2">
      <c r="A109" s="111"/>
      <c r="B109" s="49"/>
      <c r="C109" s="49"/>
      <c r="D109" s="49"/>
      <c r="E109" s="49"/>
      <c r="F109" s="49"/>
      <c r="G109" s="49"/>
      <c r="H109" s="49"/>
      <c r="I109" s="12"/>
      <c r="K109" s="50"/>
    </row>
    <row r="110" spans="1:11" s="48" customFormat="1" ht="15.75" thickBot="1" x14ac:dyDescent="0.25">
      <c r="A110" s="111"/>
      <c r="B110" s="49"/>
      <c r="C110" s="49"/>
      <c r="D110" s="49"/>
      <c r="E110" s="49"/>
      <c r="F110" s="49"/>
      <c r="G110" s="49"/>
      <c r="H110" s="49"/>
      <c r="I110" s="12"/>
      <c r="K110" s="50"/>
    </row>
    <row r="111" spans="1:11" s="45" customFormat="1" ht="20.25" thickBot="1" x14ac:dyDescent="0.25">
      <c r="A111" s="109" t="s">
        <v>91</v>
      </c>
      <c r="B111" s="110"/>
      <c r="C111" s="73">
        <f>F111*12</f>
        <v>0</v>
      </c>
      <c r="D111" s="73">
        <f>D112</f>
        <v>761.71</v>
      </c>
      <c r="E111" s="73">
        <f t="shared" ref="E111:H111" si="10">E112</f>
        <v>0</v>
      </c>
      <c r="F111" s="73">
        <f t="shared" si="10"/>
        <v>0</v>
      </c>
      <c r="G111" s="73">
        <f t="shared" si="10"/>
        <v>0.17</v>
      </c>
      <c r="H111" s="73">
        <f t="shared" si="10"/>
        <v>0.01</v>
      </c>
      <c r="I111" s="12">
        <v>4452.8999999999996</v>
      </c>
      <c r="K111" s="46"/>
    </row>
    <row r="112" spans="1:11" s="12" customFormat="1" ht="15" x14ac:dyDescent="0.2">
      <c r="A112" s="99" t="s">
        <v>125</v>
      </c>
      <c r="B112" s="100"/>
      <c r="C112" s="40"/>
      <c r="D112" s="40">
        <v>761.71</v>
      </c>
      <c r="E112" s="40"/>
      <c r="F112" s="40"/>
      <c r="G112" s="40">
        <f t="shared" ref="G112" si="11">D112/I112</f>
        <v>0.17</v>
      </c>
      <c r="H112" s="30">
        <f t="shared" ref="H112" si="12">G112/12</f>
        <v>0.01</v>
      </c>
      <c r="I112" s="12">
        <v>4452.8999999999996</v>
      </c>
      <c r="K112" s="13"/>
    </row>
    <row r="113" spans="1:11" s="48" customFormat="1" x14ac:dyDescent="0.2">
      <c r="A113" s="47"/>
      <c r="F113" s="54"/>
      <c r="H113" s="54"/>
      <c r="K113" s="50"/>
    </row>
    <row r="114" spans="1:11" s="48" customFormat="1" x14ac:dyDescent="0.2">
      <c r="A114" s="47"/>
      <c r="F114" s="54"/>
      <c r="H114" s="54"/>
      <c r="K114" s="50"/>
    </row>
    <row r="115" spans="1:11" s="48" customFormat="1" ht="13.5" thickBot="1" x14ac:dyDescent="0.25">
      <c r="A115" s="47"/>
      <c r="F115" s="54"/>
      <c r="H115" s="54"/>
      <c r="K115" s="50"/>
    </row>
    <row r="116" spans="1:11" s="58" customFormat="1" ht="20.25" thickBot="1" x14ac:dyDescent="0.45">
      <c r="A116" s="55" t="s">
        <v>106</v>
      </c>
      <c r="B116" s="56"/>
      <c r="C116" s="57"/>
      <c r="D116" s="57">
        <f>D105+D111</f>
        <v>762075.88</v>
      </c>
      <c r="E116" s="57">
        <f>E105+E111</f>
        <v>120.12</v>
      </c>
      <c r="F116" s="57">
        <f>F105+F111</f>
        <v>0</v>
      </c>
      <c r="G116" s="57">
        <f>G105+G111</f>
        <v>173.95</v>
      </c>
      <c r="H116" s="57">
        <f>H105+H111</f>
        <v>14.5</v>
      </c>
      <c r="K116" s="59"/>
    </row>
    <row r="117" spans="1:11" s="48" customFormat="1" x14ac:dyDescent="0.2">
      <c r="A117" s="47"/>
      <c r="F117" s="54"/>
      <c r="H117" s="54"/>
      <c r="K117" s="50"/>
    </row>
    <row r="118" spans="1:11" s="48" customFormat="1" x14ac:dyDescent="0.2">
      <c r="A118" s="47"/>
      <c r="F118" s="54"/>
      <c r="H118" s="54"/>
      <c r="K118" s="50"/>
    </row>
    <row r="119" spans="1:11" s="64" customFormat="1" ht="18.75" x14ac:dyDescent="0.4">
      <c r="A119" s="60"/>
      <c r="B119" s="61"/>
      <c r="C119" s="62"/>
      <c r="D119" s="62"/>
      <c r="E119" s="62"/>
      <c r="F119" s="63"/>
      <c r="G119" s="62"/>
      <c r="H119" s="63"/>
      <c r="K119" s="65"/>
    </row>
    <row r="120" spans="1:11" s="42" customFormat="1" ht="19.5" x14ac:dyDescent="0.2">
      <c r="A120" s="66"/>
      <c r="B120" s="67"/>
      <c r="C120" s="68"/>
      <c r="D120" s="68"/>
      <c r="E120" s="68"/>
      <c r="F120" s="69"/>
      <c r="G120" s="68"/>
      <c r="H120" s="69"/>
      <c r="K120" s="43"/>
    </row>
    <row r="121" spans="1:11" s="48" customFormat="1" ht="14.25" x14ac:dyDescent="0.2">
      <c r="A121" s="114" t="s">
        <v>107</v>
      </c>
      <c r="B121" s="114"/>
      <c r="C121" s="114"/>
      <c r="D121" s="114"/>
      <c r="E121" s="114"/>
      <c r="F121" s="114"/>
      <c r="K121" s="50"/>
    </row>
    <row r="122" spans="1:11" s="48" customFormat="1" x14ac:dyDescent="0.2">
      <c r="F122" s="54"/>
      <c r="H122" s="54"/>
      <c r="K122" s="50"/>
    </row>
    <row r="123" spans="1:11" s="48" customFormat="1" x14ac:dyDescent="0.2">
      <c r="A123" s="47" t="s">
        <v>108</v>
      </c>
      <c r="F123" s="54"/>
      <c r="H123" s="54"/>
      <c r="K123" s="50"/>
    </row>
    <row r="124" spans="1:11" s="48" customFormat="1" x14ac:dyDescent="0.2">
      <c r="F124" s="54"/>
      <c r="H124" s="54"/>
      <c r="K124" s="50"/>
    </row>
    <row r="125" spans="1:11" s="48" customFormat="1" x14ac:dyDescent="0.2">
      <c r="F125" s="54"/>
      <c r="H125" s="54"/>
      <c r="K125" s="50"/>
    </row>
    <row r="126" spans="1:11" s="48" customFormat="1" x14ac:dyDescent="0.2">
      <c r="F126" s="54"/>
      <c r="H126" s="54"/>
      <c r="K126" s="50"/>
    </row>
    <row r="127" spans="1:11" s="48" customFormat="1" x14ac:dyDescent="0.2">
      <c r="F127" s="54"/>
      <c r="H127" s="54"/>
      <c r="K127" s="50"/>
    </row>
    <row r="128" spans="1:11" s="48" customFormat="1" x14ac:dyDescent="0.2">
      <c r="F128" s="54"/>
      <c r="H128" s="54"/>
      <c r="K128" s="50"/>
    </row>
    <row r="129" spans="6:11" s="48" customFormat="1" x14ac:dyDescent="0.2">
      <c r="F129" s="54"/>
      <c r="H129" s="54"/>
      <c r="K129" s="50"/>
    </row>
    <row r="130" spans="6:11" s="48" customFormat="1" x14ac:dyDescent="0.2">
      <c r="F130" s="54"/>
      <c r="H130" s="54"/>
      <c r="K130" s="50"/>
    </row>
    <row r="131" spans="6:11" s="48" customFormat="1" x14ac:dyDescent="0.2">
      <c r="F131" s="54"/>
      <c r="H131" s="54"/>
      <c r="K131" s="50"/>
    </row>
    <row r="132" spans="6:11" s="48" customFormat="1" x14ac:dyDescent="0.2">
      <c r="F132" s="54"/>
      <c r="H132" s="54"/>
      <c r="K132" s="50"/>
    </row>
    <row r="133" spans="6:11" s="48" customFormat="1" x14ac:dyDescent="0.2">
      <c r="F133" s="54"/>
      <c r="H133" s="54"/>
      <c r="K133" s="50"/>
    </row>
    <row r="134" spans="6:11" s="48" customFormat="1" x14ac:dyDescent="0.2">
      <c r="F134" s="54"/>
      <c r="H134" s="54"/>
      <c r="K134" s="50"/>
    </row>
    <row r="135" spans="6:11" s="48" customFormat="1" x14ac:dyDescent="0.2">
      <c r="F135" s="54"/>
      <c r="H135" s="54"/>
      <c r="K135" s="50"/>
    </row>
    <row r="136" spans="6:11" s="48" customFormat="1" x14ac:dyDescent="0.2">
      <c r="F136" s="54"/>
      <c r="H136" s="54"/>
      <c r="K136" s="50"/>
    </row>
    <row r="137" spans="6:11" s="48" customFormat="1" x14ac:dyDescent="0.2">
      <c r="F137" s="54"/>
      <c r="H137" s="54"/>
      <c r="K137" s="50"/>
    </row>
    <row r="138" spans="6:11" s="48" customFormat="1" x14ac:dyDescent="0.2">
      <c r="F138" s="54"/>
      <c r="H138" s="54"/>
      <c r="K138" s="50"/>
    </row>
    <row r="139" spans="6:11" s="48" customFormat="1" x14ac:dyDescent="0.2">
      <c r="F139" s="54"/>
      <c r="H139" s="54"/>
      <c r="K139" s="50"/>
    </row>
    <row r="140" spans="6:11" s="48" customFormat="1" x14ac:dyDescent="0.2">
      <c r="F140" s="54"/>
      <c r="H140" s="54"/>
      <c r="K140" s="50"/>
    </row>
    <row r="141" spans="6:11" s="48" customFormat="1" x14ac:dyDescent="0.2">
      <c r="F141" s="54"/>
      <c r="H141" s="54"/>
      <c r="K141" s="50"/>
    </row>
  </sheetData>
  <mergeCells count="13">
    <mergeCell ref="A6:H6"/>
    <mergeCell ref="A1:H1"/>
    <mergeCell ref="B2:H2"/>
    <mergeCell ref="B3:H3"/>
    <mergeCell ref="B4:H4"/>
    <mergeCell ref="A5:H5"/>
    <mergeCell ref="A121:F121"/>
    <mergeCell ref="A7:H7"/>
    <mergeCell ref="A8:H8"/>
    <mergeCell ref="A9:H9"/>
    <mergeCell ref="A10:H10"/>
    <mergeCell ref="A11:H11"/>
    <mergeCell ref="A14:H14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topLeftCell="A39" zoomScale="75" zoomScaleNormal="75" workbookViewId="0">
      <selection activeCell="D104" sqref="D104:H104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5.85546875" style="1" customWidth="1"/>
    <col min="5" max="5" width="13.85546875" style="1" hidden="1" customWidth="1"/>
    <col min="6" max="6" width="20.85546875" style="70" hidden="1" customWidth="1"/>
    <col min="7" max="7" width="13.85546875" style="1" customWidth="1"/>
    <col min="8" max="8" width="20.85546875" style="70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3" ht="16.5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</row>
    <row r="2" spans="1:13" ht="12.75" customHeight="1" x14ac:dyDescent="0.3">
      <c r="B2" s="117" t="s">
        <v>1</v>
      </c>
      <c r="C2" s="117"/>
      <c r="D2" s="117"/>
      <c r="E2" s="117"/>
      <c r="F2" s="117"/>
      <c r="G2" s="116"/>
      <c r="H2" s="116"/>
    </row>
    <row r="3" spans="1:13" ht="19.5" customHeight="1" x14ac:dyDescent="0.3">
      <c r="A3" s="3" t="s">
        <v>118</v>
      </c>
      <c r="B3" s="117" t="s">
        <v>2</v>
      </c>
      <c r="C3" s="117"/>
      <c r="D3" s="117"/>
      <c r="E3" s="117"/>
      <c r="F3" s="117"/>
      <c r="G3" s="116"/>
      <c r="H3" s="116"/>
    </row>
    <row r="4" spans="1:13" ht="14.25" customHeight="1" x14ac:dyDescent="0.3">
      <c r="B4" s="117" t="s">
        <v>3</v>
      </c>
      <c r="C4" s="117"/>
      <c r="D4" s="117"/>
      <c r="E4" s="117"/>
      <c r="F4" s="117"/>
      <c r="G4" s="116"/>
      <c r="H4" s="116"/>
    </row>
    <row r="5" spans="1:13" ht="39.75" customHeight="1" x14ac:dyDescent="0.25">
      <c r="A5" s="118"/>
      <c r="B5" s="119"/>
      <c r="C5" s="119"/>
      <c r="D5" s="119"/>
      <c r="E5" s="119"/>
      <c r="F5" s="119"/>
      <c r="G5" s="119"/>
      <c r="H5" s="119"/>
      <c r="K5" s="1"/>
    </row>
    <row r="6" spans="1:13" ht="33" customHeight="1" x14ac:dyDescent="0.4">
      <c r="A6" s="120"/>
      <c r="B6" s="121"/>
      <c r="C6" s="121"/>
      <c r="D6" s="121"/>
      <c r="E6" s="121"/>
      <c r="F6" s="121"/>
      <c r="G6" s="121"/>
      <c r="H6" s="121"/>
      <c r="K6" s="1"/>
    </row>
    <row r="7" spans="1:13" ht="23.25" customHeight="1" x14ac:dyDescent="0.2">
      <c r="A7" s="132" t="s">
        <v>119</v>
      </c>
      <c r="B7" s="132"/>
      <c r="C7" s="132"/>
      <c r="D7" s="132"/>
      <c r="E7" s="132"/>
      <c r="F7" s="132"/>
      <c r="G7" s="132"/>
      <c r="H7" s="132"/>
      <c r="K7" s="1"/>
    </row>
    <row r="8" spans="1:13" s="4" customFormat="1" ht="33" customHeight="1" x14ac:dyDescent="0.4">
      <c r="A8" s="122" t="s">
        <v>4</v>
      </c>
      <c r="B8" s="122"/>
      <c r="C8" s="122"/>
      <c r="D8" s="122"/>
      <c r="E8" s="122"/>
      <c r="F8" s="122"/>
      <c r="G8" s="122"/>
      <c r="H8" s="122"/>
      <c r="K8" s="5"/>
    </row>
    <row r="9" spans="1:13" s="6" customFormat="1" ht="18.75" customHeight="1" x14ac:dyDescent="0.4">
      <c r="A9" s="122" t="s">
        <v>139</v>
      </c>
      <c r="B9" s="122"/>
      <c r="C9" s="122"/>
      <c r="D9" s="122"/>
      <c r="E9" s="123"/>
      <c r="F9" s="123"/>
      <c r="G9" s="123"/>
      <c r="H9" s="123"/>
    </row>
    <row r="10" spans="1:13" s="7" customFormat="1" ht="17.25" customHeight="1" x14ac:dyDescent="0.2">
      <c r="A10" s="124" t="s">
        <v>6</v>
      </c>
      <c r="B10" s="124"/>
      <c r="C10" s="124"/>
      <c r="D10" s="124"/>
      <c r="E10" s="125"/>
      <c r="F10" s="125"/>
      <c r="G10" s="125"/>
      <c r="H10" s="125"/>
    </row>
    <row r="11" spans="1:13" s="6" customFormat="1" ht="30" customHeight="1" thickBot="1" x14ac:dyDescent="0.25">
      <c r="A11" s="126" t="s">
        <v>7</v>
      </c>
      <c r="B11" s="126"/>
      <c r="C11" s="126"/>
      <c r="D11" s="126"/>
      <c r="E11" s="127"/>
      <c r="F11" s="127"/>
      <c r="G11" s="127"/>
      <c r="H11" s="127"/>
    </row>
    <row r="12" spans="1:13" s="12" customFormat="1" ht="139.5" customHeight="1" thickBot="1" x14ac:dyDescent="0.25">
      <c r="A12" s="8" t="s">
        <v>8</v>
      </c>
      <c r="B12" s="9" t="s">
        <v>9</v>
      </c>
      <c r="C12" s="10" t="s">
        <v>10</v>
      </c>
      <c r="D12" s="10" t="s">
        <v>11</v>
      </c>
      <c r="E12" s="10" t="s">
        <v>10</v>
      </c>
      <c r="F12" s="11" t="s">
        <v>12</v>
      </c>
      <c r="G12" s="10" t="s">
        <v>10</v>
      </c>
      <c r="H12" s="11" t="s">
        <v>12</v>
      </c>
      <c r="K12" s="13"/>
    </row>
    <row r="13" spans="1:13" s="20" customFormat="1" x14ac:dyDescent="0.2">
      <c r="A13" s="14">
        <v>1</v>
      </c>
      <c r="B13" s="15">
        <v>2</v>
      </c>
      <c r="C13" s="15">
        <v>3</v>
      </c>
      <c r="D13" s="16"/>
      <c r="E13" s="15">
        <v>3</v>
      </c>
      <c r="F13" s="17">
        <v>4</v>
      </c>
      <c r="G13" s="18">
        <v>3</v>
      </c>
      <c r="H13" s="19">
        <v>4</v>
      </c>
      <c r="K13" s="21"/>
    </row>
    <row r="14" spans="1:13" s="20" customFormat="1" ht="49.5" customHeight="1" x14ac:dyDescent="0.2">
      <c r="A14" s="128" t="s">
        <v>13</v>
      </c>
      <c r="B14" s="129"/>
      <c r="C14" s="129"/>
      <c r="D14" s="129"/>
      <c r="E14" s="129"/>
      <c r="F14" s="129"/>
      <c r="G14" s="130"/>
      <c r="H14" s="131"/>
      <c r="K14" s="21"/>
      <c r="M14" s="20">
        <v>16998.8</v>
      </c>
    </row>
    <row r="15" spans="1:13" s="12" customFormat="1" ht="15" x14ac:dyDescent="0.2">
      <c r="A15" s="22" t="s">
        <v>117</v>
      </c>
      <c r="B15" s="23"/>
      <c r="C15" s="24">
        <f>F15*12</f>
        <v>0</v>
      </c>
      <c r="D15" s="25">
        <f>G15*I15</f>
        <v>157618.5</v>
      </c>
      <c r="E15" s="26">
        <f>H15*12</f>
        <v>35.4</v>
      </c>
      <c r="F15" s="27"/>
      <c r="G15" s="26">
        <f>H15*12</f>
        <v>35.4</v>
      </c>
      <c r="H15" s="27">
        <f>H20+H22</f>
        <v>2.95</v>
      </c>
      <c r="I15" s="12">
        <v>4452.5</v>
      </c>
      <c r="J15" s="12">
        <v>1.07</v>
      </c>
      <c r="K15" s="13">
        <v>2.2400000000000002</v>
      </c>
    </row>
    <row r="16" spans="1:13" s="12" customFormat="1" ht="29.25" customHeight="1" x14ac:dyDescent="0.2">
      <c r="A16" s="77" t="s">
        <v>14</v>
      </c>
      <c r="B16" s="76" t="s">
        <v>15</v>
      </c>
      <c r="C16" s="29"/>
      <c r="D16" s="28"/>
      <c r="E16" s="29"/>
      <c r="F16" s="30"/>
      <c r="G16" s="29"/>
      <c r="H16" s="30"/>
      <c r="I16" s="12">
        <v>4452.5</v>
      </c>
      <c r="K16" s="13"/>
    </row>
    <row r="17" spans="1:11" s="12" customFormat="1" ht="15" x14ac:dyDescent="0.2">
      <c r="A17" s="77" t="s">
        <v>16</v>
      </c>
      <c r="B17" s="76" t="s">
        <v>15</v>
      </c>
      <c r="C17" s="29"/>
      <c r="D17" s="28"/>
      <c r="E17" s="29"/>
      <c r="F17" s="30"/>
      <c r="G17" s="29"/>
      <c r="H17" s="30"/>
      <c r="I17" s="12">
        <v>4452.5</v>
      </c>
      <c r="K17" s="13"/>
    </row>
    <row r="18" spans="1:11" s="12" customFormat="1" ht="15" x14ac:dyDescent="0.2">
      <c r="A18" s="77" t="s">
        <v>17</v>
      </c>
      <c r="B18" s="76" t="s">
        <v>18</v>
      </c>
      <c r="C18" s="29"/>
      <c r="D18" s="28"/>
      <c r="E18" s="29"/>
      <c r="F18" s="30"/>
      <c r="G18" s="29"/>
      <c r="H18" s="30"/>
      <c r="I18" s="12">
        <v>4452.5</v>
      </c>
      <c r="K18" s="13"/>
    </row>
    <row r="19" spans="1:11" s="12" customFormat="1" ht="15" x14ac:dyDescent="0.2">
      <c r="A19" s="77" t="s">
        <v>19</v>
      </c>
      <c r="B19" s="76" t="s">
        <v>15</v>
      </c>
      <c r="C19" s="29"/>
      <c r="D19" s="28"/>
      <c r="E19" s="29"/>
      <c r="F19" s="30"/>
      <c r="G19" s="29"/>
      <c r="H19" s="30"/>
      <c r="I19" s="12">
        <v>4452.5</v>
      </c>
      <c r="K19" s="13"/>
    </row>
    <row r="20" spans="1:11" s="12" customFormat="1" ht="15" x14ac:dyDescent="0.2">
      <c r="A20" s="75" t="s">
        <v>116</v>
      </c>
      <c r="B20" s="76"/>
      <c r="C20" s="29"/>
      <c r="D20" s="28"/>
      <c r="E20" s="29"/>
      <c r="F20" s="30"/>
      <c r="G20" s="29"/>
      <c r="H20" s="27">
        <v>2.83</v>
      </c>
      <c r="K20" s="13"/>
    </row>
    <row r="21" spans="1:11" s="12" customFormat="1" ht="15" x14ac:dyDescent="0.2">
      <c r="A21" s="77" t="s">
        <v>110</v>
      </c>
      <c r="B21" s="76" t="s">
        <v>15</v>
      </c>
      <c r="C21" s="29"/>
      <c r="D21" s="28"/>
      <c r="E21" s="29"/>
      <c r="F21" s="30"/>
      <c r="G21" s="29"/>
      <c r="H21" s="30">
        <v>0.12</v>
      </c>
      <c r="K21" s="13"/>
    </row>
    <row r="22" spans="1:11" s="12" customFormat="1" ht="15" x14ac:dyDescent="0.2">
      <c r="A22" s="75" t="s">
        <v>116</v>
      </c>
      <c r="B22" s="76"/>
      <c r="C22" s="29"/>
      <c r="D22" s="28"/>
      <c r="E22" s="29"/>
      <c r="F22" s="30"/>
      <c r="G22" s="29"/>
      <c r="H22" s="27">
        <f>H21</f>
        <v>0.12</v>
      </c>
      <c r="K22" s="13"/>
    </row>
    <row r="23" spans="1:11" s="12" customFormat="1" ht="30" x14ac:dyDescent="0.2">
      <c r="A23" s="75" t="s">
        <v>20</v>
      </c>
      <c r="B23" s="87"/>
      <c r="C23" s="26">
        <f>F23*12</f>
        <v>0</v>
      </c>
      <c r="D23" s="25">
        <f>G23*I23</f>
        <v>102585.60000000001</v>
      </c>
      <c r="E23" s="26">
        <f>H23*12</f>
        <v>23.04</v>
      </c>
      <c r="F23" s="27"/>
      <c r="G23" s="26">
        <f>H23*12</f>
        <v>23.04</v>
      </c>
      <c r="H23" s="27">
        <v>1.92</v>
      </c>
      <c r="I23" s="12">
        <v>4452.5</v>
      </c>
      <c r="J23" s="12">
        <v>1.07</v>
      </c>
      <c r="K23" s="13">
        <v>1.52</v>
      </c>
    </row>
    <row r="24" spans="1:11" s="12" customFormat="1" ht="15" x14ac:dyDescent="0.2">
      <c r="A24" s="88" t="s">
        <v>21</v>
      </c>
      <c r="B24" s="89" t="s">
        <v>22</v>
      </c>
      <c r="C24" s="26"/>
      <c r="D24" s="25"/>
      <c r="E24" s="26"/>
      <c r="F24" s="27"/>
      <c r="G24" s="26"/>
      <c r="H24" s="27"/>
      <c r="I24" s="12">
        <v>4452.5</v>
      </c>
      <c r="J24" s="12">
        <v>1.07</v>
      </c>
      <c r="K24" s="13"/>
    </row>
    <row r="25" spans="1:11" s="12" customFormat="1" ht="15" x14ac:dyDescent="0.2">
      <c r="A25" s="88" t="s">
        <v>23</v>
      </c>
      <c r="B25" s="89" t="s">
        <v>22</v>
      </c>
      <c r="C25" s="26"/>
      <c r="D25" s="25"/>
      <c r="E25" s="26"/>
      <c r="F25" s="27"/>
      <c r="G25" s="26"/>
      <c r="H25" s="27"/>
      <c r="I25" s="12">
        <v>4452.5</v>
      </c>
      <c r="J25" s="12">
        <v>1.07</v>
      </c>
      <c r="K25" s="13"/>
    </row>
    <row r="26" spans="1:11" s="12" customFormat="1" ht="15" x14ac:dyDescent="0.2">
      <c r="A26" s="90" t="s">
        <v>24</v>
      </c>
      <c r="B26" s="91" t="s">
        <v>25</v>
      </c>
      <c r="C26" s="26"/>
      <c r="D26" s="25"/>
      <c r="E26" s="26"/>
      <c r="F26" s="27"/>
      <c r="G26" s="26"/>
      <c r="H26" s="27"/>
      <c r="I26" s="12">
        <v>4452.5</v>
      </c>
      <c r="K26" s="13"/>
    </row>
    <row r="27" spans="1:11" s="12" customFormat="1" ht="15" x14ac:dyDescent="0.2">
      <c r="A27" s="88" t="s">
        <v>26</v>
      </c>
      <c r="B27" s="89" t="s">
        <v>22</v>
      </c>
      <c r="C27" s="26"/>
      <c r="D27" s="25"/>
      <c r="E27" s="26"/>
      <c r="F27" s="27"/>
      <c r="G27" s="26"/>
      <c r="H27" s="27"/>
      <c r="I27" s="12">
        <v>4452.5</v>
      </c>
      <c r="J27" s="12">
        <v>1.07</v>
      </c>
      <c r="K27" s="13"/>
    </row>
    <row r="28" spans="1:11" s="12" customFormat="1" ht="25.5" x14ac:dyDescent="0.2">
      <c r="A28" s="88" t="s">
        <v>27</v>
      </c>
      <c r="B28" s="89" t="s">
        <v>28</v>
      </c>
      <c r="C28" s="26"/>
      <c r="D28" s="25"/>
      <c r="E28" s="26"/>
      <c r="F28" s="27"/>
      <c r="G28" s="26"/>
      <c r="H28" s="27"/>
      <c r="I28" s="12">
        <v>4452.5</v>
      </c>
      <c r="J28" s="12">
        <v>1.07</v>
      </c>
      <c r="K28" s="13"/>
    </row>
    <row r="29" spans="1:11" s="12" customFormat="1" ht="15" x14ac:dyDescent="0.2">
      <c r="A29" s="88" t="s">
        <v>29</v>
      </c>
      <c r="B29" s="89" t="s">
        <v>22</v>
      </c>
      <c r="C29" s="26"/>
      <c r="D29" s="25"/>
      <c r="E29" s="26"/>
      <c r="F29" s="27"/>
      <c r="G29" s="26"/>
      <c r="H29" s="27"/>
      <c r="I29" s="12">
        <v>4452.5</v>
      </c>
      <c r="J29" s="12">
        <v>1.07</v>
      </c>
      <c r="K29" s="13"/>
    </row>
    <row r="30" spans="1:11" s="12" customFormat="1" ht="26.25" thickBot="1" x14ac:dyDescent="0.25">
      <c r="A30" s="92" t="s">
        <v>30</v>
      </c>
      <c r="B30" s="93" t="s">
        <v>31</v>
      </c>
      <c r="C30" s="26"/>
      <c r="D30" s="25"/>
      <c r="E30" s="26"/>
      <c r="F30" s="27"/>
      <c r="G30" s="26"/>
      <c r="H30" s="27"/>
      <c r="I30" s="12">
        <v>4452.5</v>
      </c>
      <c r="J30" s="12">
        <v>1.07</v>
      </c>
      <c r="K30" s="13"/>
    </row>
    <row r="31" spans="1:11" s="32" customFormat="1" ht="18.75" customHeight="1" x14ac:dyDescent="0.2">
      <c r="A31" s="94" t="s">
        <v>32</v>
      </c>
      <c r="B31" s="95" t="s">
        <v>33</v>
      </c>
      <c r="C31" s="26">
        <f>F31*12</f>
        <v>0</v>
      </c>
      <c r="D31" s="25">
        <f t="shared" ref="D31:D42" si="0">G31*I31</f>
        <v>40072.5</v>
      </c>
      <c r="E31" s="26">
        <f>H31*12</f>
        <v>9</v>
      </c>
      <c r="F31" s="31"/>
      <c r="G31" s="26">
        <f t="shared" ref="G31:G42" si="1">H31*12</f>
        <v>9</v>
      </c>
      <c r="H31" s="27">
        <v>0.75</v>
      </c>
      <c r="I31" s="12">
        <v>4452.5</v>
      </c>
      <c r="J31" s="12">
        <v>1.07</v>
      </c>
      <c r="K31" s="13">
        <v>0.6</v>
      </c>
    </row>
    <row r="32" spans="1:11" s="12" customFormat="1" ht="15" x14ac:dyDescent="0.2">
      <c r="A32" s="94" t="s">
        <v>34</v>
      </c>
      <c r="B32" s="95" t="s">
        <v>35</v>
      </c>
      <c r="C32" s="26">
        <f>F32*12</f>
        <v>0</v>
      </c>
      <c r="D32" s="25">
        <f t="shared" si="0"/>
        <v>130903.5</v>
      </c>
      <c r="E32" s="26">
        <f>H32*12</f>
        <v>29.4</v>
      </c>
      <c r="F32" s="31"/>
      <c r="G32" s="26">
        <f t="shared" si="1"/>
        <v>29.4</v>
      </c>
      <c r="H32" s="27">
        <v>2.4500000000000002</v>
      </c>
      <c r="I32" s="12">
        <v>4452.5</v>
      </c>
      <c r="J32" s="12">
        <v>1.07</v>
      </c>
      <c r="K32" s="13">
        <v>1.94</v>
      </c>
    </row>
    <row r="33" spans="1:12" s="20" customFormat="1" ht="30" x14ac:dyDescent="0.2">
      <c r="A33" s="94" t="s">
        <v>36</v>
      </c>
      <c r="B33" s="95" t="s">
        <v>37</v>
      </c>
      <c r="C33" s="33"/>
      <c r="D33" s="25">
        <v>2042.21</v>
      </c>
      <c r="E33" s="33"/>
      <c r="F33" s="31"/>
      <c r="G33" s="26">
        <f>D33/I33</f>
        <v>0.46</v>
      </c>
      <c r="H33" s="27">
        <f>G33/12</f>
        <v>0.04</v>
      </c>
      <c r="I33" s="12">
        <v>4452.5</v>
      </c>
      <c r="J33" s="12">
        <v>1.07</v>
      </c>
      <c r="K33" s="13">
        <v>0.06</v>
      </c>
    </row>
    <row r="34" spans="1:12" s="20" customFormat="1" ht="30" x14ac:dyDescent="0.2">
      <c r="A34" s="94" t="s">
        <v>38</v>
      </c>
      <c r="B34" s="95" t="s">
        <v>37</v>
      </c>
      <c r="C34" s="33"/>
      <c r="D34" s="25">
        <v>2042.21</v>
      </c>
      <c r="E34" s="33"/>
      <c r="F34" s="31"/>
      <c r="G34" s="26">
        <f>D34/I34</f>
        <v>0.46</v>
      </c>
      <c r="H34" s="27">
        <f>G34/12</f>
        <v>0.04</v>
      </c>
      <c r="I34" s="12">
        <v>4452.5</v>
      </c>
      <c r="J34" s="12">
        <v>1.07</v>
      </c>
      <c r="K34" s="13">
        <v>0</v>
      </c>
    </row>
    <row r="35" spans="1:12" s="20" customFormat="1" ht="23.25" customHeight="1" x14ac:dyDescent="0.2">
      <c r="A35" s="94" t="s">
        <v>39</v>
      </c>
      <c r="B35" s="95" t="s">
        <v>37</v>
      </c>
      <c r="C35" s="33"/>
      <c r="D35" s="25">
        <v>12896.1</v>
      </c>
      <c r="E35" s="33"/>
      <c r="F35" s="31"/>
      <c r="G35" s="26">
        <f>D35/I35</f>
        <v>2.9</v>
      </c>
      <c r="H35" s="27">
        <f>G35/12</f>
        <v>0.24</v>
      </c>
      <c r="I35" s="12">
        <v>4452.5</v>
      </c>
      <c r="J35" s="12">
        <v>1.07</v>
      </c>
      <c r="K35" s="13">
        <v>0.19</v>
      </c>
    </row>
    <row r="36" spans="1:12" s="20" customFormat="1" ht="30" x14ac:dyDescent="0.2">
      <c r="A36" s="94" t="s">
        <v>129</v>
      </c>
      <c r="B36" s="95" t="s">
        <v>28</v>
      </c>
      <c r="C36" s="33"/>
      <c r="D36" s="25">
        <v>3652.28</v>
      </c>
      <c r="E36" s="33"/>
      <c r="F36" s="31"/>
      <c r="G36" s="26">
        <f>D36/I36</f>
        <v>0.82</v>
      </c>
      <c r="H36" s="27">
        <f>G36/12</f>
        <v>7.0000000000000007E-2</v>
      </c>
      <c r="I36" s="12">
        <v>4452.5</v>
      </c>
      <c r="J36" s="12">
        <v>1.07</v>
      </c>
      <c r="K36" s="13">
        <v>0</v>
      </c>
    </row>
    <row r="37" spans="1:12" s="20" customFormat="1" ht="30" hidden="1" x14ac:dyDescent="0.2">
      <c r="A37" s="94" t="s">
        <v>40</v>
      </c>
      <c r="B37" s="95" t="s">
        <v>28</v>
      </c>
      <c r="C37" s="33"/>
      <c r="D37" s="25">
        <f t="shared" ca="1" si="0"/>
        <v>0</v>
      </c>
      <c r="E37" s="33"/>
      <c r="F37" s="31"/>
      <c r="G37" s="26">
        <f t="shared" ref="G37:G38" ca="1" si="2">D37/I37</f>
        <v>0.82</v>
      </c>
      <c r="H37" s="27">
        <f t="shared" ref="H37:H38" ca="1" si="3">G37/12</f>
        <v>7.0000000000000007E-2</v>
      </c>
      <c r="I37" s="12">
        <v>4452.5</v>
      </c>
      <c r="J37" s="12">
        <v>1.07</v>
      </c>
      <c r="K37" s="13">
        <v>0.05</v>
      </c>
    </row>
    <row r="38" spans="1:12" s="20" customFormat="1" ht="30" x14ac:dyDescent="0.2">
      <c r="A38" s="94" t="s">
        <v>130</v>
      </c>
      <c r="B38" s="95" t="s">
        <v>28</v>
      </c>
      <c r="C38" s="33"/>
      <c r="D38" s="25">
        <v>12896.11</v>
      </c>
      <c r="E38" s="33"/>
      <c r="F38" s="31"/>
      <c r="G38" s="26">
        <f t="shared" si="2"/>
        <v>2.9</v>
      </c>
      <c r="H38" s="27">
        <f t="shared" si="3"/>
        <v>0.24</v>
      </c>
      <c r="I38" s="12">
        <v>4452.5</v>
      </c>
      <c r="J38" s="12"/>
      <c r="K38" s="13"/>
    </row>
    <row r="39" spans="1:12" s="20" customFormat="1" ht="30" x14ac:dyDescent="0.2">
      <c r="A39" s="94" t="s">
        <v>41</v>
      </c>
      <c r="B39" s="95"/>
      <c r="C39" s="33">
        <f>F39*12</f>
        <v>0</v>
      </c>
      <c r="D39" s="25">
        <f t="shared" si="0"/>
        <v>11220.3</v>
      </c>
      <c r="E39" s="33">
        <f>H39*12</f>
        <v>2.52</v>
      </c>
      <c r="F39" s="31"/>
      <c r="G39" s="26">
        <f t="shared" si="1"/>
        <v>2.52</v>
      </c>
      <c r="H39" s="27">
        <v>0.21</v>
      </c>
      <c r="I39" s="12">
        <v>4452.5</v>
      </c>
      <c r="J39" s="12">
        <v>1.07</v>
      </c>
      <c r="K39" s="13">
        <v>0.14000000000000001</v>
      </c>
    </row>
    <row r="40" spans="1:12" s="12" customFormat="1" ht="18.75" customHeight="1" x14ac:dyDescent="0.2">
      <c r="A40" s="94" t="s">
        <v>42</v>
      </c>
      <c r="B40" s="95" t="s">
        <v>43</v>
      </c>
      <c r="C40" s="33">
        <f>F40*12</f>
        <v>0</v>
      </c>
      <c r="D40" s="25">
        <f t="shared" si="0"/>
        <v>3205.8</v>
      </c>
      <c r="E40" s="33">
        <f>H40*12</f>
        <v>0.72</v>
      </c>
      <c r="F40" s="31"/>
      <c r="G40" s="26">
        <f t="shared" si="1"/>
        <v>0.72</v>
      </c>
      <c r="H40" s="27">
        <v>0.06</v>
      </c>
      <c r="I40" s="12">
        <v>4452.5</v>
      </c>
      <c r="J40" s="12">
        <v>1.07</v>
      </c>
      <c r="K40" s="13">
        <v>0.03</v>
      </c>
    </row>
    <row r="41" spans="1:12" s="12" customFormat="1" ht="15.75" customHeight="1" x14ac:dyDescent="0.2">
      <c r="A41" s="94" t="s">
        <v>44</v>
      </c>
      <c r="B41" s="96" t="s">
        <v>45</v>
      </c>
      <c r="C41" s="34">
        <f>F41*12</f>
        <v>0</v>
      </c>
      <c r="D41" s="25">
        <f t="shared" si="0"/>
        <v>2137.1999999999998</v>
      </c>
      <c r="E41" s="33">
        <f>H41*12</f>
        <v>0.48</v>
      </c>
      <c r="F41" s="31"/>
      <c r="G41" s="26">
        <f t="shared" si="1"/>
        <v>0.48</v>
      </c>
      <c r="H41" s="27">
        <v>0.04</v>
      </c>
      <c r="I41" s="12">
        <v>4452.5</v>
      </c>
      <c r="J41" s="12">
        <v>1.07</v>
      </c>
      <c r="K41" s="13">
        <v>0.02</v>
      </c>
    </row>
    <row r="42" spans="1:12" s="32" customFormat="1" ht="30" x14ac:dyDescent="0.2">
      <c r="A42" s="94" t="s">
        <v>46</v>
      </c>
      <c r="B42" s="95" t="s">
        <v>47</v>
      </c>
      <c r="C42" s="33">
        <f>F42*12</f>
        <v>0</v>
      </c>
      <c r="D42" s="25">
        <f t="shared" si="0"/>
        <v>2671.5</v>
      </c>
      <c r="E42" s="33">
        <f>H42*12</f>
        <v>0.6</v>
      </c>
      <c r="F42" s="31"/>
      <c r="G42" s="26">
        <f t="shared" si="1"/>
        <v>0.6</v>
      </c>
      <c r="H42" s="27">
        <v>0.05</v>
      </c>
      <c r="I42" s="12">
        <v>4452.5</v>
      </c>
      <c r="J42" s="12">
        <v>1.07</v>
      </c>
      <c r="K42" s="13">
        <v>0.03</v>
      </c>
    </row>
    <row r="43" spans="1:12" s="32" customFormat="1" ht="15" x14ac:dyDescent="0.2">
      <c r="A43" s="94" t="s">
        <v>48</v>
      </c>
      <c r="B43" s="95"/>
      <c r="C43" s="26"/>
      <c r="D43" s="26">
        <f>D45+D46+D47+D48+D49+D50+D51+D52+D53+D54</f>
        <v>17397.32</v>
      </c>
      <c r="E43" s="26"/>
      <c r="F43" s="31"/>
      <c r="G43" s="26">
        <f>D43/I43</f>
        <v>3.91</v>
      </c>
      <c r="H43" s="27">
        <f>G43/12</f>
        <v>0.33</v>
      </c>
      <c r="I43" s="12">
        <v>4452.5</v>
      </c>
      <c r="J43" s="12">
        <v>1.07</v>
      </c>
      <c r="K43" s="13">
        <v>0.46</v>
      </c>
      <c r="L43" s="32">
        <v>0.42249999999999999</v>
      </c>
    </row>
    <row r="44" spans="1:12" s="20" customFormat="1" ht="15" hidden="1" x14ac:dyDescent="0.2">
      <c r="A44" s="97"/>
      <c r="B44" s="89"/>
      <c r="C44" s="37"/>
      <c r="D44" s="36"/>
      <c r="E44" s="37"/>
      <c r="F44" s="38"/>
      <c r="G44" s="37"/>
      <c r="H44" s="38"/>
      <c r="I44" s="12">
        <v>4452.5</v>
      </c>
      <c r="J44" s="12"/>
      <c r="K44" s="13"/>
    </row>
    <row r="45" spans="1:12" s="20" customFormat="1" ht="24.75" customHeight="1" x14ac:dyDescent="0.2">
      <c r="A45" s="97" t="s">
        <v>136</v>
      </c>
      <c r="B45" s="89" t="s">
        <v>49</v>
      </c>
      <c r="C45" s="37"/>
      <c r="D45" s="36">
        <v>622.74</v>
      </c>
      <c r="E45" s="37"/>
      <c r="F45" s="38"/>
      <c r="G45" s="37"/>
      <c r="H45" s="38"/>
      <c r="I45" s="12">
        <v>4452.5</v>
      </c>
      <c r="J45" s="12">
        <v>1.07</v>
      </c>
      <c r="K45" s="13">
        <v>0.01</v>
      </c>
    </row>
    <row r="46" spans="1:12" s="20" customFormat="1" ht="15" x14ac:dyDescent="0.2">
      <c r="A46" s="97" t="s">
        <v>50</v>
      </c>
      <c r="B46" s="89" t="s">
        <v>51</v>
      </c>
      <c r="C46" s="37">
        <f>F46*12</f>
        <v>0</v>
      </c>
      <c r="D46" s="36">
        <v>459.48</v>
      </c>
      <c r="E46" s="37">
        <f>H46*12</f>
        <v>0</v>
      </c>
      <c r="F46" s="38"/>
      <c r="G46" s="37"/>
      <c r="H46" s="38"/>
      <c r="I46" s="12">
        <v>4452.5</v>
      </c>
      <c r="J46" s="12">
        <v>1.07</v>
      </c>
      <c r="K46" s="13">
        <v>0.01</v>
      </c>
    </row>
    <row r="47" spans="1:12" s="20" customFormat="1" ht="15" x14ac:dyDescent="0.2">
      <c r="A47" s="97" t="s">
        <v>115</v>
      </c>
      <c r="B47" s="98" t="s">
        <v>49</v>
      </c>
      <c r="C47" s="37"/>
      <c r="D47" s="36">
        <v>818.74</v>
      </c>
      <c r="E47" s="37"/>
      <c r="F47" s="38"/>
      <c r="G47" s="37"/>
      <c r="H47" s="38"/>
      <c r="I47" s="12">
        <v>4452.5</v>
      </c>
      <c r="J47" s="12"/>
      <c r="K47" s="13"/>
    </row>
    <row r="48" spans="1:12" s="20" customFormat="1" ht="15" x14ac:dyDescent="0.2">
      <c r="A48" s="97" t="s">
        <v>52</v>
      </c>
      <c r="B48" s="89" t="s">
        <v>49</v>
      </c>
      <c r="C48" s="37">
        <f>F48*12</f>
        <v>0</v>
      </c>
      <c r="D48" s="36">
        <v>875.61</v>
      </c>
      <c r="E48" s="37">
        <f>H48*12</f>
        <v>0</v>
      </c>
      <c r="F48" s="38"/>
      <c r="G48" s="37"/>
      <c r="H48" s="38"/>
      <c r="I48" s="12">
        <v>4452.5</v>
      </c>
      <c r="J48" s="12">
        <v>1.07</v>
      </c>
      <c r="K48" s="13">
        <v>0.01</v>
      </c>
    </row>
    <row r="49" spans="1:11" s="20" customFormat="1" ht="15" x14ac:dyDescent="0.2">
      <c r="A49" s="97" t="s">
        <v>53</v>
      </c>
      <c r="B49" s="89" t="s">
        <v>49</v>
      </c>
      <c r="C49" s="37">
        <f>F49*12</f>
        <v>0</v>
      </c>
      <c r="D49" s="36">
        <v>3903.72</v>
      </c>
      <c r="E49" s="37">
        <f>H49*12</f>
        <v>0</v>
      </c>
      <c r="F49" s="38"/>
      <c r="G49" s="37"/>
      <c r="H49" s="38"/>
      <c r="I49" s="12">
        <v>4452.5</v>
      </c>
      <c r="J49" s="12">
        <v>1.07</v>
      </c>
      <c r="K49" s="13">
        <v>0.05</v>
      </c>
    </row>
    <row r="50" spans="1:11" s="20" customFormat="1" ht="15" x14ac:dyDescent="0.2">
      <c r="A50" s="97" t="s">
        <v>54</v>
      </c>
      <c r="B50" s="89" t="s">
        <v>49</v>
      </c>
      <c r="C50" s="37">
        <f>F50*12</f>
        <v>0</v>
      </c>
      <c r="D50" s="36">
        <v>918.95</v>
      </c>
      <c r="E50" s="37">
        <f>H50*12</f>
        <v>0</v>
      </c>
      <c r="F50" s="38"/>
      <c r="G50" s="37"/>
      <c r="H50" s="38"/>
      <c r="I50" s="12">
        <v>4452.5</v>
      </c>
      <c r="J50" s="12">
        <v>1.07</v>
      </c>
      <c r="K50" s="13">
        <v>0.01</v>
      </c>
    </row>
    <row r="51" spans="1:11" s="20" customFormat="1" ht="15" x14ac:dyDescent="0.2">
      <c r="A51" s="97" t="s">
        <v>55</v>
      </c>
      <c r="B51" s="89" t="s">
        <v>49</v>
      </c>
      <c r="C51" s="37"/>
      <c r="D51" s="36">
        <v>437.79</v>
      </c>
      <c r="E51" s="37"/>
      <c r="F51" s="38"/>
      <c r="G51" s="37"/>
      <c r="H51" s="38"/>
      <c r="I51" s="12">
        <v>4452.5</v>
      </c>
      <c r="J51" s="12">
        <v>1.07</v>
      </c>
      <c r="K51" s="13">
        <v>0.01</v>
      </c>
    </row>
    <row r="52" spans="1:11" s="20" customFormat="1" ht="15" x14ac:dyDescent="0.2">
      <c r="A52" s="97" t="s">
        <v>56</v>
      </c>
      <c r="B52" s="89" t="s">
        <v>51</v>
      </c>
      <c r="C52" s="37"/>
      <c r="D52" s="36">
        <v>1751.23</v>
      </c>
      <c r="E52" s="37"/>
      <c r="F52" s="38"/>
      <c r="G52" s="37"/>
      <c r="H52" s="38"/>
      <c r="I52" s="12">
        <v>4452.5</v>
      </c>
      <c r="J52" s="12">
        <v>1.07</v>
      </c>
      <c r="K52" s="13">
        <v>0.02</v>
      </c>
    </row>
    <row r="53" spans="1:11" s="20" customFormat="1" ht="25.5" x14ac:dyDescent="0.2">
      <c r="A53" s="97" t="s">
        <v>57</v>
      </c>
      <c r="B53" s="89" t="s">
        <v>49</v>
      </c>
      <c r="C53" s="37">
        <f>F53*12</f>
        <v>0</v>
      </c>
      <c r="D53" s="36">
        <v>4120.45</v>
      </c>
      <c r="E53" s="37">
        <f>H53*12</f>
        <v>0</v>
      </c>
      <c r="F53" s="38"/>
      <c r="G53" s="37"/>
      <c r="H53" s="38"/>
      <c r="I53" s="12">
        <v>4452.5</v>
      </c>
      <c r="J53" s="12">
        <v>1.07</v>
      </c>
      <c r="K53" s="13">
        <v>0.06</v>
      </c>
    </row>
    <row r="54" spans="1:11" s="20" customFormat="1" ht="25.5" x14ac:dyDescent="0.2">
      <c r="A54" s="97" t="s">
        <v>137</v>
      </c>
      <c r="B54" s="89" t="s">
        <v>49</v>
      </c>
      <c r="C54" s="37"/>
      <c r="D54" s="36">
        <v>3488.61</v>
      </c>
      <c r="E54" s="37"/>
      <c r="F54" s="38"/>
      <c r="G54" s="37"/>
      <c r="H54" s="38"/>
      <c r="I54" s="12">
        <v>4452.5</v>
      </c>
      <c r="J54" s="12">
        <v>1.07</v>
      </c>
      <c r="K54" s="13">
        <v>0.01</v>
      </c>
    </row>
    <row r="55" spans="1:11" s="20" customFormat="1" ht="15" hidden="1" x14ac:dyDescent="0.2">
      <c r="A55" s="99"/>
      <c r="B55" s="100"/>
      <c r="C55" s="40"/>
      <c r="D55" s="40"/>
      <c r="E55" s="37"/>
      <c r="F55" s="38"/>
      <c r="G55" s="37"/>
      <c r="H55" s="38"/>
      <c r="I55" s="12">
        <v>4452.5</v>
      </c>
      <c r="J55" s="12"/>
      <c r="K55" s="13"/>
    </row>
    <row r="56" spans="1:11" s="20" customFormat="1" ht="15" hidden="1" x14ac:dyDescent="0.2">
      <c r="A56" s="99"/>
      <c r="B56" s="100"/>
      <c r="C56" s="40"/>
      <c r="D56" s="40"/>
      <c r="E56" s="37"/>
      <c r="F56" s="38"/>
      <c r="G56" s="37"/>
      <c r="H56" s="38"/>
      <c r="I56" s="12">
        <v>4452.5</v>
      </c>
      <c r="J56" s="12">
        <v>1.07</v>
      </c>
      <c r="K56" s="13">
        <v>0.02</v>
      </c>
    </row>
    <row r="57" spans="1:11" s="32" customFormat="1" ht="30" x14ac:dyDescent="0.2">
      <c r="A57" s="94" t="s">
        <v>58</v>
      </c>
      <c r="B57" s="95"/>
      <c r="C57" s="26"/>
      <c r="D57" s="26">
        <f>D58+D59+D60+D61+D66</f>
        <v>14195.59</v>
      </c>
      <c r="E57" s="26"/>
      <c r="F57" s="31"/>
      <c r="G57" s="26">
        <f>D57/I57</f>
        <v>3.19</v>
      </c>
      <c r="H57" s="27">
        <f>G57/12</f>
        <v>0.27</v>
      </c>
      <c r="I57" s="12">
        <v>4452.5</v>
      </c>
      <c r="J57" s="12">
        <v>1.07</v>
      </c>
      <c r="K57" s="13">
        <v>0.49</v>
      </c>
    </row>
    <row r="58" spans="1:11" s="20" customFormat="1" ht="15" x14ac:dyDescent="0.2">
      <c r="A58" s="97" t="s">
        <v>59</v>
      </c>
      <c r="B58" s="89" t="s">
        <v>60</v>
      </c>
      <c r="C58" s="37"/>
      <c r="D58" s="36">
        <v>2626.83</v>
      </c>
      <c r="E58" s="37"/>
      <c r="F58" s="38"/>
      <c r="G58" s="37"/>
      <c r="H58" s="38"/>
      <c r="I58" s="12">
        <v>4452.5</v>
      </c>
      <c r="J58" s="12">
        <v>1.07</v>
      </c>
      <c r="K58" s="13">
        <v>0.04</v>
      </c>
    </row>
    <row r="59" spans="1:11" s="20" customFormat="1" ht="25.5" x14ac:dyDescent="0.2">
      <c r="A59" s="97" t="s">
        <v>61</v>
      </c>
      <c r="B59" s="89" t="s">
        <v>62</v>
      </c>
      <c r="C59" s="37"/>
      <c r="D59" s="36">
        <v>1751.23</v>
      </c>
      <c r="E59" s="37"/>
      <c r="F59" s="38"/>
      <c r="G59" s="37"/>
      <c r="H59" s="38"/>
      <c r="I59" s="12">
        <v>4452.5</v>
      </c>
      <c r="J59" s="12">
        <v>1.07</v>
      </c>
      <c r="K59" s="13">
        <v>0.02</v>
      </c>
    </row>
    <row r="60" spans="1:11" s="20" customFormat="1" ht="15" x14ac:dyDescent="0.2">
      <c r="A60" s="97" t="s">
        <v>63</v>
      </c>
      <c r="B60" s="89" t="s">
        <v>64</v>
      </c>
      <c r="C60" s="37"/>
      <c r="D60" s="36">
        <v>1837.85</v>
      </c>
      <c r="E60" s="37"/>
      <c r="F60" s="38"/>
      <c r="G60" s="37"/>
      <c r="H60" s="38"/>
      <c r="I60" s="12">
        <v>4452.5</v>
      </c>
      <c r="J60" s="12">
        <v>1.07</v>
      </c>
      <c r="K60" s="13">
        <v>0.03</v>
      </c>
    </row>
    <row r="61" spans="1:11" s="20" customFormat="1" ht="25.5" x14ac:dyDescent="0.2">
      <c r="A61" s="97" t="s">
        <v>65</v>
      </c>
      <c r="B61" s="89" t="s">
        <v>66</v>
      </c>
      <c r="C61" s="37"/>
      <c r="D61" s="36">
        <v>1751.2</v>
      </c>
      <c r="E61" s="37"/>
      <c r="F61" s="38"/>
      <c r="G61" s="37"/>
      <c r="H61" s="38"/>
      <c r="I61" s="12">
        <v>4452.5</v>
      </c>
      <c r="J61" s="12">
        <v>1.07</v>
      </c>
      <c r="K61" s="13">
        <v>0.02</v>
      </c>
    </row>
    <row r="62" spans="1:11" s="20" customFormat="1" ht="15" hidden="1" x14ac:dyDescent="0.2">
      <c r="A62" s="97" t="s">
        <v>67</v>
      </c>
      <c r="B62" s="89" t="s">
        <v>64</v>
      </c>
      <c r="C62" s="37"/>
      <c r="D62" s="36">
        <f t="shared" ref="D62:D67" si="4">G62*I62</f>
        <v>0</v>
      </c>
      <c r="E62" s="37"/>
      <c r="F62" s="38"/>
      <c r="G62" s="37"/>
      <c r="H62" s="38"/>
      <c r="I62" s="12">
        <v>4452.5</v>
      </c>
      <c r="J62" s="12">
        <v>1.07</v>
      </c>
      <c r="K62" s="13">
        <v>0</v>
      </c>
    </row>
    <row r="63" spans="1:11" s="20" customFormat="1" ht="25.5" hidden="1" x14ac:dyDescent="0.2">
      <c r="A63" s="97" t="s">
        <v>68</v>
      </c>
      <c r="B63" s="89" t="s">
        <v>49</v>
      </c>
      <c r="C63" s="37"/>
      <c r="D63" s="36">
        <f t="shared" si="4"/>
        <v>0</v>
      </c>
      <c r="E63" s="37"/>
      <c r="F63" s="38"/>
      <c r="G63" s="37"/>
      <c r="H63" s="38"/>
      <c r="I63" s="12">
        <v>4452.5</v>
      </c>
      <c r="J63" s="12">
        <v>1.07</v>
      </c>
      <c r="K63" s="13">
        <v>0</v>
      </c>
    </row>
    <row r="64" spans="1:11" s="20" customFormat="1" ht="15" hidden="1" x14ac:dyDescent="0.2">
      <c r="A64" s="97"/>
      <c r="B64" s="91" t="s">
        <v>49</v>
      </c>
      <c r="C64" s="37"/>
      <c r="D64" s="36"/>
      <c r="E64" s="37"/>
      <c r="F64" s="38"/>
      <c r="G64" s="37"/>
      <c r="H64" s="38"/>
      <c r="I64" s="12">
        <v>4452.5</v>
      </c>
      <c r="J64" s="12">
        <v>1.07</v>
      </c>
      <c r="K64" s="13">
        <v>0.02</v>
      </c>
    </row>
    <row r="65" spans="1:12" s="20" customFormat="1" ht="15" hidden="1" x14ac:dyDescent="0.2">
      <c r="A65" s="97" t="s">
        <v>69</v>
      </c>
      <c r="B65" s="89" t="s">
        <v>37</v>
      </c>
      <c r="C65" s="37"/>
      <c r="D65" s="36">
        <f t="shared" si="4"/>
        <v>0</v>
      </c>
      <c r="E65" s="37"/>
      <c r="F65" s="38"/>
      <c r="G65" s="37"/>
      <c r="H65" s="38"/>
      <c r="I65" s="12">
        <v>4452.5</v>
      </c>
      <c r="J65" s="12">
        <v>1.07</v>
      </c>
      <c r="K65" s="13">
        <v>0</v>
      </c>
    </row>
    <row r="66" spans="1:12" s="20" customFormat="1" ht="15" x14ac:dyDescent="0.2">
      <c r="A66" s="97" t="s">
        <v>70</v>
      </c>
      <c r="B66" s="89" t="s">
        <v>37</v>
      </c>
      <c r="C66" s="39"/>
      <c r="D66" s="36">
        <v>6228.48</v>
      </c>
      <c r="E66" s="39"/>
      <c r="F66" s="38"/>
      <c r="G66" s="37"/>
      <c r="H66" s="38"/>
      <c r="I66" s="12">
        <v>4452.5</v>
      </c>
      <c r="J66" s="12">
        <v>1.07</v>
      </c>
      <c r="K66" s="13">
        <v>0.1</v>
      </c>
    </row>
    <row r="67" spans="1:12" s="20" customFormat="1" ht="15" hidden="1" x14ac:dyDescent="0.2">
      <c r="A67" s="97" t="s">
        <v>71</v>
      </c>
      <c r="B67" s="89" t="s">
        <v>49</v>
      </c>
      <c r="C67" s="37"/>
      <c r="D67" s="36">
        <f t="shared" si="4"/>
        <v>0</v>
      </c>
      <c r="E67" s="37"/>
      <c r="F67" s="38"/>
      <c r="G67" s="37">
        <f>H67*12</f>
        <v>0</v>
      </c>
      <c r="H67" s="38">
        <v>0</v>
      </c>
      <c r="I67" s="12">
        <v>4452.5</v>
      </c>
      <c r="J67" s="12">
        <v>1.07</v>
      </c>
      <c r="K67" s="13">
        <v>0</v>
      </c>
    </row>
    <row r="68" spans="1:12" s="20" customFormat="1" ht="30" hidden="1" x14ac:dyDescent="0.2">
      <c r="A68" s="94" t="s">
        <v>72</v>
      </c>
      <c r="B68" s="89"/>
      <c r="C68" s="37"/>
      <c r="D68" s="26">
        <f>D70+D71</f>
        <v>0</v>
      </c>
      <c r="E68" s="37"/>
      <c r="F68" s="38"/>
      <c r="G68" s="26">
        <f>D68/I68</f>
        <v>0</v>
      </c>
      <c r="H68" s="27">
        <f>G68/12</f>
        <v>0</v>
      </c>
      <c r="I68" s="12">
        <v>4452.5</v>
      </c>
      <c r="J68" s="12">
        <v>1.07</v>
      </c>
      <c r="K68" s="13">
        <v>0.05</v>
      </c>
    </row>
    <row r="69" spans="1:12" s="20" customFormat="1" ht="15" hidden="1" x14ac:dyDescent="0.2">
      <c r="A69" s="97"/>
      <c r="B69" s="89"/>
      <c r="C69" s="37"/>
      <c r="D69" s="36"/>
      <c r="E69" s="37"/>
      <c r="F69" s="38"/>
      <c r="G69" s="37"/>
      <c r="H69" s="38"/>
      <c r="I69" s="12">
        <v>4452.5</v>
      </c>
      <c r="J69" s="12"/>
      <c r="K69" s="13"/>
    </row>
    <row r="70" spans="1:12" s="20" customFormat="1" ht="25.5" hidden="1" x14ac:dyDescent="0.2">
      <c r="A70" s="97"/>
      <c r="B70" s="91" t="s">
        <v>28</v>
      </c>
      <c r="C70" s="37"/>
      <c r="D70" s="36"/>
      <c r="E70" s="37"/>
      <c r="F70" s="38"/>
      <c r="G70" s="37"/>
      <c r="H70" s="38"/>
      <c r="I70" s="12">
        <v>4452.5</v>
      </c>
      <c r="J70" s="12"/>
      <c r="K70" s="13"/>
    </row>
    <row r="71" spans="1:12" s="20" customFormat="1" ht="15" hidden="1" x14ac:dyDescent="0.2">
      <c r="A71" s="97"/>
      <c r="B71" s="91" t="s">
        <v>49</v>
      </c>
      <c r="C71" s="37"/>
      <c r="D71" s="36"/>
      <c r="E71" s="37"/>
      <c r="F71" s="38"/>
      <c r="G71" s="37"/>
      <c r="H71" s="38"/>
      <c r="I71" s="12">
        <v>4452.5</v>
      </c>
      <c r="J71" s="12">
        <v>1.07</v>
      </c>
      <c r="K71" s="13">
        <v>0.02</v>
      </c>
    </row>
    <row r="72" spans="1:12" s="20" customFormat="1" ht="15" hidden="1" x14ac:dyDescent="0.2">
      <c r="A72" s="97" t="s">
        <v>73</v>
      </c>
      <c r="B72" s="89" t="s">
        <v>37</v>
      </c>
      <c r="C72" s="37"/>
      <c r="D72" s="36">
        <f>G72*I72</f>
        <v>0</v>
      </c>
      <c r="E72" s="37"/>
      <c r="F72" s="38"/>
      <c r="G72" s="37">
        <f>H72*12</f>
        <v>0</v>
      </c>
      <c r="H72" s="38">
        <v>0</v>
      </c>
      <c r="I72" s="12">
        <v>4452.5</v>
      </c>
      <c r="J72" s="12">
        <v>1.07</v>
      </c>
      <c r="K72" s="13">
        <v>0</v>
      </c>
    </row>
    <row r="73" spans="1:12" s="20" customFormat="1" ht="15" x14ac:dyDescent="0.2">
      <c r="A73" s="94" t="s">
        <v>74</v>
      </c>
      <c r="B73" s="89"/>
      <c r="C73" s="37"/>
      <c r="D73" s="26">
        <f>D75+D76+D82</f>
        <v>41254.25</v>
      </c>
      <c r="E73" s="37"/>
      <c r="F73" s="38"/>
      <c r="G73" s="26">
        <f>D73/I73</f>
        <v>9.27</v>
      </c>
      <c r="H73" s="27">
        <f>G73/12</f>
        <v>0.77</v>
      </c>
      <c r="I73" s="12">
        <v>4452.5</v>
      </c>
      <c r="J73" s="12">
        <v>1.07</v>
      </c>
      <c r="K73" s="13">
        <v>0.19</v>
      </c>
      <c r="L73" s="20">
        <v>0.20330000000000001</v>
      </c>
    </row>
    <row r="74" spans="1:12" s="20" customFormat="1" ht="15" hidden="1" x14ac:dyDescent="0.2">
      <c r="A74" s="97" t="s">
        <v>75</v>
      </c>
      <c r="B74" s="89" t="s">
        <v>37</v>
      </c>
      <c r="C74" s="37"/>
      <c r="D74" s="36">
        <f t="shared" ref="D74:D81" si="5">G74*I74</f>
        <v>0</v>
      </c>
      <c r="E74" s="37"/>
      <c r="F74" s="38"/>
      <c r="G74" s="37">
        <f t="shared" ref="G74:G81" si="6">H74*12</f>
        <v>0</v>
      </c>
      <c r="H74" s="38">
        <v>0</v>
      </c>
      <c r="I74" s="12">
        <v>4452.5</v>
      </c>
      <c r="J74" s="12">
        <v>1.07</v>
      </c>
      <c r="K74" s="13">
        <v>0</v>
      </c>
    </row>
    <row r="75" spans="1:12" s="20" customFormat="1" ht="15" x14ac:dyDescent="0.2">
      <c r="A75" s="97" t="s">
        <v>76</v>
      </c>
      <c r="B75" s="89" t="s">
        <v>49</v>
      </c>
      <c r="C75" s="37"/>
      <c r="D75" s="36">
        <v>11898.54</v>
      </c>
      <c r="E75" s="37"/>
      <c r="F75" s="38"/>
      <c r="G75" s="37"/>
      <c r="H75" s="38"/>
      <c r="I75" s="12">
        <v>4452.5</v>
      </c>
      <c r="J75" s="12">
        <v>1.07</v>
      </c>
      <c r="K75" s="13">
        <v>0.18</v>
      </c>
    </row>
    <row r="76" spans="1:12" s="20" customFormat="1" ht="15" x14ac:dyDescent="0.2">
      <c r="A76" s="97" t="s">
        <v>77</v>
      </c>
      <c r="B76" s="89" t="s">
        <v>49</v>
      </c>
      <c r="C76" s="37"/>
      <c r="D76" s="36">
        <v>915.28</v>
      </c>
      <c r="E76" s="37"/>
      <c r="F76" s="38"/>
      <c r="G76" s="37"/>
      <c r="H76" s="38"/>
      <c r="I76" s="12">
        <v>4452.5</v>
      </c>
      <c r="J76" s="12">
        <v>1.07</v>
      </c>
      <c r="K76" s="13">
        <v>0.01</v>
      </c>
    </row>
    <row r="77" spans="1:12" s="20" customFormat="1" ht="27.75" hidden="1" customHeight="1" x14ac:dyDescent="0.2">
      <c r="A77" s="97" t="s">
        <v>78</v>
      </c>
      <c r="B77" s="89" t="s">
        <v>28</v>
      </c>
      <c r="C77" s="37"/>
      <c r="D77" s="36">
        <f t="shared" si="5"/>
        <v>0</v>
      </c>
      <c r="E77" s="37"/>
      <c r="F77" s="38"/>
      <c r="G77" s="37">
        <f t="shared" si="6"/>
        <v>0</v>
      </c>
      <c r="H77" s="38">
        <v>0</v>
      </c>
      <c r="I77" s="12">
        <v>4452.5</v>
      </c>
      <c r="J77" s="12">
        <v>1.07</v>
      </c>
      <c r="K77" s="13">
        <v>0</v>
      </c>
    </row>
    <row r="78" spans="1:12" s="20" customFormat="1" ht="25.5" hidden="1" x14ac:dyDescent="0.2">
      <c r="A78" s="97" t="s">
        <v>79</v>
      </c>
      <c r="B78" s="89" t="s">
        <v>28</v>
      </c>
      <c r="C78" s="37"/>
      <c r="D78" s="36">
        <f t="shared" si="5"/>
        <v>0</v>
      </c>
      <c r="E78" s="37"/>
      <c r="F78" s="38"/>
      <c r="G78" s="37">
        <f t="shared" si="6"/>
        <v>0</v>
      </c>
      <c r="H78" s="38">
        <v>0</v>
      </c>
      <c r="I78" s="12">
        <v>4452.5</v>
      </c>
      <c r="J78" s="12">
        <v>1.07</v>
      </c>
      <c r="K78" s="13">
        <v>0</v>
      </c>
    </row>
    <row r="79" spans="1:12" s="20" customFormat="1" ht="25.5" hidden="1" x14ac:dyDescent="0.2">
      <c r="A79" s="97" t="s">
        <v>80</v>
      </c>
      <c r="B79" s="89" t="s">
        <v>28</v>
      </c>
      <c r="C79" s="37"/>
      <c r="D79" s="36">
        <f t="shared" si="5"/>
        <v>0</v>
      </c>
      <c r="E79" s="37"/>
      <c r="F79" s="38"/>
      <c r="G79" s="37">
        <f t="shared" si="6"/>
        <v>0</v>
      </c>
      <c r="H79" s="38">
        <v>0</v>
      </c>
      <c r="I79" s="12">
        <v>4452.5</v>
      </c>
      <c r="J79" s="12">
        <v>1.07</v>
      </c>
      <c r="K79" s="13">
        <v>0</v>
      </c>
    </row>
    <row r="80" spans="1:12" s="20" customFormat="1" ht="25.5" hidden="1" x14ac:dyDescent="0.2">
      <c r="A80" s="97" t="s">
        <v>81</v>
      </c>
      <c r="B80" s="89" t="s">
        <v>28</v>
      </c>
      <c r="C80" s="37"/>
      <c r="D80" s="36">
        <f t="shared" si="5"/>
        <v>0</v>
      </c>
      <c r="E80" s="37"/>
      <c r="F80" s="38"/>
      <c r="G80" s="37">
        <f t="shared" si="6"/>
        <v>0</v>
      </c>
      <c r="H80" s="38">
        <v>0</v>
      </c>
      <c r="I80" s="12">
        <v>4452.5</v>
      </c>
      <c r="J80" s="12">
        <v>1.07</v>
      </c>
      <c r="K80" s="13">
        <v>0</v>
      </c>
    </row>
    <row r="81" spans="1:12" s="20" customFormat="1" ht="25.5" hidden="1" x14ac:dyDescent="0.2">
      <c r="A81" s="97" t="s">
        <v>82</v>
      </c>
      <c r="B81" s="89" t="s">
        <v>28</v>
      </c>
      <c r="C81" s="37"/>
      <c r="D81" s="36">
        <f t="shared" si="5"/>
        <v>0</v>
      </c>
      <c r="E81" s="37"/>
      <c r="F81" s="38"/>
      <c r="G81" s="37">
        <f t="shared" si="6"/>
        <v>0</v>
      </c>
      <c r="H81" s="38">
        <v>0</v>
      </c>
      <c r="I81" s="12">
        <v>4452.5</v>
      </c>
      <c r="J81" s="12">
        <v>1.07</v>
      </c>
      <c r="K81" s="13">
        <v>0</v>
      </c>
    </row>
    <row r="82" spans="1:12" s="20" customFormat="1" ht="25.5" x14ac:dyDescent="0.2">
      <c r="A82" s="97" t="s">
        <v>131</v>
      </c>
      <c r="B82" s="98" t="s">
        <v>112</v>
      </c>
      <c r="C82" s="37"/>
      <c r="D82" s="86">
        <v>28440.43</v>
      </c>
      <c r="E82" s="37"/>
      <c r="F82" s="38"/>
      <c r="G82" s="39"/>
      <c r="H82" s="85"/>
      <c r="I82" s="12">
        <v>4452.5</v>
      </c>
      <c r="J82" s="12"/>
      <c r="K82" s="13"/>
    </row>
    <row r="83" spans="1:12" s="20" customFormat="1" ht="15" x14ac:dyDescent="0.2">
      <c r="A83" s="94" t="s">
        <v>83</v>
      </c>
      <c r="B83" s="89"/>
      <c r="C83" s="37"/>
      <c r="D83" s="26">
        <f>D84+D85</f>
        <v>1098.1600000000001</v>
      </c>
      <c r="E83" s="37"/>
      <c r="F83" s="38"/>
      <c r="G83" s="26">
        <f>D83/I83</f>
        <v>0.25</v>
      </c>
      <c r="H83" s="27">
        <f>G83/12</f>
        <v>0.02</v>
      </c>
      <c r="I83" s="12">
        <v>4452.5</v>
      </c>
      <c r="J83" s="12">
        <v>1.07</v>
      </c>
      <c r="K83" s="13">
        <v>0.13</v>
      </c>
    </row>
    <row r="84" spans="1:12" s="20" customFormat="1" ht="15" x14ac:dyDescent="0.2">
      <c r="A84" s="97" t="s">
        <v>84</v>
      </c>
      <c r="B84" s="89" t="s">
        <v>49</v>
      </c>
      <c r="C84" s="37"/>
      <c r="D84" s="36">
        <v>1098.1600000000001</v>
      </c>
      <c r="E84" s="37"/>
      <c r="F84" s="38"/>
      <c r="G84" s="37"/>
      <c r="H84" s="38"/>
      <c r="I84" s="12">
        <v>4452.5</v>
      </c>
      <c r="J84" s="12">
        <v>1.07</v>
      </c>
      <c r="K84" s="13">
        <v>0.02</v>
      </c>
    </row>
    <row r="85" spans="1:12" s="20" customFormat="1" ht="15" hidden="1" x14ac:dyDescent="0.2">
      <c r="A85" s="97" t="s">
        <v>85</v>
      </c>
      <c r="B85" s="89" t="s">
        <v>49</v>
      </c>
      <c r="C85" s="37"/>
      <c r="D85" s="36"/>
      <c r="E85" s="37"/>
      <c r="F85" s="38"/>
      <c r="G85" s="37"/>
      <c r="H85" s="38"/>
      <c r="I85" s="12">
        <v>4452.5</v>
      </c>
      <c r="J85" s="12">
        <v>1.07</v>
      </c>
      <c r="K85" s="13">
        <v>0.01</v>
      </c>
    </row>
    <row r="86" spans="1:12" s="12" customFormat="1" ht="15" x14ac:dyDescent="0.2">
      <c r="A86" s="94" t="s">
        <v>86</v>
      </c>
      <c r="B86" s="95"/>
      <c r="C86" s="26"/>
      <c r="D86" s="26">
        <f>D87</f>
        <v>21565.919999999998</v>
      </c>
      <c r="E86" s="26"/>
      <c r="F86" s="31"/>
      <c r="G86" s="26">
        <f>D86/I86</f>
        <v>4.84</v>
      </c>
      <c r="H86" s="27">
        <f>G86/12</f>
        <v>0.4</v>
      </c>
      <c r="I86" s="12">
        <v>4452.5</v>
      </c>
      <c r="J86" s="12">
        <v>1.07</v>
      </c>
      <c r="K86" s="13">
        <v>0.34</v>
      </c>
      <c r="L86" s="12">
        <v>0.36749999999999999</v>
      </c>
    </row>
    <row r="87" spans="1:12" s="20" customFormat="1" ht="15" x14ac:dyDescent="0.2">
      <c r="A87" s="97" t="s">
        <v>87</v>
      </c>
      <c r="B87" s="91" t="s">
        <v>51</v>
      </c>
      <c r="C87" s="37"/>
      <c r="D87" s="36">
        <v>21565.919999999998</v>
      </c>
      <c r="E87" s="37"/>
      <c r="F87" s="38"/>
      <c r="G87" s="37"/>
      <c r="H87" s="38"/>
      <c r="I87" s="12">
        <v>4452.5</v>
      </c>
      <c r="J87" s="12">
        <v>1.07</v>
      </c>
      <c r="K87" s="13">
        <v>0.02</v>
      </c>
    </row>
    <row r="88" spans="1:12" s="12" customFormat="1" ht="15" x14ac:dyDescent="0.2">
      <c r="A88" s="94" t="s">
        <v>88</v>
      </c>
      <c r="B88" s="95"/>
      <c r="C88" s="26"/>
      <c r="D88" s="26">
        <f>D89</f>
        <v>17351.79</v>
      </c>
      <c r="E88" s="26"/>
      <c r="F88" s="31"/>
      <c r="G88" s="26">
        <f>D88/I88</f>
        <v>3.9</v>
      </c>
      <c r="H88" s="27">
        <f>G88/12</f>
        <v>0.33</v>
      </c>
      <c r="I88" s="12">
        <v>4452.5</v>
      </c>
      <c r="J88" s="12">
        <v>1.07</v>
      </c>
      <c r="K88" s="13">
        <v>0.35</v>
      </c>
    </row>
    <row r="89" spans="1:12" s="20" customFormat="1" ht="15.75" thickBot="1" x14ac:dyDescent="0.25">
      <c r="A89" s="97" t="s">
        <v>89</v>
      </c>
      <c r="B89" s="89" t="s">
        <v>60</v>
      </c>
      <c r="C89" s="37"/>
      <c r="D89" s="36">
        <v>17351.79</v>
      </c>
      <c r="E89" s="37"/>
      <c r="F89" s="38"/>
      <c r="G89" s="37"/>
      <c r="H89" s="38"/>
      <c r="I89" s="12">
        <v>4452.5</v>
      </c>
      <c r="J89" s="12">
        <v>1.07</v>
      </c>
      <c r="K89" s="13">
        <v>0.26</v>
      </c>
    </row>
    <row r="90" spans="1:12" s="20" customFormat="1" ht="25.5" hidden="1" customHeight="1" x14ac:dyDescent="0.2">
      <c r="A90" s="101"/>
      <c r="B90" s="102"/>
      <c r="C90" s="83"/>
      <c r="D90" s="82"/>
      <c r="E90" s="83"/>
      <c r="F90" s="84"/>
      <c r="G90" s="83"/>
      <c r="H90" s="84">
        <v>0</v>
      </c>
      <c r="I90" s="12">
        <v>4452.5</v>
      </c>
      <c r="J90" s="12">
        <v>1.07</v>
      </c>
      <c r="K90" s="13">
        <v>0</v>
      </c>
    </row>
    <row r="91" spans="1:12" s="12" customFormat="1" ht="38.25" thickBot="1" x14ac:dyDescent="0.25">
      <c r="A91" s="103" t="s">
        <v>134</v>
      </c>
      <c r="B91" s="104" t="s">
        <v>28</v>
      </c>
      <c r="C91" s="78">
        <f>F91*12</f>
        <v>0</v>
      </c>
      <c r="D91" s="78">
        <f t="shared" ref="D91:D103" si="7">G91*I91</f>
        <v>84419.4</v>
      </c>
      <c r="E91" s="78">
        <f t="shared" ref="E91:E103" si="8">H91*12</f>
        <v>18.96</v>
      </c>
      <c r="F91" s="79"/>
      <c r="G91" s="78">
        <f t="shared" ref="G91:G103" si="9">H91*12</f>
        <v>18.96</v>
      </c>
      <c r="H91" s="79">
        <v>1.58</v>
      </c>
      <c r="I91" s="12">
        <v>4452.5</v>
      </c>
      <c r="J91" s="12">
        <v>1.07</v>
      </c>
      <c r="K91" s="13">
        <v>0.3</v>
      </c>
    </row>
    <row r="92" spans="1:12" s="12" customFormat="1" ht="15.75" hidden="1" thickBot="1" x14ac:dyDescent="0.25">
      <c r="A92" s="105" t="s">
        <v>92</v>
      </c>
      <c r="B92" s="76"/>
      <c r="C92" s="29"/>
      <c r="D92" s="80">
        <f t="shared" si="7"/>
        <v>0</v>
      </c>
      <c r="E92" s="80">
        <f t="shared" si="8"/>
        <v>0</v>
      </c>
      <c r="F92" s="81" t="e">
        <f>#REF!+#REF!+#REF!+#REF!+#REF!+#REF!+#REF!+#REF!+#REF!+#REF!</f>
        <v>#REF!</v>
      </c>
      <c r="G92" s="80">
        <f t="shared" si="9"/>
        <v>0</v>
      </c>
      <c r="H92" s="30"/>
      <c r="I92" s="12">
        <v>4452.8999999999996</v>
      </c>
      <c r="K92" s="13"/>
    </row>
    <row r="93" spans="1:12" s="12" customFormat="1" ht="15.75" hidden="1" thickBot="1" x14ac:dyDescent="0.25">
      <c r="A93" s="99" t="s">
        <v>93</v>
      </c>
      <c r="B93" s="100"/>
      <c r="C93" s="40"/>
      <c r="D93" s="34">
        <f t="shared" si="7"/>
        <v>0</v>
      </c>
      <c r="E93" s="34">
        <f t="shared" si="8"/>
        <v>0</v>
      </c>
      <c r="F93" s="35" t="e">
        <f>#REF!+#REF!+#REF!+#REF!+#REF!+#REF!+#REF!+#REF!+#REF!+#REF!</f>
        <v>#REF!</v>
      </c>
      <c r="G93" s="34">
        <f t="shared" si="9"/>
        <v>0</v>
      </c>
      <c r="H93" s="52"/>
      <c r="I93" s="12">
        <v>4452.8999999999996</v>
      </c>
      <c r="K93" s="13"/>
    </row>
    <row r="94" spans="1:12" s="12" customFormat="1" ht="15.75" hidden="1" thickBot="1" x14ac:dyDescent="0.25">
      <c r="A94" s="99" t="s">
        <v>94</v>
      </c>
      <c r="B94" s="100"/>
      <c r="C94" s="40"/>
      <c r="D94" s="34">
        <f t="shared" si="7"/>
        <v>0</v>
      </c>
      <c r="E94" s="34">
        <f t="shared" si="8"/>
        <v>0</v>
      </c>
      <c r="F94" s="35" t="e">
        <f>#REF!+#REF!+#REF!+#REF!+#REF!+#REF!+#REF!+#REF!+#REF!+#REF!</f>
        <v>#REF!</v>
      </c>
      <c r="G94" s="34">
        <f t="shared" si="9"/>
        <v>0</v>
      </c>
      <c r="H94" s="52"/>
      <c r="I94" s="12">
        <v>4452.8999999999996</v>
      </c>
      <c r="K94" s="13"/>
    </row>
    <row r="95" spans="1:12" s="12" customFormat="1" ht="15.75" hidden="1" thickBot="1" x14ac:dyDescent="0.25">
      <c r="A95" s="99" t="s">
        <v>95</v>
      </c>
      <c r="B95" s="100"/>
      <c r="C95" s="40"/>
      <c r="D95" s="34">
        <f t="shared" si="7"/>
        <v>0</v>
      </c>
      <c r="E95" s="34">
        <f t="shared" si="8"/>
        <v>0</v>
      </c>
      <c r="F95" s="35" t="e">
        <f>#REF!+#REF!+#REF!+#REF!+#REF!+#REF!+#REF!+#REF!+#REF!+#REF!</f>
        <v>#REF!</v>
      </c>
      <c r="G95" s="34">
        <f t="shared" si="9"/>
        <v>0</v>
      </c>
      <c r="H95" s="52"/>
      <c r="I95" s="12">
        <v>4452.8999999999996</v>
      </c>
      <c r="K95" s="13"/>
    </row>
    <row r="96" spans="1:12" s="12" customFormat="1" ht="15.75" hidden="1" thickBot="1" x14ac:dyDescent="0.25">
      <c r="A96" s="99" t="s">
        <v>96</v>
      </c>
      <c r="B96" s="100"/>
      <c r="C96" s="40"/>
      <c r="D96" s="34">
        <f t="shared" si="7"/>
        <v>0</v>
      </c>
      <c r="E96" s="34">
        <f t="shared" si="8"/>
        <v>0</v>
      </c>
      <c r="F96" s="35" t="e">
        <f>#REF!+#REF!+#REF!+#REF!+#REF!+#REF!+#REF!+#REF!+#REF!+#REF!</f>
        <v>#REF!</v>
      </c>
      <c r="G96" s="34">
        <f t="shared" si="9"/>
        <v>0</v>
      </c>
      <c r="H96" s="52"/>
      <c r="I96" s="12">
        <v>4452.8999999999996</v>
      </c>
      <c r="K96" s="13"/>
    </row>
    <row r="97" spans="1:11" s="12" customFormat="1" ht="15.75" hidden="1" thickBot="1" x14ac:dyDescent="0.25">
      <c r="A97" s="99" t="s">
        <v>97</v>
      </c>
      <c r="B97" s="100"/>
      <c r="C97" s="40"/>
      <c r="D97" s="34">
        <f t="shared" si="7"/>
        <v>0</v>
      </c>
      <c r="E97" s="34">
        <f t="shared" si="8"/>
        <v>0</v>
      </c>
      <c r="F97" s="35" t="e">
        <f>#REF!+#REF!+#REF!+#REF!+#REF!+#REF!+#REF!+#REF!+#REF!+#REF!</f>
        <v>#REF!</v>
      </c>
      <c r="G97" s="34">
        <f t="shared" si="9"/>
        <v>0</v>
      </c>
      <c r="H97" s="52"/>
      <c r="I97" s="12">
        <v>4452.8999999999996</v>
      </c>
      <c r="K97" s="13"/>
    </row>
    <row r="98" spans="1:11" s="12" customFormat="1" ht="15.75" hidden="1" thickBot="1" x14ac:dyDescent="0.25">
      <c r="A98" s="99" t="s">
        <v>98</v>
      </c>
      <c r="B98" s="100"/>
      <c r="C98" s="40"/>
      <c r="D98" s="34">
        <f t="shared" si="7"/>
        <v>0</v>
      </c>
      <c r="E98" s="34">
        <f t="shared" si="8"/>
        <v>0</v>
      </c>
      <c r="F98" s="35" t="e">
        <f>#REF!+#REF!+#REF!+#REF!+#REF!+#REF!+#REF!+#REF!+#REF!+#REF!</f>
        <v>#REF!</v>
      </c>
      <c r="G98" s="34">
        <f t="shared" si="9"/>
        <v>0</v>
      </c>
      <c r="H98" s="52"/>
      <c r="I98" s="12">
        <v>4452.8999999999996</v>
      </c>
      <c r="K98" s="13"/>
    </row>
    <row r="99" spans="1:11" s="12" customFormat="1" ht="15.75" hidden="1" thickBot="1" x14ac:dyDescent="0.25">
      <c r="A99" s="99" t="s">
        <v>99</v>
      </c>
      <c r="B99" s="100"/>
      <c r="C99" s="40"/>
      <c r="D99" s="34">
        <f t="shared" si="7"/>
        <v>0</v>
      </c>
      <c r="E99" s="34">
        <f t="shared" si="8"/>
        <v>0</v>
      </c>
      <c r="F99" s="35" t="e">
        <f>#REF!+#REF!+#REF!+#REF!+#REF!+#REF!+#REF!+#REF!+#REF!+#REF!</f>
        <v>#REF!</v>
      </c>
      <c r="G99" s="34">
        <f t="shared" si="9"/>
        <v>0</v>
      </c>
      <c r="H99" s="52"/>
      <c r="I99" s="12">
        <v>4452.8999999999996</v>
      </c>
      <c r="K99" s="13"/>
    </row>
    <row r="100" spans="1:11" s="12" customFormat="1" ht="15.75" hidden="1" thickBot="1" x14ac:dyDescent="0.25">
      <c r="A100" s="99" t="s">
        <v>100</v>
      </c>
      <c r="B100" s="100"/>
      <c r="C100" s="40"/>
      <c r="D100" s="33">
        <f t="shared" si="7"/>
        <v>0</v>
      </c>
      <c r="E100" s="33">
        <f t="shared" si="8"/>
        <v>0</v>
      </c>
      <c r="F100" s="33" t="e">
        <f>#REF!+#REF!+#REF!+#REF!+#REF!+#REF!+#REF!+#REF!+#REF!+#REF!</f>
        <v>#REF!</v>
      </c>
      <c r="G100" s="34">
        <f t="shared" si="9"/>
        <v>0</v>
      </c>
      <c r="H100" s="52"/>
      <c r="I100" s="12">
        <v>4452.8999999999996</v>
      </c>
      <c r="K100" s="13"/>
    </row>
    <row r="101" spans="1:11" s="12" customFormat="1" ht="15.75" hidden="1" thickBot="1" x14ac:dyDescent="0.25">
      <c r="A101" s="99" t="s">
        <v>101</v>
      </c>
      <c r="B101" s="100"/>
      <c r="C101" s="40"/>
      <c r="D101" s="34">
        <f t="shared" si="7"/>
        <v>0</v>
      </c>
      <c r="E101" s="34">
        <f t="shared" si="8"/>
        <v>0</v>
      </c>
      <c r="F101" s="35" t="e">
        <f>#REF!+#REF!+#REF!+#REF!+#REF!+#REF!+#REF!+#REF!+#REF!+#REF!</f>
        <v>#REF!</v>
      </c>
      <c r="G101" s="34">
        <f t="shared" si="9"/>
        <v>0</v>
      </c>
      <c r="H101" s="52">
        <v>0</v>
      </c>
      <c r="I101" s="12">
        <v>4452.8999999999996</v>
      </c>
      <c r="K101" s="13"/>
    </row>
    <row r="102" spans="1:11" s="12" customFormat="1" ht="15.75" hidden="1" thickBot="1" x14ac:dyDescent="0.25">
      <c r="A102" s="99" t="s">
        <v>102</v>
      </c>
      <c r="B102" s="100"/>
      <c r="C102" s="40"/>
      <c r="D102" s="34">
        <f t="shared" si="7"/>
        <v>0</v>
      </c>
      <c r="E102" s="34">
        <f t="shared" si="8"/>
        <v>0</v>
      </c>
      <c r="F102" s="35" t="e">
        <f>#REF!+#REF!+#REF!+#REF!+#REF!+#REF!+#REF!+#REF!+#REF!+#REF!</f>
        <v>#REF!</v>
      </c>
      <c r="G102" s="34">
        <f t="shared" si="9"/>
        <v>0</v>
      </c>
      <c r="H102" s="52">
        <v>0</v>
      </c>
      <c r="I102" s="12">
        <v>4452.8999999999996</v>
      </c>
      <c r="K102" s="13"/>
    </row>
    <row r="103" spans="1:11" s="12" customFormat="1" ht="15.75" hidden="1" thickBot="1" x14ac:dyDescent="0.25">
      <c r="A103" s="106" t="s">
        <v>103</v>
      </c>
      <c r="B103" s="107"/>
      <c r="C103" s="41"/>
      <c r="D103" s="34">
        <f t="shared" si="7"/>
        <v>0</v>
      </c>
      <c r="E103" s="34">
        <f t="shared" si="8"/>
        <v>0</v>
      </c>
      <c r="F103" s="35" t="e">
        <f>#REF!+#REF!+#REF!+#REF!+#REF!+#REF!+#REF!+#REF!+#REF!+#REF!</f>
        <v>#REF!</v>
      </c>
      <c r="G103" s="34">
        <f t="shared" si="9"/>
        <v>0</v>
      </c>
      <c r="H103" s="51">
        <v>0</v>
      </c>
      <c r="I103" s="12">
        <v>4452.8999999999996</v>
      </c>
      <c r="K103" s="13"/>
    </row>
    <row r="104" spans="1:11" s="45" customFormat="1" ht="20.25" thickBot="1" x14ac:dyDescent="0.45">
      <c r="A104" s="109" t="s">
        <v>105</v>
      </c>
      <c r="B104" s="110"/>
      <c r="C104" s="73">
        <f>F104*12</f>
        <v>0</v>
      </c>
      <c r="D104" s="44">
        <f>D15+D23+D31+D32+D33+D34+D35+D36+D39+D40+D41+D42+D43+D57+D68+D73+D83+D86+D88+D91+D38</f>
        <v>681226.23999999999</v>
      </c>
      <c r="E104" s="44">
        <f t="shared" ref="E104:H104" si="10">E15+E23+E31+E32+E33+E34+E35+E36+E39+E40+E41+E42+E43+E57+E68+E73+E83+E86+E88+E91+E38</f>
        <v>120.12</v>
      </c>
      <c r="F104" s="44">
        <f t="shared" si="10"/>
        <v>0</v>
      </c>
      <c r="G104" s="44">
        <f t="shared" si="10"/>
        <v>153.02000000000001</v>
      </c>
      <c r="H104" s="44">
        <f t="shared" si="10"/>
        <v>12.76</v>
      </c>
      <c r="I104" s="12">
        <v>4452.5</v>
      </c>
      <c r="K104" s="46"/>
    </row>
    <row r="105" spans="1:11" s="48" customFormat="1" ht="15" x14ac:dyDescent="0.2">
      <c r="A105" s="111"/>
      <c r="B105" s="49"/>
      <c r="C105" s="49"/>
      <c r="D105" s="49"/>
      <c r="E105" s="49"/>
      <c r="F105" s="49"/>
      <c r="G105" s="49"/>
      <c r="H105" s="49"/>
      <c r="I105" s="12"/>
      <c r="K105" s="50"/>
    </row>
    <row r="106" spans="1:11" s="48" customFormat="1" ht="15" x14ac:dyDescent="0.2">
      <c r="A106" s="111"/>
      <c r="B106" s="49"/>
      <c r="C106" s="49"/>
      <c r="D106" s="49"/>
      <c r="E106" s="49"/>
      <c r="F106" s="49"/>
      <c r="G106" s="49"/>
      <c r="H106" s="49"/>
      <c r="I106" s="12"/>
      <c r="K106" s="50"/>
    </row>
    <row r="107" spans="1:11" s="48" customFormat="1" ht="15" x14ac:dyDescent="0.2">
      <c r="A107" s="111"/>
      <c r="B107" s="49"/>
      <c r="C107" s="49"/>
      <c r="D107" s="49"/>
      <c r="E107" s="49"/>
      <c r="F107" s="49"/>
      <c r="G107" s="49"/>
      <c r="H107" s="49"/>
      <c r="I107" s="12"/>
      <c r="K107" s="50"/>
    </row>
    <row r="108" spans="1:11" s="48" customFormat="1" ht="15" x14ac:dyDescent="0.2">
      <c r="A108" s="111"/>
      <c r="B108" s="49"/>
      <c r="C108" s="49"/>
      <c r="D108" s="49"/>
      <c r="E108" s="49"/>
      <c r="F108" s="49"/>
      <c r="G108" s="49"/>
      <c r="H108" s="49"/>
      <c r="I108" s="12"/>
      <c r="K108" s="50"/>
    </row>
    <row r="109" spans="1:11" s="48" customFormat="1" ht="15.75" thickBot="1" x14ac:dyDescent="0.25">
      <c r="A109" s="111"/>
      <c r="B109" s="49"/>
      <c r="C109" s="49"/>
      <c r="D109" s="49"/>
      <c r="E109" s="49"/>
      <c r="F109" s="49"/>
      <c r="G109" s="49"/>
      <c r="H109" s="49"/>
      <c r="I109" s="12"/>
      <c r="K109" s="50"/>
    </row>
    <row r="110" spans="1:11" s="45" customFormat="1" ht="20.25" thickBot="1" x14ac:dyDescent="0.25">
      <c r="A110" s="109" t="s">
        <v>91</v>
      </c>
      <c r="B110" s="110"/>
      <c r="C110" s="73">
        <f>F110*12</f>
        <v>0</v>
      </c>
      <c r="D110" s="73">
        <f>D111</f>
        <v>761.71</v>
      </c>
      <c r="E110" s="73">
        <f t="shared" ref="E110:H110" si="11">E111</f>
        <v>0</v>
      </c>
      <c r="F110" s="73">
        <f t="shared" si="11"/>
        <v>0</v>
      </c>
      <c r="G110" s="73">
        <f t="shared" si="11"/>
        <v>0.17</v>
      </c>
      <c r="H110" s="73">
        <f t="shared" si="11"/>
        <v>0.01</v>
      </c>
      <c r="I110" s="12">
        <v>4452.8999999999996</v>
      </c>
      <c r="K110" s="46"/>
    </row>
    <row r="111" spans="1:11" s="12" customFormat="1" ht="15" x14ac:dyDescent="0.2">
      <c r="A111" s="99" t="s">
        <v>125</v>
      </c>
      <c r="B111" s="100"/>
      <c r="C111" s="40"/>
      <c r="D111" s="40">
        <v>761.71</v>
      </c>
      <c r="E111" s="40"/>
      <c r="F111" s="40"/>
      <c r="G111" s="40">
        <f t="shared" ref="G111" si="12">D111/I111</f>
        <v>0.17</v>
      </c>
      <c r="H111" s="30">
        <f t="shared" ref="H111" si="13">G111/12</f>
        <v>0.01</v>
      </c>
      <c r="I111" s="12">
        <v>4452.8999999999996</v>
      </c>
      <c r="K111" s="13"/>
    </row>
    <row r="112" spans="1:11" s="48" customFormat="1" x14ac:dyDescent="0.2">
      <c r="A112" s="47"/>
      <c r="F112" s="54"/>
      <c r="H112" s="54"/>
      <c r="K112" s="50"/>
    </row>
    <row r="113" spans="1:11" s="48" customFormat="1" x14ac:dyDescent="0.2">
      <c r="A113" s="47"/>
      <c r="F113" s="54"/>
      <c r="H113" s="54"/>
      <c r="K113" s="50"/>
    </row>
    <row r="114" spans="1:11" s="48" customFormat="1" ht="13.5" thickBot="1" x14ac:dyDescent="0.25">
      <c r="A114" s="47"/>
      <c r="F114" s="54"/>
      <c r="H114" s="54"/>
      <c r="K114" s="50"/>
    </row>
    <row r="115" spans="1:11" s="58" customFormat="1" ht="20.25" thickBot="1" x14ac:dyDescent="0.45">
      <c r="A115" s="55" t="s">
        <v>106</v>
      </c>
      <c r="B115" s="56"/>
      <c r="C115" s="57"/>
      <c r="D115" s="57">
        <f>D104+D110</f>
        <v>681987.95</v>
      </c>
      <c r="E115" s="57">
        <f>E104+E110</f>
        <v>120.12</v>
      </c>
      <c r="F115" s="57">
        <f>F104+F110</f>
        <v>0</v>
      </c>
      <c r="G115" s="57">
        <f>G104+G110</f>
        <v>153.19</v>
      </c>
      <c r="H115" s="57">
        <f>H104+H110</f>
        <v>12.77</v>
      </c>
      <c r="K115" s="59"/>
    </row>
    <row r="116" spans="1:11" s="48" customFormat="1" x14ac:dyDescent="0.2">
      <c r="A116" s="47"/>
      <c r="F116" s="54"/>
      <c r="H116" s="54"/>
      <c r="K116" s="50"/>
    </row>
    <row r="117" spans="1:11" s="48" customFormat="1" x14ac:dyDescent="0.2">
      <c r="A117" s="47"/>
      <c r="F117" s="54"/>
      <c r="H117" s="54"/>
      <c r="K117" s="50"/>
    </row>
    <row r="118" spans="1:11" s="64" customFormat="1" ht="18.75" x14ac:dyDescent="0.4">
      <c r="A118" s="60"/>
      <c r="B118" s="61"/>
      <c r="C118" s="62"/>
      <c r="D118" s="62"/>
      <c r="E118" s="62"/>
      <c r="F118" s="63"/>
      <c r="G118" s="62"/>
      <c r="H118" s="63"/>
      <c r="K118" s="65"/>
    </row>
    <row r="119" spans="1:11" s="42" customFormat="1" ht="19.5" x14ac:dyDescent="0.2">
      <c r="A119" s="66"/>
      <c r="B119" s="67"/>
      <c r="C119" s="68"/>
      <c r="D119" s="68"/>
      <c r="E119" s="68"/>
      <c r="F119" s="69"/>
      <c r="G119" s="68"/>
      <c r="H119" s="69"/>
      <c r="K119" s="43"/>
    </row>
    <row r="120" spans="1:11" s="48" customFormat="1" ht="14.25" x14ac:dyDescent="0.2">
      <c r="A120" s="114" t="s">
        <v>107</v>
      </c>
      <c r="B120" s="114"/>
      <c r="C120" s="114"/>
      <c r="D120" s="114"/>
      <c r="E120" s="114"/>
      <c r="F120" s="114"/>
      <c r="K120" s="50"/>
    </row>
    <row r="121" spans="1:11" s="48" customFormat="1" x14ac:dyDescent="0.2">
      <c r="F121" s="54"/>
      <c r="H121" s="54"/>
      <c r="K121" s="50"/>
    </row>
    <row r="122" spans="1:11" s="48" customFormat="1" x14ac:dyDescent="0.2">
      <c r="A122" s="47" t="s">
        <v>108</v>
      </c>
      <c r="F122" s="54"/>
      <c r="H122" s="54"/>
      <c r="K122" s="50"/>
    </row>
    <row r="123" spans="1:11" s="48" customFormat="1" x14ac:dyDescent="0.2">
      <c r="F123" s="54"/>
      <c r="H123" s="54"/>
      <c r="K123" s="50"/>
    </row>
    <row r="124" spans="1:11" s="48" customFormat="1" x14ac:dyDescent="0.2">
      <c r="F124" s="54"/>
      <c r="H124" s="54"/>
      <c r="K124" s="50"/>
    </row>
    <row r="125" spans="1:11" s="48" customFormat="1" x14ac:dyDescent="0.2">
      <c r="F125" s="54"/>
      <c r="H125" s="54"/>
      <c r="K125" s="50"/>
    </row>
    <row r="126" spans="1:11" s="48" customFormat="1" x14ac:dyDescent="0.2">
      <c r="F126" s="54"/>
      <c r="H126" s="54"/>
      <c r="K126" s="50"/>
    </row>
    <row r="127" spans="1:11" s="48" customFormat="1" x14ac:dyDescent="0.2">
      <c r="F127" s="54"/>
      <c r="H127" s="54"/>
      <c r="K127" s="50"/>
    </row>
    <row r="128" spans="1:11" s="48" customFormat="1" x14ac:dyDescent="0.2">
      <c r="F128" s="54"/>
      <c r="H128" s="54"/>
      <c r="K128" s="50"/>
    </row>
    <row r="129" spans="6:11" s="48" customFormat="1" x14ac:dyDescent="0.2">
      <c r="F129" s="54"/>
      <c r="H129" s="54"/>
      <c r="K129" s="50"/>
    </row>
    <row r="130" spans="6:11" s="48" customFormat="1" x14ac:dyDescent="0.2">
      <c r="F130" s="54"/>
      <c r="H130" s="54"/>
      <c r="K130" s="50"/>
    </row>
    <row r="131" spans="6:11" s="48" customFormat="1" x14ac:dyDescent="0.2">
      <c r="F131" s="54"/>
      <c r="H131" s="54"/>
      <c r="K131" s="50"/>
    </row>
    <row r="132" spans="6:11" s="48" customFormat="1" x14ac:dyDescent="0.2">
      <c r="F132" s="54"/>
      <c r="H132" s="54"/>
      <c r="K132" s="50"/>
    </row>
    <row r="133" spans="6:11" s="48" customFormat="1" x14ac:dyDescent="0.2">
      <c r="F133" s="54"/>
      <c r="H133" s="54"/>
      <c r="K133" s="50"/>
    </row>
    <row r="134" spans="6:11" s="48" customFormat="1" x14ac:dyDescent="0.2">
      <c r="F134" s="54"/>
      <c r="H134" s="54"/>
      <c r="K134" s="50"/>
    </row>
    <row r="135" spans="6:11" s="48" customFormat="1" x14ac:dyDescent="0.2">
      <c r="F135" s="54"/>
      <c r="H135" s="54"/>
      <c r="K135" s="50"/>
    </row>
    <row r="136" spans="6:11" s="48" customFormat="1" x14ac:dyDescent="0.2">
      <c r="F136" s="54"/>
      <c r="H136" s="54"/>
      <c r="K136" s="50"/>
    </row>
    <row r="137" spans="6:11" s="48" customFormat="1" x14ac:dyDescent="0.2">
      <c r="F137" s="54"/>
      <c r="H137" s="54"/>
      <c r="K137" s="50"/>
    </row>
    <row r="138" spans="6:11" s="48" customFormat="1" x14ac:dyDescent="0.2">
      <c r="F138" s="54"/>
      <c r="H138" s="54"/>
      <c r="K138" s="50"/>
    </row>
    <row r="139" spans="6:11" s="48" customFormat="1" x14ac:dyDescent="0.2">
      <c r="F139" s="54"/>
      <c r="H139" s="54"/>
      <c r="K139" s="50"/>
    </row>
    <row r="140" spans="6:11" s="48" customFormat="1" x14ac:dyDescent="0.2">
      <c r="F140" s="54"/>
      <c r="H140" s="54"/>
      <c r="K140" s="50"/>
    </row>
  </sheetData>
  <mergeCells count="13">
    <mergeCell ref="A6:H6"/>
    <mergeCell ref="A1:H1"/>
    <mergeCell ref="B2:H2"/>
    <mergeCell ref="B3:H3"/>
    <mergeCell ref="B4:H4"/>
    <mergeCell ref="A5:H5"/>
    <mergeCell ref="A120:F120"/>
    <mergeCell ref="A7:H7"/>
    <mergeCell ref="A8:H8"/>
    <mergeCell ref="A9:H9"/>
    <mergeCell ref="A10:H10"/>
    <mergeCell ref="A11:H11"/>
    <mergeCell ref="A14:H14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проект1 </vt:lpstr>
      <vt:lpstr>по заявлению</vt:lpstr>
      <vt:lpstr>по голосованию</vt:lpstr>
      <vt:lpstr>для встроенных</vt:lpstr>
      <vt:lpstr>'для встроенных'!Область_печати</vt:lpstr>
      <vt:lpstr>'по голосованию'!Область_печати</vt:lpstr>
      <vt:lpstr>'по заявлению'!Область_печати</vt:lpstr>
      <vt:lpstr>'проект1 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2015-06-01T13:22:51Z</cp:lastPrinted>
  <dcterms:created xsi:type="dcterms:W3CDTF">2014-01-24T10:13:18Z</dcterms:created>
  <dcterms:modified xsi:type="dcterms:W3CDTF">2015-06-01T13:22:57Z</dcterms:modified>
</cp:coreProperties>
</file>