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205" activeTab="2"/>
  </bookViews>
  <sheets>
    <sheet name="пост.290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голосованию'!$A$1:$F$116</definedName>
    <definedName name="_xlnm.Print_Area" localSheetId="1">'по заявлению'!$A$1:$F$121</definedName>
    <definedName name="_xlnm.Print_Area" localSheetId="0">'пост.290'!$A$1:$F$137</definedName>
  </definedNames>
  <calcPr fullCalcOnLoad="1" fullPrecision="0"/>
</workbook>
</file>

<file path=xl/sharedStrings.xml><?xml version="1.0" encoding="utf-8"?>
<sst xmlns="http://schemas.openxmlformats.org/spreadsheetml/2006/main" count="633" uniqueCount="161">
  <si>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</si>
  <si>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</si>
  <si>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</si>
  <si>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</si>
  <si>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</si>
  <si>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</si>
  <si>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</si>
  <si>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</si>
  <si>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</si>
  <si>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</si>
  <si>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</si>
  <si>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</si>
  <si>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</si>
  <si>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</si>
  <si>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</si>
  <si>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</si>
  <si>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</si>
  <si>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</si>
  <si>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</si>
  <si>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</si>
  <si>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</si>
  <si>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</si>
  <si>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</si>
  <si>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</si>
  <si>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</si>
  <si>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</si>
  <si>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</si>
  <si>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</si>
  <si>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</si>
  <si>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</si>
  <si>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</si>
  <si>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</si>
  <si>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</si>
  <si>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замена трансформатора тока</t>
  </si>
  <si>
    <t>промывка фильтров в тепловом пункте</t>
  </si>
  <si>
    <t>регулировка элеваторного узла</t>
  </si>
  <si>
    <t>ревизия элеваторного узла ( сопло )</t>
  </si>
  <si>
    <t>4 раза в год</t>
  </si>
  <si>
    <t>восстановление общедомового уличного освещения</t>
  </si>
  <si>
    <t>(многоквартирный дом с электрическими плитами )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</si>
  <si>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</si>
  <si>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</si>
  <si>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</si>
  <si>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</si>
  <si>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</si>
  <si>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</si>
  <si>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</si>
  <si>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Погашение задолженности прошлых периодов</t>
  </si>
  <si>
    <t>восстановление циркуляции ГВС, сброс воздушных пробок</t>
  </si>
  <si>
    <t>1 раз в 3 года</t>
  </si>
  <si>
    <t>Сбор, вывоз и утилизация ТБО, руб/м2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</si>
  <si>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</si>
  <si>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вентиляции в т.числе: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</si>
  <si>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</si>
  <si>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</si>
  <si>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содержанию кровли в т.числе:</t>
  </si>
  <si>
    <t>очистка кровли от снега и скалывание сосулек</t>
  </si>
  <si>
    <t>3 раза в год</t>
  </si>
  <si>
    <t xml:space="preserve">очистка от снега и наледи подъездных козырьков </t>
  </si>
  <si>
    <t>Итого:</t>
  </si>
  <si>
    <t>гидравлическое испытание элеваторного узла и запорной арматуры</t>
  </si>
  <si>
    <t>Управление многоквартирным домом, всего в т.ч.</t>
  </si>
  <si>
    <t>1 раз в 4 года</t>
  </si>
  <si>
    <t>учет  работ по капремонту</t>
  </si>
  <si>
    <t xml:space="preserve">Проект </t>
  </si>
  <si>
    <t>объем работ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</si>
  <si>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</si>
  <si>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</si>
  <si>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</si>
  <si>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</si>
  <si>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</si>
  <si>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</si>
  <si>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</si>
  <si>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</si>
  <si>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</si>
  <si>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</si>
  <si>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</si>
  <si>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</si>
  <si>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</si>
  <si>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</si>
  <si>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</si>
  <si>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</si>
  <si>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</si>
  <si>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</si>
  <si>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</si>
  <si>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</si>
  <si>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</si>
  <si>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</si>
  <si>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</si>
  <si>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</si>
  <si>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</si>
  <si>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 xml:space="preserve">ревизия задвижек отопления </t>
  </si>
  <si>
    <t xml:space="preserve">смена задвижек отопления </t>
  </si>
  <si>
    <t xml:space="preserve"> замена неисправных контрольно-измерительных прибоов (манометров, термометров и т.д)</t>
  </si>
  <si>
    <t>работа по очистке водяного подогревателя для удаления накипи-коррозийных отложений</t>
  </si>
  <si>
    <t>проверка работы регулятора температуры на водяном водоподогревателе</t>
  </si>
  <si>
    <t>1 раз</t>
  </si>
  <si>
    <t>ревизия задвижек ГВС</t>
  </si>
  <si>
    <t>смена задвижек ГВС</t>
  </si>
  <si>
    <t>замена насоса хвс /резерв/</t>
  </si>
  <si>
    <t>ревизия задвижек ХВС</t>
  </si>
  <si>
    <t>смена задвижек ХВС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</si>
  <si>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</si>
  <si>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</si>
  <si>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</si>
  <si>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</si>
  <si>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</si>
  <si>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575,5 м2</t>
  </si>
  <si>
    <t>1421,12 м2</t>
  </si>
  <si>
    <t>1 шт</t>
  </si>
  <si>
    <t>Содержание  лестничных клеток</t>
  </si>
  <si>
    <t>подключение системы отопления с регулировкой и переводом системы ГВС на зимнюю схему</t>
  </si>
  <si>
    <t>замена неисправных контрольно-измерительных прибоов (манометров, термометров и т.д)</t>
  </si>
  <si>
    <t>Ремонт отмостки - 136,8 м2</t>
  </si>
  <si>
    <t>Изготовление и установка металлических решеток  - 6 шт.</t>
  </si>
  <si>
    <t>Замена водосточного желоба подъезда №1</t>
  </si>
  <si>
    <t>Ремонт козырька подъезда №2</t>
  </si>
  <si>
    <t>Изоляция трубопроводов СТС составом "Корунд" Ду 57 мм- 22 мп</t>
  </si>
  <si>
    <t>по адресу: ул.Ленинского Комсомола, д.1(S жилые + нежилые =575,5 м2 ;S придом.тер.= 1421,12 м2  )</t>
  </si>
  <si>
    <t>2 пробы</t>
  </si>
  <si>
    <t xml:space="preserve">отключение системы отопления </t>
  </si>
  <si>
    <t>Приложение № 3</t>
  </si>
  <si>
    <t xml:space="preserve">от _____________ 2016 г </t>
  </si>
  <si>
    <t>48 м2</t>
  </si>
  <si>
    <t>403,7 м2</t>
  </si>
  <si>
    <t>225 м</t>
  </si>
  <si>
    <t>61 м</t>
  </si>
  <si>
    <t>90 м</t>
  </si>
  <si>
    <t>126 м</t>
  </si>
  <si>
    <t>28 каналов</t>
  </si>
  <si>
    <t xml:space="preserve">ВСЕГО: </t>
  </si>
  <si>
    <t>Ремонт кровли - 434 м2</t>
  </si>
  <si>
    <t>Установка фильтра на ввод ХВС диам. 50 мм - 1 шт.</t>
  </si>
  <si>
    <t>Установка обратного клапана на ввод ХВС диам. 50 мм - 1 шт.</t>
  </si>
  <si>
    <t>Врезка перемычек на батареи лестничных клеток 1,2 подъезды</t>
  </si>
  <si>
    <t>Уборка мусора в тех. подвале - 1 м3</t>
  </si>
  <si>
    <t>Изоляция трубопроводов ГВС (цирк) составом "Корунд" Ду 25 мм - 20 мп</t>
  </si>
  <si>
    <t>Установка ДД (датчиков движения) в тамбуре - 2 шт.</t>
  </si>
  <si>
    <t>Установка ДД (датчиков движения) на площадках этажных - 4 шт.</t>
  </si>
  <si>
    <t>Ремонт освещения подвала</t>
  </si>
  <si>
    <t>Предлагаемый перечень работ по текущему ремонту                                       (на выбор собственников)</t>
  </si>
  <si>
    <t>Разработка проектно - сметной документации на перевод полотенцесушителей с системы отопления на систему горячего водоснабжения</t>
  </si>
  <si>
    <t>Погодное регулирование системы отопления (ориентировочная стоимость)</t>
  </si>
  <si>
    <t>Установка фильтра на СТС (на обратный трубопровод с элеватора) диам.50 мм - 1 шт.</t>
  </si>
  <si>
    <t>Установка задвижки перед элеватором СТС Ду 50мм с изготовлением катушки</t>
  </si>
  <si>
    <t>Замена входных дверных блоков на металлические - 1 шт.</t>
  </si>
  <si>
    <t>2017  -2018 гг.</t>
  </si>
  <si>
    <t>(стоимость услуг  увеличена на 8,6  % в соответствии с уровнем инфляции 2016 г.)</t>
  </si>
  <si>
    <t>рассмотрение обращений граждан</t>
  </si>
  <si>
    <t>информационное сообщение (ГИС ЖКХ)</t>
  </si>
  <si>
    <t>объем теплоносителя на наполнение системы теплоснабжения (договор с ТПК)</t>
  </si>
  <si>
    <t xml:space="preserve"> дезинфекция вентканалов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</si>
  <si>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очистка от снега и наледи подъездных козырьков)</t>
    </r>
  </si>
  <si>
    <t>по состоянию на 1.05.2017г.</t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</si>
  <si>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</si>
  <si>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</si>
  <si>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</si>
  <si>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</si>
  <si>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ВСЕГО (без содержания лестничных клеток и уборки земельного участка)</t>
  </si>
  <si>
    <t>ВСЕГО (с содержанием  лестничных клеток и уборкой  земельного участка)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</si>
  <si>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очистка от снега и наледи подъездных козырьков, проверка,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систем, дезинфекция вентканалов, прочистка канализационных выпусков до сены здания,очистка кровли от снега и скалывание сосулек)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</si>
</sst>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0" fillId="25" borderId="0" xfId="0" applyFont="1" applyFill="1" applyAlignment="1">
      <alignment horizontal="center"/>
    </xf>
    <xf numFmtId="0" fontId="18" fillId="26" borderId="17" xfId="0" applyFont="1" applyFill="1" applyBorder="1" applyAlignment="1">
      <alignment horizontal="left" vertical="center" wrapText="1"/>
    </xf>
    <xf numFmtId="0" fontId="18" fillId="26" borderId="15" xfId="0" applyFont="1" applyFill="1" applyBorder="1" applyAlignment="1">
      <alignment horizontal="center" vertical="center" wrapText="1"/>
    </xf>
    <xf numFmtId="2" fontId="18" fillId="26" borderId="14" xfId="0" applyNumberFormat="1" applyFont="1" applyFill="1" applyBorder="1" applyAlignment="1">
      <alignment horizontal="center" vertical="center" wrapText="1"/>
    </xf>
    <xf numFmtId="2" fontId="18" fillId="26" borderId="18" xfId="0" applyNumberFormat="1" applyFont="1" applyFill="1" applyBorder="1" applyAlignment="1">
      <alignment horizontal="center" vertical="center" wrapText="1"/>
    </xf>
    <xf numFmtId="2" fontId="18" fillId="26" borderId="15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2" fontId="18" fillId="26" borderId="0" xfId="0" applyNumberFormat="1" applyFont="1" applyFill="1" applyAlignment="1">
      <alignment horizontal="center" vertical="center" wrapText="1"/>
    </xf>
    <xf numFmtId="0" fontId="22" fillId="26" borderId="0" xfId="0" applyFont="1" applyFill="1" applyAlignment="1">
      <alignment horizontal="center" vertical="center" wrapText="1"/>
    </xf>
    <xf numFmtId="2" fontId="18" fillId="26" borderId="19" xfId="0" applyNumberFormat="1" applyFont="1" applyFill="1" applyBorder="1" applyAlignment="1">
      <alignment horizontal="center" vertical="center" wrapText="1"/>
    </xf>
    <xf numFmtId="2" fontId="24" fillId="26" borderId="18" xfId="0" applyNumberFormat="1" applyFont="1" applyFill="1" applyBorder="1" applyAlignment="1">
      <alignment horizontal="center" vertical="center" wrapText="1"/>
    </xf>
    <xf numFmtId="2" fontId="24" fillId="26" borderId="14" xfId="0" applyNumberFormat="1" applyFont="1" applyFill="1" applyBorder="1" applyAlignment="1">
      <alignment horizontal="center" vertical="center" wrapText="1"/>
    </xf>
    <xf numFmtId="2" fontId="24" fillId="26" borderId="19" xfId="0" applyNumberFormat="1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2" fontId="0" fillId="26" borderId="22" xfId="0" applyNumberFormat="1" applyFont="1" applyFill="1" applyBorder="1" applyAlignment="1">
      <alignment horizontal="center" vertical="center" wrapText="1"/>
    </xf>
    <xf numFmtId="2" fontId="0" fillId="26" borderId="15" xfId="0" applyNumberFormat="1" applyFont="1" applyFill="1" applyBorder="1" applyAlignment="1">
      <alignment horizontal="center" vertical="center" wrapText="1"/>
    </xf>
    <xf numFmtId="2" fontId="0" fillId="26" borderId="20" xfId="0" applyNumberFormat="1" applyFont="1" applyFill="1" applyBorder="1" applyAlignment="1">
      <alignment horizontal="center" vertical="center" wrapText="1"/>
    </xf>
    <xf numFmtId="2" fontId="0" fillId="26" borderId="14" xfId="0" applyNumberFormat="1" applyFont="1" applyFill="1" applyBorder="1" applyAlignment="1">
      <alignment horizontal="center" vertical="center" wrapText="1"/>
    </xf>
    <xf numFmtId="2" fontId="18" fillId="26" borderId="23" xfId="0" applyNumberFormat="1" applyFont="1" applyFill="1" applyBorder="1" applyAlignment="1">
      <alignment horizontal="center" vertical="center" wrapText="1"/>
    </xf>
    <xf numFmtId="2" fontId="24" fillId="26" borderId="21" xfId="0" applyNumberFormat="1" applyFont="1" applyFill="1" applyBorder="1" applyAlignment="1">
      <alignment horizontal="center" vertical="center" wrapText="1"/>
    </xf>
    <xf numFmtId="2" fontId="24" fillId="26" borderId="23" xfId="0" applyNumberFormat="1" applyFont="1" applyFill="1" applyBorder="1" applyAlignment="1">
      <alignment horizontal="center" vertical="center" wrapText="1"/>
    </xf>
    <xf numFmtId="2" fontId="24" fillId="26" borderId="15" xfId="0" applyNumberFormat="1" applyFont="1" applyFill="1" applyBorder="1" applyAlignment="1">
      <alignment horizontal="center" vertical="center" wrapText="1"/>
    </xf>
    <xf numFmtId="2" fontId="24" fillId="26" borderId="20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 vertical="center"/>
    </xf>
    <xf numFmtId="0" fontId="18" fillId="26" borderId="11" xfId="0" applyFont="1" applyFill="1" applyBorder="1" applyAlignment="1">
      <alignment horizontal="center" vertical="center" wrapText="1"/>
    </xf>
    <xf numFmtId="0" fontId="18" fillId="26" borderId="24" xfId="0" applyFont="1" applyFill="1" applyBorder="1" applyAlignment="1">
      <alignment horizontal="center" vertical="center" wrapText="1"/>
    </xf>
    <xf numFmtId="0" fontId="0" fillId="26" borderId="25" xfId="0" applyFont="1" applyFill="1" applyBorder="1" applyAlignment="1">
      <alignment horizontal="center" vertical="center" wrapText="1"/>
    </xf>
    <xf numFmtId="0" fontId="0" fillId="26" borderId="26" xfId="0" applyFont="1" applyFill="1" applyBorder="1" applyAlignment="1">
      <alignment horizontal="center" vertical="center" wrapText="1"/>
    </xf>
    <xf numFmtId="0" fontId="0" fillId="26" borderId="27" xfId="0" applyFont="1" applyFill="1" applyBorder="1" applyAlignment="1">
      <alignment horizontal="center" vertical="center" wrapText="1"/>
    </xf>
    <xf numFmtId="2" fontId="23" fillId="26" borderId="0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0" fontId="18" fillId="26" borderId="16" xfId="0" applyFont="1" applyFill="1" applyBorder="1" applyAlignment="1">
      <alignment horizontal="left" vertical="center" wrapText="1"/>
    </xf>
    <xf numFmtId="0" fontId="24" fillId="26" borderId="14" xfId="0" applyFont="1" applyFill="1" applyBorder="1" applyAlignment="1">
      <alignment horizontal="center" vertical="center" wrapText="1"/>
    </xf>
    <xf numFmtId="0" fontId="24" fillId="26" borderId="16" xfId="0" applyFont="1" applyFill="1" applyBorder="1" applyAlignment="1">
      <alignment horizontal="left" vertical="center" wrapText="1"/>
    </xf>
    <xf numFmtId="2" fontId="18" fillId="26" borderId="11" xfId="0" applyNumberFormat="1" applyFont="1" applyFill="1" applyBorder="1" applyAlignment="1">
      <alignment horizontal="center" vertical="center" wrapText="1"/>
    </xf>
    <xf numFmtId="2" fontId="18" fillId="26" borderId="24" xfId="0" applyNumberFormat="1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center" vertical="center" wrapText="1"/>
    </xf>
    <xf numFmtId="2" fontId="18" fillId="0" borderId="29" xfId="0" applyNumberFormat="1" applyFont="1" applyFill="1" applyBorder="1" applyAlignment="1">
      <alignment horizontal="center" vertical="center" wrapText="1"/>
    </xf>
    <xf numFmtId="2" fontId="0" fillId="26" borderId="19" xfId="0" applyNumberFormat="1" applyFont="1" applyFill="1" applyBorder="1" applyAlignment="1">
      <alignment horizontal="center" vertical="center" wrapText="1"/>
    </xf>
    <xf numFmtId="0" fontId="0" fillId="26" borderId="17" xfId="0" applyFont="1" applyFill="1" applyBorder="1" applyAlignment="1">
      <alignment horizontal="left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 wrapText="1"/>
    </xf>
    <xf numFmtId="0" fontId="18" fillId="26" borderId="21" xfId="0" applyFont="1" applyFill="1" applyBorder="1" applyAlignment="1">
      <alignment horizontal="center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0" fillId="26" borderId="15" xfId="0" applyFill="1" applyBorder="1" applyAlignment="1">
      <alignment horizontal="center" vertical="center" wrapText="1"/>
    </xf>
    <xf numFmtId="0" fontId="19" fillId="26" borderId="17" xfId="0" applyFont="1" applyFill="1" applyBorder="1" applyAlignment="1">
      <alignment horizontal="left" vertical="center" wrapText="1"/>
    </xf>
    <xf numFmtId="0" fontId="24" fillId="26" borderId="15" xfId="0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left" vertical="center" wrapText="1"/>
    </xf>
    <xf numFmtId="0" fontId="24" fillId="26" borderId="30" xfId="0" applyFont="1" applyFill="1" applyBorder="1" applyAlignment="1">
      <alignment horizontal="left" vertical="center" wrapText="1"/>
    </xf>
    <xf numFmtId="0" fontId="24" fillId="26" borderId="21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0" fillId="26" borderId="11" xfId="0" applyFont="1" applyFill="1" applyBorder="1" applyAlignment="1">
      <alignment horizontal="center" vertical="center" wrapText="1"/>
    </xf>
    <xf numFmtId="2" fontId="0" fillId="26" borderId="18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2" fontId="18" fillId="0" borderId="18" xfId="0" applyNumberFormat="1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 wrapText="1"/>
    </xf>
    <xf numFmtId="0" fontId="0" fillId="26" borderId="21" xfId="0" applyFont="1" applyFill="1" applyBorder="1" applyAlignment="1">
      <alignment horizontal="center" vertical="center" wrapText="1"/>
    </xf>
    <xf numFmtId="2" fontId="0" fillId="26" borderId="21" xfId="0" applyNumberFormat="1" applyFont="1" applyFill="1" applyBorder="1" applyAlignment="1">
      <alignment horizontal="center" vertical="center" wrapText="1"/>
    </xf>
    <xf numFmtId="2" fontId="0" fillId="26" borderId="31" xfId="0" applyNumberFormat="1" applyFont="1" applyFill="1" applyBorder="1" applyAlignment="1">
      <alignment horizontal="center" vertical="center" wrapText="1"/>
    </xf>
    <xf numFmtId="4" fontId="18" fillId="26" borderId="11" xfId="0" applyNumberFormat="1" applyFont="1" applyFill="1" applyBorder="1" applyAlignment="1">
      <alignment horizontal="center" vertical="center" wrapText="1"/>
    </xf>
    <xf numFmtId="4" fontId="18" fillId="26" borderId="18" xfId="0" applyNumberFormat="1" applyFont="1" applyFill="1" applyBorder="1" applyAlignment="1">
      <alignment horizontal="center" vertical="center" wrapText="1"/>
    </xf>
    <xf numFmtId="4" fontId="24" fillId="26" borderId="18" xfId="0" applyNumberFormat="1" applyFont="1" applyFill="1" applyBorder="1" applyAlignment="1">
      <alignment horizontal="center" vertical="center" wrapText="1"/>
    </xf>
    <xf numFmtId="4" fontId="18" fillId="26" borderId="14" xfId="0" applyNumberFormat="1" applyFont="1" applyFill="1" applyBorder="1" applyAlignment="1">
      <alignment horizontal="center" vertical="center" wrapText="1"/>
    </xf>
    <xf numFmtId="4" fontId="18" fillId="26" borderId="21" xfId="0" applyNumberFormat="1" applyFont="1" applyFill="1" applyBorder="1" applyAlignment="1">
      <alignment horizontal="center" vertical="center" wrapText="1"/>
    </xf>
    <xf numFmtId="4" fontId="19" fillId="26" borderId="29" xfId="0" applyNumberFormat="1" applyFont="1" applyFill="1" applyBorder="1" applyAlignment="1">
      <alignment horizontal="center"/>
    </xf>
    <xf numFmtId="4" fontId="0" fillId="26" borderId="0" xfId="0" applyNumberFormat="1" applyFill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4" fontId="19" fillId="26" borderId="0" xfId="0" applyNumberFormat="1" applyFont="1" applyFill="1" applyBorder="1" applyAlignment="1">
      <alignment horizontal="center"/>
    </xf>
    <xf numFmtId="2" fontId="19" fillId="26" borderId="0" xfId="0" applyNumberFormat="1" applyFont="1" applyFill="1" applyBorder="1" applyAlignment="1">
      <alignment horizontal="center"/>
    </xf>
    <xf numFmtId="0" fontId="0" fillId="26" borderId="0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horizontal="center" vertical="center" wrapText="1"/>
    </xf>
    <xf numFmtId="2" fontId="0" fillId="26" borderId="0" xfId="0" applyNumberFormat="1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left" vertical="center" wrapText="1"/>
    </xf>
    <xf numFmtId="4" fontId="24" fillId="26" borderId="16" xfId="0" applyNumberFormat="1" applyFont="1" applyFill="1" applyBorder="1" applyAlignment="1">
      <alignment horizontal="left" vertical="center" wrapText="1"/>
    </xf>
    <xf numFmtId="4" fontId="24" fillId="26" borderId="14" xfId="0" applyNumberFormat="1" applyFont="1" applyFill="1" applyBorder="1" applyAlignment="1">
      <alignment horizontal="center" vertical="center" wrapText="1"/>
    </xf>
    <xf numFmtId="4" fontId="0" fillId="26" borderId="22" xfId="0" applyNumberFormat="1" applyFont="1" applyFill="1" applyBorder="1" applyAlignment="1">
      <alignment horizontal="center" vertical="center" wrapText="1"/>
    </xf>
    <xf numFmtId="4" fontId="0" fillId="26" borderId="18" xfId="0" applyNumberFormat="1" applyFont="1" applyFill="1" applyBorder="1" applyAlignment="1">
      <alignment horizontal="center" vertical="center" wrapText="1"/>
    </xf>
    <xf numFmtId="4" fontId="24" fillId="26" borderId="22" xfId="0" applyNumberFormat="1" applyFont="1" applyFill="1" applyBorder="1" applyAlignment="1">
      <alignment horizontal="center" vertical="center" wrapText="1"/>
    </xf>
    <xf numFmtId="4" fontId="24" fillId="26" borderId="15" xfId="0" applyNumberFormat="1" applyFont="1" applyFill="1" applyBorder="1" applyAlignment="1">
      <alignment horizontal="center" vertical="center" wrapText="1"/>
    </xf>
    <xf numFmtId="4" fontId="18" fillId="26" borderId="15" xfId="0" applyNumberFormat="1" applyFont="1" applyFill="1" applyBorder="1" applyAlignment="1">
      <alignment horizontal="center" vertical="center" wrapText="1"/>
    </xf>
    <xf numFmtId="4" fontId="0" fillId="26" borderId="0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4" fontId="23" fillId="26" borderId="33" xfId="0" applyNumberFormat="1" applyFont="1" applyFill="1" applyBorder="1" applyAlignment="1">
      <alignment horizontal="center" vertical="center"/>
    </xf>
    <xf numFmtId="4" fontId="23" fillId="26" borderId="24" xfId="0" applyNumberFormat="1" applyFont="1" applyFill="1" applyBorder="1" applyAlignment="1">
      <alignment horizontal="center" vertical="center"/>
    </xf>
    <xf numFmtId="4" fontId="18" fillId="26" borderId="24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left" vertical="center" wrapText="1"/>
    </xf>
    <xf numFmtId="4" fontId="0" fillId="26" borderId="15" xfId="0" applyNumberFormat="1" applyFont="1" applyFill="1" applyBorder="1" applyAlignment="1">
      <alignment horizontal="center" vertical="center" wrapText="1"/>
    </xf>
    <xf numFmtId="4" fontId="24" fillId="26" borderId="2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26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/>
    </xf>
    <xf numFmtId="4" fontId="18" fillId="26" borderId="15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0" fillId="26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4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9"/>
  <sheetViews>
    <sheetView zoomScale="80" zoomScaleNormal="80" zoomScalePageLayoutView="0" workbookViewId="0" topLeftCell="A88">
      <selection activeCell="F101" sqref="F10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25390625" style="1" customWidth="1"/>
    <col min="4" max="4" width="18.875" style="65" customWidth="1"/>
    <col min="5" max="5" width="13.875" style="65" customWidth="1"/>
    <col min="6" max="6" width="22.375" style="65" customWidth="1"/>
    <col min="7" max="7" width="15.125" style="1" customWidth="1"/>
    <col min="8" max="8" width="15.375" style="1" hidden="1" customWidth="1"/>
    <col min="9" max="9" width="15.375" style="29" hidden="1" customWidth="1"/>
    <col min="10" max="12" width="15.375" style="1" customWidth="1"/>
    <col min="13" max="16384" width="9.125" style="1" customWidth="1"/>
  </cols>
  <sheetData>
    <row r="1" spans="1:6" ht="15">
      <c r="A1" s="141" t="s">
        <v>121</v>
      </c>
      <c r="B1" s="142"/>
      <c r="C1" s="142"/>
      <c r="D1" s="142"/>
      <c r="E1" s="142"/>
      <c r="F1" s="142"/>
    </row>
    <row r="2" spans="2:6" ht="15">
      <c r="B2" s="143"/>
      <c r="C2" s="143"/>
      <c r="D2" s="143"/>
      <c r="E2" s="142"/>
      <c r="F2" s="142"/>
    </row>
    <row r="3" spans="1:6" ht="16.5">
      <c r="A3" s="34" t="s">
        <v>146</v>
      </c>
      <c r="B3" s="143" t="s">
        <v>0</v>
      </c>
      <c r="C3" s="143"/>
      <c r="D3" s="143"/>
      <c r="E3" s="142"/>
      <c r="F3" s="142"/>
    </row>
    <row r="4" spans="2:6" ht="15">
      <c r="B4" s="143" t="s">
        <v>122</v>
      </c>
      <c r="C4" s="143"/>
      <c r="D4" s="143"/>
      <c r="E4" s="142"/>
      <c r="F4" s="142"/>
    </row>
    <row r="5" spans="1:9" ht="18">
      <c r="A5" s="144" t="s">
        <v>64</v>
      </c>
      <c r="B5" s="145"/>
      <c r="C5" s="145"/>
      <c r="D5" s="145"/>
      <c r="E5" s="145"/>
      <c r="F5" s="145"/>
      <c r="I5" s="1"/>
    </row>
    <row r="6" spans="1:9" ht="15">
      <c r="A6" s="146" t="s">
        <v>147</v>
      </c>
      <c r="B6" s="146"/>
      <c r="C6" s="146"/>
      <c r="D6" s="146"/>
      <c r="E6" s="146"/>
      <c r="F6" s="146"/>
      <c r="I6" s="1"/>
    </row>
    <row r="7" spans="1:9" s="2" customFormat="1" ht="18.75">
      <c r="A7" s="147" t="s">
        <v>1</v>
      </c>
      <c r="B7" s="147"/>
      <c r="C7" s="147"/>
      <c r="D7" s="147"/>
      <c r="E7" s="148"/>
      <c r="F7" s="148"/>
      <c r="I7" s="30"/>
    </row>
    <row r="8" spans="1:6" s="3" customFormat="1" ht="18.75">
      <c r="A8" s="147" t="s">
        <v>118</v>
      </c>
      <c r="B8" s="147"/>
      <c r="C8" s="147"/>
      <c r="D8" s="147"/>
      <c r="E8" s="148"/>
      <c r="F8" s="148"/>
    </row>
    <row r="9" spans="1:6" s="4" customFormat="1" ht="14.25">
      <c r="A9" s="149" t="s">
        <v>39</v>
      </c>
      <c r="B9" s="149"/>
      <c r="C9" s="149"/>
      <c r="D9" s="149"/>
      <c r="E9" s="150"/>
      <c r="F9" s="150"/>
    </row>
    <row r="10" spans="1:6" s="3" customFormat="1" ht="19.5" thickBot="1">
      <c r="A10" s="151" t="s">
        <v>43</v>
      </c>
      <c r="B10" s="151"/>
      <c r="C10" s="151"/>
      <c r="D10" s="151"/>
      <c r="E10" s="152"/>
      <c r="F10" s="152"/>
    </row>
    <row r="11" spans="1:9" s="8" customFormat="1" ht="123.75" thickBot="1">
      <c r="A11" s="5" t="s">
        <v>2</v>
      </c>
      <c r="B11" s="6" t="s">
        <v>3</v>
      </c>
      <c r="C11" s="7" t="s">
        <v>65</v>
      </c>
      <c r="D11" s="59" t="s">
        <v>28</v>
      </c>
      <c r="E11" s="59" t="s">
        <v>4</v>
      </c>
      <c r="F11" s="60" t="s">
        <v>5</v>
      </c>
      <c r="I11" s="23"/>
    </row>
    <row r="12" spans="1:9" s="11" customFormat="1" ht="12.75">
      <c r="A12" s="9">
        <v>1</v>
      </c>
      <c r="B12" s="10">
        <v>2</v>
      </c>
      <c r="C12" s="89">
        <v>3</v>
      </c>
      <c r="D12" s="61">
        <v>4</v>
      </c>
      <c r="E12" s="62">
        <v>5</v>
      </c>
      <c r="F12" s="63">
        <v>6</v>
      </c>
      <c r="I12" s="31"/>
    </row>
    <row r="13" spans="1:9" s="11" customFormat="1" ht="36.75" customHeight="1">
      <c r="A13" s="153" t="s">
        <v>6</v>
      </c>
      <c r="B13" s="154"/>
      <c r="C13" s="154"/>
      <c r="D13" s="154"/>
      <c r="E13" s="155"/>
      <c r="F13" s="156"/>
      <c r="I13" s="31"/>
    </row>
    <row r="14" spans="1:9" s="8" customFormat="1" ht="26.25" customHeight="1">
      <c r="A14" s="66" t="s">
        <v>61</v>
      </c>
      <c r="B14" s="36" t="s">
        <v>7</v>
      </c>
      <c r="C14" s="90" t="s">
        <v>107</v>
      </c>
      <c r="D14" s="96">
        <f>E14*G14</f>
        <v>25828.44</v>
      </c>
      <c r="E14" s="37">
        <f>F14*12</f>
        <v>44.88</v>
      </c>
      <c r="F14" s="43">
        <f>F25+F27</f>
        <v>3.74</v>
      </c>
      <c r="G14" s="8">
        <v>575.5</v>
      </c>
      <c r="H14" s="8">
        <v>1.07</v>
      </c>
      <c r="I14" s="23">
        <v>2.24</v>
      </c>
    </row>
    <row r="15" spans="1:9" s="8" customFormat="1" ht="29.25" customHeight="1">
      <c r="A15" s="111" t="s">
        <v>44</v>
      </c>
      <c r="B15" s="112" t="s">
        <v>45</v>
      </c>
      <c r="C15" s="38"/>
      <c r="D15" s="96"/>
      <c r="E15" s="37"/>
      <c r="F15" s="43"/>
      <c r="G15" s="8">
        <v>575.5</v>
      </c>
      <c r="I15" s="23"/>
    </row>
    <row r="16" spans="1:9" s="8" customFormat="1" ht="17.25" customHeight="1">
      <c r="A16" s="111" t="s">
        <v>46</v>
      </c>
      <c r="B16" s="112" t="s">
        <v>45</v>
      </c>
      <c r="C16" s="38"/>
      <c r="D16" s="96"/>
      <c r="E16" s="37"/>
      <c r="F16" s="43"/>
      <c r="G16" s="8">
        <v>575.5</v>
      </c>
      <c r="I16" s="23"/>
    </row>
    <row r="17" spans="1:9" s="8" customFormat="1" ht="125.25" customHeight="1">
      <c r="A17" s="111" t="s">
        <v>66</v>
      </c>
      <c r="B17" s="112" t="s">
        <v>20</v>
      </c>
      <c r="C17" s="38"/>
      <c r="D17" s="96"/>
      <c r="E17" s="37"/>
      <c r="F17" s="43"/>
      <c r="G17" s="8">
        <v>575.5</v>
      </c>
      <c r="I17" s="23"/>
    </row>
    <row r="18" spans="1:9" s="8" customFormat="1" ht="19.5" customHeight="1">
      <c r="A18" s="111" t="s">
        <v>67</v>
      </c>
      <c r="B18" s="112" t="s">
        <v>45</v>
      </c>
      <c r="C18" s="38"/>
      <c r="D18" s="96"/>
      <c r="E18" s="37"/>
      <c r="F18" s="43"/>
      <c r="G18" s="8">
        <v>575.5</v>
      </c>
      <c r="I18" s="23"/>
    </row>
    <row r="19" spans="1:9" s="8" customFormat="1" ht="15">
      <c r="A19" s="111" t="s">
        <v>68</v>
      </c>
      <c r="B19" s="112" t="s">
        <v>45</v>
      </c>
      <c r="C19" s="38"/>
      <c r="D19" s="96"/>
      <c r="E19" s="37"/>
      <c r="F19" s="43"/>
      <c r="G19" s="8">
        <v>575.5</v>
      </c>
      <c r="I19" s="23"/>
    </row>
    <row r="20" spans="1:9" s="8" customFormat="1" ht="25.5">
      <c r="A20" s="111" t="s">
        <v>69</v>
      </c>
      <c r="B20" s="112" t="s">
        <v>10</v>
      </c>
      <c r="C20" s="38"/>
      <c r="D20" s="96"/>
      <c r="E20" s="37"/>
      <c r="F20" s="43"/>
      <c r="G20" s="8">
        <v>575.5</v>
      </c>
      <c r="I20" s="23"/>
    </row>
    <row r="21" spans="1:9" s="8" customFormat="1" ht="15">
      <c r="A21" s="111" t="s">
        <v>70</v>
      </c>
      <c r="B21" s="112" t="s">
        <v>12</v>
      </c>
      <c r="C21" s="38"/>
      <c r="D21" s="96"/>
      <c r="E21" s="37"/>
      <c r="F21" s="43"/>
      <c r="G21" s="8">
        <v>575.5</v>
      </c>
      <c r="I21" s="23"/>
    </row>
    <row r="22" spans="1:9" s="8" customFormat="1" ht="15">
      <c r="A22" s="111" t="s">
        <v>148</v>
      </c>
      <c r="B22" s="112" t="s">
        <v>45</v>
      </c>
      <c r="C22" s="44"/>
      <c r="D22" s="97"/>
      <c r="E22" s="45"/>
      <c r="F22" s="46"/>
      <c r="G22" s="8">
        <v>575.5</v>
      </c>
      <c r="I22" s="23"/>
    </row>
    <row r="23" spans="1:9" s="8" customFormat="1" ht="15">
      <c r="A23" s="111" t="s">
        <v>149</v>
      </c>
      <c r="B23" s="112" t="s">
        <v>45</v>
      </c>
      <c r="C23" s="44"/>
      <c r="D23" s="97"/>
      <c r="E23" s="45"/>
      <c r="F23" s="46"/>
      <c r="I23" s="23"/>
    </row>
    <row r="24" spans="1:9" s="8" customFormat="1" ht="15">
      <c r="A24" s="111" t="s">
        <v>71</v>
      </c>
      <c r="B24" s="112" t="s">
        <v>15</v>
      </c>
      <c r="C24" s="44"/>
      <c r="D24" s="97"/>
      <c r="E24" s="45"/>
      <c r="F24" s="46"/>
      <c r="G24" s="8">
        <v>575.5</v>
      </c>
      <c r="I24" s="23"/>
    </row>
    <row r="25" spans="1:9" s="8" customFormat="1" ht="15">
      <c r="A25" s="66" t="s">
        <v>59</v>
      </c>
      <c r="B25" s="67"/>
      <c r="C25" s="44"/>
      <c r="D25" s="97"/>
      <c r="E25" s="45"/>
      <c r="F25" s="43">
        <v>3.61</v>
      </c>
      <c r="G25" s="8">
        <v>575.5</v>
      </c>
      <c r="I25" s="23"/>
    </row>
    <row r="26" spans="1:9" s="8" customFormat="1" ht="15">
      <c r="A26" s="68" t="s">
        <v>63</v>
      </c>
      <c r="B26" s="67" t="s">
        <v>45</v>
      </c>
      <c r="C26" s="44"/>
      <c r="D26" s="97"/>
      <c r="E26" s="45"/>
      <c r="F26" s="46">
        <v>0.13</v>
      </c>
      <c r="G26" s="8">
        <v>575.5</v>
      </c>
      <c r="I26" s="23"/>
    </row>
    <row r="27" spans="1:9" s="8" customFormat="1" ht="15">
      <c r="A27" s="66" t="s">
        <v>59</v>
      </c>
      <c r="B27" s="67"/>
      <c r="C27" s="44"/>
      <c r="D27" s="97"/>
      <c r="E27" s="45"/>
      <c r="F27" s="43">
        <f>F26</f>
        <v>0.13</v>
      </c>
      <c r="G27" s="8">
        <v>575.5</v>
      </c>
      <c r="I27" s="23"/>
    </row>
    <row r="28" spans="1:9" s="8" customFormat="1" ht="30">
      <c r="A28" s="66" t="s">
        <v>8</v>
      </c>
      <c r="B28" s="91" t="s">
        <v>9</v>
      </c>
      <c r="C28" s="38" t="s">
        <v>108</v>
      </c>
      <c r="D28" s="96">
        <f>68327.45*1.086</f>
        <v>74203.61</v>
      </c>
      <c r="E28" s="37">
        <f>D28/G28</f>
        <v>128.94</v>
      </c>
      <c r="F28" s="43">
        <f>E28/12</f>
        <v>10.75</v>
      </c>
      <c r="G28" s="8">
        <v>575.5</v>
      </c>
      <c r="I28" s="23"/>
    </row>
    <row r="29" spans="1:9" s="8" customFormat="1" ht="15">
      <c r="A29" s="111" t="s">
        <v>72</v>
      </c>
      <c r="B29" s="112" t="s">
        <v>9</v>
      </c>
      <c r="C29" s="44"/>
      <c r="D29" s="97"/>
      <c r="E29" s="45"/>
      <c r="F29" s="43"/>
      <c r="G29" s="8">
        <v>575.5</v>
      </c>
      <c r="I29" s="23"/>
    </row>
    <row r="30" spans="1:9" s="8" customFormat="1" ht="15">
      <c r="A30" s="111" t="s">
        <v>73</v>
      </c>
      <c r="B30" s="112" t="s">
        <v>74</v>
      </c>
      <c r="C30" s="44"/>
      <c r="D30" s="97"/>
      <c r="E30" s="45"/>
      <c r="F30" s="43"/>
      <c r="G30" s="8">
        <v>575.5</v>
      </c>
      <c r="I30" s="23"/>
    </row>
    <row r="31" spans="1:9" s="8" customFormat="1" ht="15">
      <c r="A31" s="111" t="s">
        <v>75</v>
      </c>
      <c r="B31" s="112" t="s">
        <v>76</v>
      </c>
      <c r="C31" s="44"/>
      <c r="D31" s="97"/>
      <c r="E31" s="45"/>
      <c r="F31" s="43"/>
      <c r="G31" s="8">
        <v>575.5</v>
      </c>
      <c r="I31" s="23"/>
    </row>
    <row r="32" spans="1:9" s="8" customFormat="1" ht="15">
      <c r="A32" s="111" t="s">
        <v>40</v>
      </c>
      <c r="B32" s="112" t="s">
        <v>9</v>
      </c>
      <c r="C32" s="44"/>
      <c r="D32" s="97"/>
      <c r="E32" s="45"/>
      <c r="F32" s="43"/>
      <c r="G32" s="8">
        <v>575.5</v>
      </c>
      <c r="I32" s="23"/>
    </row>
    <row r="33" spans="1:9" s="8" customFormat="1" ht="25.5">
      <c r="A33" s="111" t="s">
        <v>41</v>
      </c>
      <c r="B33" s="112" t="s">
        <v>10</v>
      </c>
      <c r="C33" s="44"/>
      <c r="D33" s="97"/>
      <c r="E33" s="45"/>
      <c r="F33" s="43"/>
      <c r="G33" s="8">
        <v>575.5</v>
      </c>
      <c r="I33" s="23"/>
    </row>
    <row r="34" spans="1:9" s="8" customFormat="1" ht="15">
      <c r="A34" s="111" t="s">
        <v>77</v>
      </c>
      <c r="B34" s="112" t="s">
        <v>9</v>
      </c>
      <c r="C34" s="44"/>
      <c r="D34" s="97"/>
      <c r="E34" s="45"/>
      <c r="F34" s="43"/>
      <c r="G34" s="8">
        <v>575.5</v>
      </c>
      <c r="I34" s="23"/>
    </row>
    <row r="35" spans="1:9" s="8" customFormat="1" ht="15">
      <c r="A35" s="111" t="s">
        <v>78</v>
      </c>
      <c r="B35" s="112" t="s">
        <v>9</v>
      </c>
      <c r="C35" s="44"/>
      <c r="D35" s="97"/>
      <c r="E35" s="45"/>
      <c r="F35" s="43"/>
      <c r="G35" s="8">
        <v>575.5</v>
      </c>
      <c r="I35" s="23"/>
    </row>
    <row r="36" spans="1:9" s="8" customFormat="1" ht="25.5">
      <c r="A36" s="111" t="s">
        <v>79</v>
      </c>
      <c r="B36" s="112" t="s">
        <v>42</v>
      </c>
      <c r="C36" s="44"/>
      <c r="D36" s="97"/>
      <c r="E36" s="45"/>
      <c r="F36" s="43"/>
      <c r="G36" s="8">
        <v>575.5</v>
      </c>
      <c r="I36" s="23"/>
    </row>
    <row r="37" spans="1:9" s="8" customFormat="1" ht="30" customHeight="1">
      <c r="A37" s="111" t="s">
        <v>80</v>
      </c>
      <c r="B37" s="112" t="s">
        <v>10</v>
      </c>
      <c r="C37" s="44"/>
      <c r="D37" s="97"/>
      <c r="E37" s="45"/>
      <c r="F37" s="43"/>
      <c r="G37" s="8">
        <v>575.5</v>
      </c>
      <c r="I37" s="23"/>
    </row>
    <row r="38" spans="1:9" s="8" customFormat="1" ht="32.25" customHeight="1">
      <c r="A38" s="111" t="s">
        <v>81</v>
      </c>
      <c r="B38" s="112" t="s">
        <v>9</v>
      </c>
      <c r="C38" s="44"/>
      <c r="D38" s="97"/>
      <c r="E38" s="45"/>
      <c r="F38" s="43"/>
      <c r="G38" s="8">
        <v>575.5</v>
      </c>
      <c r="I38" s="23"/>
    </row>
    <row r="39" spans="1:9" s="15" customFormat="1" ht="24.75" customHeight="1">
      <c r="A39" s="35" t="s">
        <v>11</v>
      </c>
      <c r="B39" s="36" t="s">
        <v>12</v>
      </c>
      <c r="C39" s="38" t="s">
        <v>107</v>
      </c>
      <c r="D39" s="96">
        <f>E39*G39</f>
        <v>6215.4</v>
      </c>
      <c r="E39" s="37">
        <f>F39*12</f>
        <v>10.8</v>
      </c>
      <c r="F39" s="43">
        <v>0.9</v>
      </c>
      <c r="G39" s="8">
        <v>575.5</v>
      </c>
      <c r="H39" s="8">
        <v>1.07</v>
      </c>
      <c r="I39" s="23">
        <v>0.6</v>
      </c>
    </row>
    <row r="40" spans="1:9" s="8" customFormat="1" ht="22.5" customHeight="1">
      <c r="A40" s="35" t="s">
        <v>13</v>
      </c>
      <c r="B40" s="36" t="s">
        <v>14</v>
      </c>
      <c r="C40" s="38" t="s">
        <v>107</v>
      </c>
      <c r="D40" s="96">
        <f>E40*G40</f>
        <v>20234.58</v>
      </c>
      <c r="E40" s="37">
        <f>F40*12</f>
        <v>35.16</v>
      </c>
      <c r="F40" s="43">
        <v>2.93</v>
      </c>
      <c r="G40" s="8">
        <v>575.5</v>
      </c>
      <c r="H40" s="8">
        <v>1.07</v>
      </c>
      <c r="I40" s="23">
        <v>1.94</v>
      </c>
    </row>
    <row r="41" spans="1:9" s="8" customFormat="1" ht="21.75" customHeight="1">
      <c r="A41" s="35" t="s">
        <v>110</v>
      </c>
      <c r="B41" s="36" t="s">
        <v>9</v>
      </c>
      <c r="C41" s="38" t="s">
        <v>123</v>
      </c>
      <c r="D41" s="96">
        <f>82317.34*1.086</f>
        <v>89396.63</v>
      </c>
      <c r="E41" s="37">
        <f>D41/G41</f>
        <v>155.34</v>
      </c>
      <c r="F41" s="43">
        <f>E41/12</f>
        <v>12.95</v>
      </c>
      <c r="G41" s="8">
        <v>575.5</v>
      </c>
      <c r="I41" s="23"/>
    </row>
    <row r="42" spans="1:9" s="8" customFormat="1" ht="15">
      <c r="A42" s="111" t="s">
        <v>82</v>
      </c>
      <c r="B42" s="112" t="s">
        <v>20</v>
      </c>
      <c r="C42" s="38"/>
      <c r="D42" s="96"/>
      <c r="E42" s="37"/>
      <c r="F42" s="43"/>
      <c r="G42" s="8">
        <v>575.5</v>
      </c>
      <c r="I42" s="23"/>
    </row>
    <row r="43" spans="1:9" s="8" customFormat="1" ht="15">
      <c r="A43" s="111" t="s">
        <v>83</v>
      </c>
      <c r="B43" s="112" t="s">
        <v>15</v>
      </c>
      <c r="C43" s="38"/>
      <c r="D43" s="96"/>
      <c r="E43" s="37"/>
      <c r="F43" s="43"/>
      <c r="G43" s="8">
        <v>575.5</v>
      </c>
      <c r="I43" s="23"/>
    </row>
    <row r="44" spans="1:9" s="8" customFormat="1" ht="15">
      <c r="A44" s="111" t="s">
        <v>84</v>
      </c>
      <c r="B44" s="112" t="s">
        <v>85</v>
      </c>
      <c r="C44" s="38"/>
      <c r="D44" s="96"/>
      <c r="E44" s="37"/>
      <c r="F44" s="43"/>
      <c r="G44" s="8">
        <v>575.5</v>
      </c>
      <c r="I44" s="23"/>
    </row>
    <row r="45" spans="1:9" s="8" customFormat="1" ht="15">
      <c r="A45" s="111" t="s">
        <v>86</v>
      </c>
      <c r="B45" s="112" t="s">
        <v>87</v>
      </c>
      <c r="C45" s="38"/>
      <c r="D45" s="96"/>
      <c r="E45" s="37"/>
      <c r="F45" s="43"/>
      <c r="G45" s="8">
        <v>575.5</v>
      </c>
      <c r="I45" s="23"/>
    </row>
    <row r="46" spans="1:9" s="8" customFormat="1" ht="15">
      <c r="A46" s="111" t="s">
        <v>88</v>
      </c>
      <c r="B46" s="112" t="s">
        <v>85</v>
      </c>
      <c r="C46" s="38"/>
      <c r="D46" s="96"/>
      <c r="E46" s="37"/>
      <c r="F46" s="43"/>
      <c r="G46" s="8">
        <v>575.5</v>
      </c>
      <c r="I46" s="23"/>
    </row>
    <row r="47" spans="1:9" s="11" customFormat="1" ht="38.25" customHeight="1">
      <c r="A47" s="35" t="s">
        <v>89</v>
      </c>
      <c r="B47" s="36" t="s">
        <v>7</v>
      </c>
      <c r="C47" s="38" t="s">
        <v>109</v>
      </c>
      <c r="D47" s="96">
        <v>2439.99</v>
      </c>
      <c r="E47" s="37">
        <f>D47/G47</f>
        <v>4.24</v>
      </c>
      <c r="F47" s="43">
        <f>E47/12</f>
        <v>0.35</v>
      </c>
      <c r="G47" s="8">
        <v>575.5</v>
      </c>
      <c r="H47" s="8">
        <v>1.07</v>
      </c>
      <c r="I47" s="23">
        <v>0.24</v>
      </c>
    </row>
    <row r="48" spans="1:9" s="11" customFormat="1" ht="30">
      <c r="A48" s="35" t="s">
        <v>90</v>
      </c>
      <c r="B48" s="36" t="s">
        <v>7</v>
      </c>
      <c r="C48" s="38" t="s">
        <v>109</v>
      </c>
      <c r="D48" s="96">
        <v>15405.72</v>
      </c>
      <c r="E48" s="37">
        <f>D48/G48</f>
        <v>26.77</v>
      </c>
      <c r="F48" s="43">
        <f>E48/12</f>
        <v>2.23</v>
      </c>
      <c r="G48" s="8">
        <v>575.5</v>
      </c>
      <c r="H48" s="8">
        <v>1.07</v>
      </c>
      <c r="I48" s="23">
        <v>1.49</v>
      </c>
    </row>
    <row r="49" spans="1:9" s="8" customFormat="1" ht="15">
      <c r="A49" s="35" t="s">
        <v>21</v>
      </c>
      <c r="B49" s="36" t="s">
        <v>22</v>
      </c>
      <c r="C49" s="38" t="s">
        <v>124</v>
      </c>
      <c r="D49" s="96">
        <f>E49*G49</f>
        <v>552.48</v>
      </c>
      <c r="E49" s="37">
        <f>F49*12</f>
        <v>0.96</v>
      </c>
      <c r="F49" s="43">
        <v>0.08</v>
      </c>
      <c r="G49" s="8">
        <v>575.5</v>
      </c>
      <c r="H49" s="8">
        <v>1.07</v>
      </c>
      <c r="I49" s="23">
        <v>0.03</v>
      </c>
    </row>
    <row r="50" spans="1:9" s="8" customFormat="1" ht="15">
      <c r="A50" s="35" t="s">
        <v>23</v>
      </c>
      <c r="B50" s="78" t="s">
        <v>24</v>
      </c>
      <c r="C50" s="39" t="s">
        <v>124</v>
      </c>
      <c r="D50" s="96">
        <f>E50*G50</f>
        <v>345.3</v>
      </c>
      <c r="E50" s="39">
        <f>12*F50</f>
        <v>0.6</v>
      </c>
      <c r="F50" s="47">
        <v>0.05</v>
      </c>
      <c r="G50" s="8">
        <v>575.5</v>
      </c>
      <c r="H50" s="8">
        <v>1.07</v>
      </c>
      <c r="I50" s="23">
        <v>0.02</v>
      </c>
    </row>
    <row r="51" spans="1:9" s="42" customFormat="1" ht="30">
      <c r="A51" s="35" t="s">
        <v>51</v>
      </c>
      <c r="B51" s="36"/>
      <c r="C51" s="39" t="s">
        <v>119</v>
      </c>
      <c r="D51" s="96">
        <v>3535</v>
      </c>
      <c r="E51" s="39">
        <f>D51/G51</f>
        <v>6.14</v>
      </c>
      <c r="F51" s="47">
        <f>E51/12</f>
        <v>0.51</v>
      </c>
      <c r="G51" s="8">
        <v>575.5</v>
      </c>
      <c r="H51" s="40"/>
      <c r="I51" s="41"/>
    </row>
    <row r="52" spans="1:9" s="15" customFormat="1" ht="21" customHeight="1">
      <c r="A52" s="35" t="s">
        <v>29</v>
      </c>
      <c r="B52" s="36"/>
      <c r="C52" s="37" t="s">
        <v>125</v>
      </c>
      <c r="D52" s="98">
        <f>D53+D54+D55+D56+D57+D58+D59+D60+D61+D62+D63+D65+D66+D64</f>
        <v>13670.46</v>
      </c>
      <c r="E52" s="39">
        <f>D52/G52</f>
        <v>23.75</v>
      </c>
      <c r="F52" s="47">
        <f>E52/12</f>
        <v>1.98</v>
      </c>
      <c r="G52" s="8">
        <v>575.5</v>
      </c>
      <c r="H52" s="8">
        <v>1.07</v>
      </c>
      <c r="I52" s="23">
        <v>1.93</v>
      </c>
    </row>
    <row r="53" spans="1:9" s="11" customFormat="1" ht="20.25" customHeight="1">
      <c r="A53" s="75" t="s">
        <v>120</v>
      </c>
      <c r="B53" s="76" t="s">
        <v>15</v>
      </c>
      <c r="C53" s="49"/>
      <c r="D53" s="113">
        <v>259.38</v>
      </c>
      <c r="E53" s="50"/>
      <c r="F53" s="51"/>
      <c r="G53" s="8">
        <v>575.5</v>
      </c>
      <c r="H53" s="8">
        <v>1.07</v>
      </c>
      <c r="I53" s="23">
        <v>0.01</v>
      </c>
    </row>
    <row r="54" spans="1:9" s="11" customFormat="1" ht="19.5" customHeight="1">
      <c r="A54" s="75" t="s">
        <v>16</v>
      </c>
      <c r="B54" s="76" t="s">
        <v>20</v>
      </c>
      <c r="C54" s="49"/>
      <c r="D54" s="113">
        <v>548.89</v>
      </c>
      <c r="E54" s="50"/>
      <c r="F54" s="51"/>
      <c r="G54" s="8">
        <v>575.5</v>
      </c>
      <c r="H54" s="8">
        <v>1.07</v>
      </c>
      <c r="I54" s="23">
        <v>0.05</v>
      </c>
    </row>
    <row r="55" spans="1:9" s="11" customFormat="1" ht="18.75" customHeight="1">
      <c r="A55" s="75" t="s">
        <v>60</v>
      </c>
      <c r="B55" s="79" t="s">
        <v>15</v>
      </c>
      <c r="C55" s="49"/>
      <c r="D55" s="113">
        <v>978.07</v>
      </c>
      <c r="E55" s="50"/>
      <c r="F55" s="51"/>
      <c r="G55" s="8">
        <v>575.5</v>
      </c>
      <c r="H55" s="8"/>
      <c r="I55" s="23"/>
    </row>
    <row r="56" spans="1:9" s="11" customFormat="1" ht="21.75" customHeight="1">
      <c r="A56" s="75" t="s">
        <v>91</v>
      </c>
      <c r="B56" s="76" t="s">
        <v>15</v>
      </c>
      <c r="C56" s="49"/>
      <c r="D56" s="113">
        <v>0</v>
      </c>
      <c r="E56" s="50"/>
      <c r="F56" s="51"/>
      <c r="G56" s="8">
        <v>575.5</v>
      </c>
      <c r="H56" s="8">
        <v>1.07</v>
      </c>
      <c r="I56" s="23">
        <v>0.35</v>
      </c>
    </row>
    <row r="57" spans="1:9" s="11" customFormat="1" ht="22.5" customHeight="1">
      <c r="A57" s="75" t="s">
        <v>92</v>
      </c>
      <c r="B57" s="79" t="s">
        <v>96</v>
      </c>
      <c r="C57" s="49"/>
      <c r="D57" s="113">
        <v>0</v>
      </c>
      <c r="E57" s="50"/>
      <c r="F57" s="51"/>
      <c r="G57" s="8">
        <v>575.5</v>
      </c>
      <c r="H57" s="8"/>
      <c r="I57" s="23"/>
    </row>
    <row r="58" spans="1:9" s="11" customFormat="1" ht="21" customHeight="1">
      <c r="A58" s="75" t="s">
        <v>36</v>
      </c>
      <c r="B58" s="76" t="s">
        <v>15</v>
      </c>
      <c r="C58" s="49"/>
      <c r="D58" s="113">
        <v>1046</v>
      </c>
      <c r="E58" s="50"/>
      <c r="F58" s="51"/>
      <c r="G58" s="8">
        <v>575.5</v>
      </c>
      <c r="H58" s="8">
        <v>1.07</v>
      </c>
      <c r="I58" s="23">
        <v>0.1</v>
      </c>
    </row>
    <row r="59" spans="1:9" s="11" customFormat="1" ht="18.75" customHeight="1">
      <c r="A59" s="75" t="s">
        <v>17</v>
      </c>
      <c r="B59" s="76" t="s">
        <v>15</v>
      </c>
      <c r="C59" s="49"/>
      <c r="D59" s="113">
        <v>4663.38</v>
      </c>
      <c r="E59" s="50"/>
      <c r="F59" s="51"/>
      <c r="G59" s="8">
        <v>575.5</v>
      </c>
      <c r="H59" s="8">
        <v>1.07</v>
      </c>
      <c r="I59" s="23">
        <v>0.45</v>
      </c>
    </row>
    <row r="60" spans="1:9" s="11" customFormat="1" ht="21.75" customHeight="1">
      <c r="A60" s="75" t="s">
        <v>18</v>
      </c>
      <c r="B60" s="76" t="s">
        <v>15</v>
      </c>
      <c r="C60" s="49"/>
      <c r="D60" s="113">
        <v>1097.78</v>
      </c>
      <c r="E60" s="50"/>
      <c r="F60" s="51"/>
      <c r="G60" s="8">
        <v>575.5</v>
      </c>
      <c r="H60" s="8">
        <v>1.07</v>
      </c>
      <c r="I60" s="23">
        <v>0.11</v>
      </c>
    </row>
    <row r="61" spans="1:9" s="11" customFormat="1" ht="21.75" customHeight="1">
      <c r="A61" s="75" t="s">
        <v>34</v>
      </c>
      <c r="B61" s="80" t="s">
        <v>15</v>
      </c>
      <c r="C61" s="49"/>
      <c r="D61" s="113">
        <v>522.99</v>
      </c>
      <c r="E61" s="50"/>
      <c r="F61" s="51"/>
      <c r="G61" s="8">
        <v>575.5</v>
      </c>
      <c r="H61" s="8"/>
      <c r="I61" s="23"/>
    </row>
    <row r="62" spans="1:9" s="11" customFormat="1" ht="22.5" customHeight="1">
      <c r="A62" s="75" t="s">
        <v>35</v>
      </c>
      <c r="B62" s="80" t="s">
        <v>20</v>
      </c>
      <c r="C62" s="49"/>
      <c r="D62" s="113">
        <v>0</v>
      </c>
      <c r="E62" s="50"/>
      <c r="F62" s="51"/>
      <c r="G62" s="8">
        <v>575.5</v>
      </c>
      <c r="H62" s="8"/>
      <c r="I62" s="23"/>
    </row>
    <row r="63" spans="1:9" s="11" customFormat="1" ht="32.25" customHeight="1">
      <c r="A63" s="75" t="s">
        <v>19</v>
      </c>
      <c r="B63" s="76" t="s">
        <v>15</v>
      </c>
      <c r="C63" s="49"/>
      <c r="D63" s="113">
        <v>632.69</v>
      </c>
      <c r="E63" s="50"/>
      <c r="F63" s="51"/>
      <c r="G63" s="8">
        <v>575.5</v>
      </c>
      <c r="H63" s="8">
        <v>1.07</v>
      </c>
      <c r="I63" s="23">
        <v>0.06</v>
      </c>
    </row>
    <row r="64" spans="1:9" s="11" customFormat="1" ht="28.5" customHeight="1">
      <c r="A64" s="75" t="s">
        <v>150</v>
      </c>
      <c r="B64" s="79" t="s">
        <v>15</v>
      </c>
      <c r="C64" s="49"/>
      <c r="D64" s="113">
        <v>238.37</v>
      </c>
      <c r="E64" s="50"/>
      <c r="F64" s="51"/>
      <c r="G64" s="8"/>
      <c r="H64" s="8"/>
      <c r="I64" s="23"/>
    </row>
    <row r="65" spans="1:9" s="11" customFormat="1" ht="32.25" customHeight="1">
      <c r="A65" s="75" t="s">
        <v>111</v>
      </c>
      <c r="B65" s="76" t="s">
        <v>15</v>
      </c>
      <c r="C65" s="49"/>
      <c r="D65" s="113">
        <v>3682.91</v>
      </c>
      <c r="E65" s="50"/>
      <c r="F65" s="51"/>
      <c r="G65" s="8">
        <v>575.5</v>
      </c>
      <c r="H65" s="8">
        <v>1.07</v>
      </c>
      <c r="I65" s="23">
        <v>0.01</v>
      </c>
    </row>
    <row r="66" spans="1:9" s="11" customFormat="1" ht="32.25" customHeight="1">
      <c r="A66" s="75" t="s">
        <v>93</v>
      </c>
      <c r="B66" s="79" t="s">
        <v>15</v>
      </c>
      <c r="C66" s="88"/>
      <c r="D66" s="113">
        <v>0</v>
      </c>
      <c r="E66" s="50"/>
      <c r="F66" s="51"/>
      <c r="G66" s="8">
        <v>575.5</v>
      </c>
      <c r="H66" s="8">
        <v>1.07</v>
      </c>
      <c r="I66" s="23">
        <v>0</v>
      </c>
    </row>
    <row r="67" spans="1:9" s="15" customFormat="1" ht="30">
      <c r="A67" s="35" t="s">
        <v>31</v>
      </c>
      <c r="B67" s="36"/>
      <c r="C67" s="37" t="s">
        <v>126</v>
      </c>
      <c r="D67" s="98">
        <f>D68+D69+D70+D71+D72+D73</f>
        <v>13785.36</v>
      </c>
      <c r="E67" s="37">
        <f>D67/G67</f>
        <v>23.95</v>
      </c>
      <c r="F67" s="43">
        <f>E67/12</f>
        <v>2</v>
      </c>
      <c r="G67" s="8">
        <v>575.5</v>
      </c>
      <c r="H67" s="8">
        <v>1.07</v>
      </c>
      <c r="I67" s="23">
        <v>2.81</v>
      </c>
    </row>
    <row r="68" spans="1:9" s="11" customFormat="1" ht="29.25" customHeight="1">
      <c r="A68" s="75" t="s">
        <v>94</v>
      </c>
      <c r="B68" s="79" t="s">
        <v>20</v>
      </c>
      <c r="C68" s="49"/>
      <c r="D68" s="113">
        <v>6344.88</v>
      </c>
      <c r="E68" s="50"/>
      <c r="F68" s="51"/>
      <c r="G68" s="8">
        <v>575.5</v>
      </c>
      <c r="H68" s="8"/>
      <c r="I68" s="23"/>
    </row>
    <row r="69" spans="1:9" s="11" customFormat="1" ht="22.5" customHeight="1">
      <c r="A69" s="75" t="s">
        <v>48</v>
      </c>
      <c r="B69" s="80" t="s">
        <v>37</v>
      </c>
      <c r="C69" s="50"/>
      <c r="D69" s="49">
        <v>0</v>
      </c>
      <c r="E69" s="50"/>
      <c r="F69" s="51"/>
      <c r="G69" s="8"/>
      <c r="H69" s="8"/>
      <c r="I69" s="23"/>
    </row>
    <row r="70" spans="1:9" s="11" customFormat="1" ht="21" customHeight="1">
      <c r="A70" s="75" t="s">
        <v>95</v>
      </c>
      <c r="B70" s="76" t="s">
        <v>7</v>
      </c>
      <c r="C70" s="88"/>
      <c r="D70" s="113">
        <v>7440.48</v>
      </c>
      <c r="E70" s="50"/>
      <c r="F70" s="51"/>
      <c r="G70" s="8">
        <v>575.5</v>
      </c>
      <c r="H70" s="8">
        <v>1.07</v>
      </c>
      <c r="I70" s="23">
        <v>0.72</v>
      </c>
    </row>
    <row r="71" spans="1:9" s="11" customFormat="1" ht="29.25" customHeight="1">
      <c r="A71" s="75" t="s">
        <v>112</v>
      </c>
      <c r="B71" s="79" t="s">
        <v>15</v>
      </c>
      <c r="C71" s="88"/>
      <c r="D71" s="114">
        <v>0</v>
      </c>
      <c r="E71" s="52"/>
      <c r="F71" s="74"/>
      <c r="G71" s="8">
        <v>575.5</v>
      </c>
      <c r="H71" s="8"/>
      <c r="I71" s="23"/>
    </row>
    <row r="72" spans="1:9" s="11" customFormat="1" ht="19.5" customHeight="1">
      <c r="A72" s="75" t="s">
        <v>97</v>
      </c>
      <c r="B72" s="76" t="s">
        <v>15</v>
      </c>
      <c r="C72" s="88"/>
      <c r="D72" s="114">
        <v>0</v>
      </c>
      <c r="E72" s="52"/>
      <c r="F72" s="74"/>
      <c r="G72" s="8">
        <v>575.5</v>
      </c>
      <c r="H72" s="8"/>
      <c r="I72" s="23"/>
    </row>
    <row r="73" spans="1:9" s="11" customFormat="1" ht="21" customHeight="1">
      <c r="A73" s="75" t="s">
        <v>98</v>
      </c>
      <c r="B73" s="79" t="s">
        <v>96</v>
      </c>
      <c r="C73" s="88"/>
      <c r="D73" s="114">
        <v>0</v>
      </c>
      <c r="E73" s="52"/>
      <c r="F73" s="74"/>
      <c r="G73" s="8">
        <v>575.5</v>
      </c>
      <c r="H73" s="8"/>
      <c r="I73" s="23"/>
    </row>
    <row r="74" spans="1:9" s="11" customFormat="1" ht="30">
      <c r="A74" s="35" t="s">
        <v>32</v>
      </c>
      <c r="B74" s="76"/>
      <c r="C74" s="37" t="s">
        <v>126</v>
      </c>
      <c r="D74" s="98">
        <f>SUM(D75:D78)</f>
        <v>0</v>
      </c>
      <c r="E74" s="37">
        <f>D74/G74</f>
        <v>0</v>
      </c>
      <c r="F74" s="43">
        <f>E74/12</f>
        <v>0</v>
      </c>
      <c r="G74" s="8">
        <v>575.5</v>
      </c>
      <c r="H74" s="8">
        <v>1.07</v>
      </c>
      <c r="I74" s="23">
        <v>0</v>
      </c>
    </row>
    <row r="75" spans="1:9" s="11" customFormat="1" ht="15">
      <c r="A75" s="75" t="s">
        <v>99</v>
      </c>
      <c r="B75" s="79" t="s">
        <v>96</v>
      </c>
      <c r="C75" s="88"/>
      <c r="D75" s="97">
        <v>0</v>
      </c>
      <c r="E75" s="37"/>
      <c r="F75" s="43"/>
      <c r="G75" s="8">
        <v>575.5</v>
      </c>
      <c r="H75" s="8"/>
      <c r="I75" s="23"/>
    </row>
    <row r="76" spans="1:9" s="11" customFormat="1" ht="25.5">
      <c r="A76" s="75" t="s">
        <v>112</v>
      </c>
      <c r="B76" s="79" t="s">
        <v>15</v>
      </c>
      <c r="C76" s="88"/>
      <c r="D76" s="97">
        <v>0</v>
      </c>
      <c r="E76" s="37"/>
      <c r="F76" s="43"/>
      <c r="G76" s="8">
        <v>575.5</v>
      </c>
      <c r="H76" s="8"/>
      <c r="I76" s="23"/>
    </row>
    <row r="77" spans="1:9" s="11" customFormat="1" ht="15">
      <c r="A77" s="75" t="s">
        <v>100</v>
      </c>
      <c r="B77" s="76" t="s">
        <v>15</v>
      </c>
      <c r="C77" s="88"/>
      <c r="D77" s="97">
        <v>0</v>
      </c>
      <c r="E77" s="37"/>
      <c r="F77" s="43"/>
      <c r="G77" s="8">
        <v>575.5</v>
      </c>
      <c r="H77" s="8"/>
      <c r="I77" s="23"/>
    </row>
    <row r="78" spans="1:9" s="11" customFormat="1" ht="15">
      <c r="A78" s="75" t="s">
        <v>101</v>
      </c>
      <c r="B78" s="79" t="s">
        <v>96</v>
      </c>
      <c r="C78" s="49"/>
      <c r="D78" s="115">
        <v>0</v>
      </c>
      <c r="E78" s="50"/>
      <c r="F78" s="51"/>
      <c r="G78" s="8">
        <v>575.5</v>
      </c>
      <c r="H78" s="8">
        <v>1.07</v>
      </c>
      <c r="I78" s="23">
        <v>0</v>
      </c>
    </row>
    <row r="79" spans="1:9" s="11" customFormat="1" ht="33" customHeight="1">
      <c r="A79" s="35" t="s">
        <v>102</v>
      </c>
      <c r="B79" s="76"/>
      <c r="C79" s="37" t="s">
        <v>128</v>
      </c>
      <c r="D79" s="98">
        <f>D80+D81+D82+D83+D84+D85</f>
        <v>4252.07</v>
      </c>
      <c r="E79" s="37">
        <f>D79/G79</f>
        <v>7.39</v>
      </c>
      <c r="F79" s="43">
        <f>E79/12</f>
        <v>0.62</v>
      </c>
      <c r="G79" s="8">
        <v>575.5</v>
      </c>
      <c r="H79" s="8">
        <v>1.07</v>
      </c>
      <c r="I79" s="23">
        <v>0.89</v>
      </c>
    </row>
    <row r="80" spans="1:9" s="11" customFormat="1" ht="18" customHeight="1">
      <c r="A80" s="75" t="s">
        <v>30</v>
      </c>
      <c r="B80" s="76" t="s">
        <v>7</v>
      </c>
      <c r="C80" s="49"/>
      <c r="D80" s="113">
        <f>E80*G80</f>
        <v>0</v>
      </c>
      <c r="E80" s="50"/>
      <c r="F80" s="51"/>
      <c r="G80" s="8">
        <v>575.5</v>
      </c>
      <c r="H80" s="8">
        <v>1.07</v>
      </c>
      <c r="I80" s="23">
        <v>0</v>
      </c>
    </row>
    <row r="81" spans="1:9" s="11" customFormat="1" ht="38.25">
      <c r="A81" s="75" t="s">
        <v>103</v>
      </c>
      <c r="B81" s="76" t="s">
        <v>15</v>
      </c>
      <c r="C81" s="49"/>
      <c r="D81" s="113">
        <v>3158.67</v>
      </c>
      <c r="E81" s="50"/>
      <c r="F81" s="51"/>
      <c r="G81" s="8">
        <v>575.5</v>
      </c>
      <c r="H81" s="8">
        <v>1.07</v>
      </c>
      <c r="I81" s="23">
        <v>0.31</v>
      </c>
    </row>
    <row r="82" spans="1:9" s="11" customFormat="1" ht="39" customHeight="1">
      <c r="A82" s="75" t="s">
        <v>104</v>
      </c>
      <c r="B82" s="76" t="s">
        <v>15</v>
      </c>
      <c r="C82" s="49"/>
      <c r="D82" s="113">
        <v>1093.4</v>
      </c>
      <c r="E82" s="50"/>
      <c r="F82" s="51"/>
      <c r="G82" s="8">
        <v>575.5</v>
      </c>
      <c r="H82" s="8">
        <v>1.07</v>
      </c>
      <c r="I82" s="23">
        <v>0.11</v>
      </c>
    </row>
    <row r="83" spans="1:9" s="11" customFormat="1" ht="25.5">
      <c r="A83" s="75" t="s">
        <v>38</v>
      </c>
      <c r="B83" s="76" t="s">
        <v>10</v>
      </c>
      <c r="C83" s="49"/>
      <c r="D83" s="113">
        <f>E83*G83</f>
        <v>0</v>
      </c>
      <c r="E83" s="50"/>
      <c r="F83" s="51"/>
      <c r="G83" s="8">
        <v>575.5</v>
      </c>
      <c r="H83" s="8">
        <v>1.07</v>
      </c>
      <c r="I83" s="23">
        <v>0.47</v>
      </c>
    </row>
    <row r="84" spans="1:9" s="11" customFormat="1" ht="23.25" customHeight="1">
      <c r="A84" s="75" t="s">
        <v>33</v>
      </c>
      <c r="B84" s="79" t="s">
        <v>62</v>
      </c>
      <c r="C84" s="49"/>
      <c r="D84" s="113">
        <f>E84*G84</f>
        <v>0</v>
      </c>
      <c r="E84" s="50"/>
      <c r="F84" s="51"/>
      <c r="G84" s="8">
        <v>575.5</v>
      </c>
      <c r="H84" s="8">
        <v>1.07</v>
      </c>
      <c r="I84" s="23">
        <v>0</v>
      </c>
    </row>
    <row r="85" spans="1:9" s="11" customFormat="1" ht="55.5" customHeight="1">
      <c r="A85" s="75" t="s">
        <v>105</v>
      </c>
      <c r="B85" s="79" t="s">
        <v>49</v>
      </c>
      <c r="C85" s="49"/>
      <c r="D85" s="113">
        <v>0</v>
      </c>
      <c r="E85" s="50"/>
      <c r="F85" s="51"/>
      <c r="G85" s="8">
        <v>575.5</v>
      </c>
      <c r="H85" s="8">
        <v>1.07</v>
      </c>
      <c r="I85" s="23">
        <v>0</v>
      </c>
    </row>
    <row r="86" spans="1:8" s="8" customFormat="1" ht="19.5" customHeight="1">
      <c r="A86" s="35" t="s">
        <v>52</v>
      </c>
      <c r="B86" s="36"/>
      <c r="C86" s="48" t="s">
        <v>129</v>
      </c>
      <c r="D86" s="99">
        <f>D87+D88</f>
        <v>5320</v>
      </c>
      <c r="E86" s="48">
        <f>D86/G86</f>
        <v>9.24</v>
      </c>
      <c r="F86" s="53">
        <f>E86/12</f>
        <v>0.77</v>
      </c>
      <c r="G86" s="8">
        <v>575.5</v>
      </c>
      <c r="H86" s="23"/>
    </row>
    <row r="87" spans="1:8" s="8" customFormat="1" ht="45.75" customHeight="1">
      <c r="A87" s="83" t="s">
        <v>106</v>
      </c>
      <c r="B87" s="79" t="s">
        <v>20</v>
      </c>
      <c r="C87" s="48"/>
      <c r="D87" s="132">
        <v>3120</v>
      </c>
      <c r="E87" s="48"/>
      <c r="F87" s="53"/>
      <c r="G87" s="8">
        <v>575.5</v>
      </c>
      <c r="H87" s="23"/>
    </row>
    <row r="88" spans="1:8" s="8" customFormat="1" ht="24" customHeight="1">
      <c r="A88" s="83" t="s">
        <v>151</v>
      </c>
      <c r="B88" s="79" t="s">
        <v>49</v>
      </c>
      <c r="C88" s="54"/>
      <c r="D88" s="132">
        <v>2200</v>
      </c>
      <c r="E88" s="54"/>
      <c r="F88" s="55"/>
      <c r="G88" s="8">
        <v>575.5</v>
      </c>
      <c r="H88" s="23"/>
    </row>
    <row r="89" spans="1:8" s="8" customFormat="1" ht="18.75" customHeight="1">
      <c r="A89" s="35" t="s">
        <v>53</v>
      </c>
      <c r="B89" s="82"/>
      <c r="C89" s="48" t="s">
        <v>127</v>
      </c>
      <c r="D89" s="99">
        <f>D90</f>
        <v>1311.87</v>
      </c>
      <c r="E89" s="48">
        <f>D89/G89</f>
        <v>2.28</v>
      </c>
      <c r="F89" s="53">
        <f>E89/12</f>
        <v>0.19</v>
      </c>
      <c r="G89" s="8">
        <v>575.5</v>
      </c>
      <c r="H89" s="23"/>
    </row>
    <row r="90" spans="1:8" s="8" customFormat="1" ht="21" customHeight="1">
      <c r="A90" s="83" t="s">
        <v>54</v>
      </c>
      <c r="B90" s="82" t="s">
        <v>15</v>
      </c>
      <c r="C90" s="54"/>
      <c r="D90" s="132">
        <v>1311.87</v>
      </c>
      <c r="E90" s="54"/>
      <c r="F90" s="55"/>
      <c r="G90" s="8">
        <v>575.5</v>
      </c>
      <c r="H90" s="23"/>
    </row>
    <row r="91" spans="1:8" s="8" customFormat="1" ht="18.75" customHeight="1">
      <c r="A91" s="35" t="s">
        <v>55</v>
      </c>
      <c r="B91" s="82"/>
      <c r="C91" s="48" t="s">
        <v>124</v>
      </c>
      <c r="D91" s="99">
        <f>D92+D93</f>
        <v>20728.44</v>
      </c>
      <c r="E91" s="48">
        <f>D91/G91</f>
        <v>36.02</v>
      </c>
      <c r="F91" s="53">
        <f>E91/12</f>
        <v>3</v>
      </c>
      <c r="G91" s="8">
        <v>575.5</v>
      </c>
      <c r="H91" s="23"/>
    </row>
    <row r="92" spans="1:8" s="8" customFormat="1" ht="15">
      <c r="A92" s="83" t="s">
        <v>56</v>
      </c>
      <c r="B92" s="82" t="s">
        <v>57</v>
      </c>
      <c r="C92" s="54"/>
      <c r="D92" s="132">
        <v>20728.44</v>
      </c>
      <c r="E92" s="54"/>
      <c r="F92" s="55"/>
      <c r="G92" s="8">
        <v>575.5</v>
      </c>
      <c r="H92" s="23"/>
    </row>
    <row r="93" spans="1:8" s="8" customFormat="1" ht="15">
      <c r="A93" s="84" t="s">
        <v>58</v>
      </c>
      <c r="B93" s="85" t="s">
        <v>57</v>
      </c>
      <c r="C93" s="56"/>
      <c r="D93" s="116">
        <v>0</v>
      </c>
      <c r="E93" s="56"/>
      <c r="F93" s="57"/>
      <c r="G93" s="8">
        <v>575.5</v>
      </c>
      <c r="H93" s="23"/>
    </row>
    <row r="94" spans="1:9" s="8" customFormat="1" ht="149.25" customHeight="1" thickBot="1">
      <c r="A94" s="81" t="s">
        <v>152</v>
      </c>
      <c r="B94" s="36" t="s">
        <v>10</v>
      </c>
      <c r="C94" s="39"/>
      <c r="D94" s="117">
        <v>50000</v>
      </c>
      <c r="E94" s="39">
        <f aca="true" t="shared" si="0" ref="E94:E99">D94/G94</f>
        <v>86.88</v>
      </c>
      <c r="F94" s="47">
        <f aca="true" t="shared" si="1" ref="F94:F99">E94/12</f>
        <v>7.24</v>
      </c>
      <c r="G94" s="8">
        <v>575.5</v>
      </c>
      <c r="H94" s="8">
        <v>1.07</v>
      </c>
      <c r="I94" s="23">
        <v>0.3</v>
      </c>
    </row>
    <row r="95" spans="1:9" s="8" customFormat="1" ht="26.25" thickBot="1">
      <c r="A95" s="86" t="s">
        <v>47</v>
      </c>
      <c r="B95" s="87" t="s">
        <v>153</v>
      </c>
      <c r="C95" s="69"/>
      <c r="D95" s="95">
        <v>6616</v>
      </c>
      <c r="E95" s="69">
        <f t="shared" si="0"/>
        <v>11.5</v>
      </c>
      <c r="F95" s="70">
        <f t="shared" si="1"/>
        <v>0.96</v>
      </c>
      <c r="G95" s="8">
        <v>575.5</v>
      </c>
      <c r="I95" s="23"/>
    </row>
    <row r="96" spans="1:9" s="8" customFormat="1" ht="19.5" thickBot="1">
      <c r="A96" s="130" t="s">
        <v>154</v>
      </c>
      <c r="B96" s="36" t="s">
        <v>7</v>
      </c>
      <c r="C96" s="69"/>
      <c r="D96" s="95">
        <f>355.01+1219.26</f>
        <v>1574.27</v>
      </c>
      <c r="E96" s="69">
        <f t="shared" si="0"/>
        <v>2.74</v>
      </c>
      <c r="F96" s="70">
        <f t="shared" si="1"/>
        <v>0.23</v>
      </c>
      <c r="G96" s="8">
        <v>575.5</v>
      </c>
      <c r="I96" s="23"/>
    </row>
    <row r="97" spans="1:9" s="8" customFormat="1" ht="19.5" thickBot="1">
      <c r="A97" s="130" t="s">
        <v>155</v>
      </c>
      <c r="B97" s="36" t="s">
        <v>7</v>
      </c>
      <c r="C97" s="69"/>
      <c r="D97" s="95">
        <f>(355.01+743.94)</f>
        <v>1098.95</v>
      </c>
      <c r="E97" s="69">
        <f t="shared" si="0"/>
        <v>1.91</v>
      </c>
      <c r="F97" s="70">
        <f t="shared" si="1"/>
        <v>0.16</v>
      </c>
      <c r="G97" s="8">
        <v>575.5</v>
      </c>
      <c r="I97" s="23"/>
    </row>
    <row r="98" spans="1:9" s="8" customFormat="1" ht="19.5" thickBot="1">
      <c r="A98" s="130" t="s">
        <v>156</v>
      </c>
      <c r="B98" s="36" t="s">
        <v>7</v>
      </c>
      <c r="C98" s="69"/>
      <c r="D98" s="95">
        <v>6019.74</v>
      </c>
      <c r="E98" s="69">
        <f t="shared" si="0"/>
        <v>10.46</v>
      </c>
      <c r="F98" s="70">
        <f t="shared" si="1"/>
        <v>0.87</v>
      </c>
      <c r="G98" s="8">
        <v>575.5</v>
      </c>
      <c r="I98" s="23"/>
    </row>
    <row r="99" spans="1:9" s="8" customFormat="1" ht="19.5" thickBot="1">
      <c r="A99" s="130" t="s">
        <v>157</v>
      </c>
      <c r="B99" s="36" t="s">
        <v>7</v>
      </c>
      <c r="C99" s="69"/>
      <c r="D99" s="95">
        <v>1965.15</v>
      </c>
      <c r="E99" s="69">
        <f t="shared" si="0"/>
        <v>3.41</v>
      </c>
      <c r="F99" s="70">
        <f t="shared" si="1"/>
        <v>0.28</v>
      </c>
      <c r="G99" s="8">
        <v>575.5</v>
      </c>
      <c r="I99" s="23"/>
    </row>
    <row r="100" spans="1:9" s="8" customFormat="1" ht="19.5" thickBot="1">
      <c r="A100" s="26" t="s">
        <v>50</v>
      </c>
      <c r="B100" s="27" t="s">
        <v>9</v>
      </c>
      <c r="C100" s="28"/>
      <c r="D100" s="95">
        <f>E100*G100</f>
        <v>14226.36</v>
      </c>
      <c r="E100" s="69">
        <f>12*F100</f>
        <v>24.72</v>
      </c>
      <c r="F100" s="70">
        <v>2.06</v>
      </c>
      <c r="G100" s="8">
        <v>575.5</v>
      </c>
      <c r="I100" s="23"/>
    </row>
    <row r="101" spans="1:9" s="8" customFormat="1" ht="26.25" customHeight="1" thickBot="1">
      <c r="A101" s="71" t="s">
        <v>27</v>
      </c>
      <c r="B101" s="72"/>
      <c r="C101" s="73"/>
      <c r="D101" s="100">
        <f>D100+D95+D94+D79+D74+D67+D52+D50+D49+D48+D47+D40+D39+D14+D51+D91+D89+D86+D41+D28+D96+D97+D98+D99</f>
        <v>378725.82</v>
      </c>
      <c r="E101" s="100">
        <f>E100+E95+E94+E79+E74+E67+E52+E50+E49+E48+E47+E40+E39+E14+E51+E91+E89+E86+E41+E28+E96+E97+E98+E99</f>
        <v>658.08</v>
      </c>
      <c r="F101" s="100">
        <f>F100+F95+F94+F79+F74+F67+F52+F50+F49+F48+F47+F40+F39+F14+F51+F91+F89+F86+F41+F28+F96+F97+F98+F99</f>
        <v>54.85</v>
      </c>
      <c r="G101" s="8">
        <v>575.5</v>
      </c>
      <c r="H101" s="23"/>
      <c r="I101" s="23"/>
    </row>
    <row r="102" spans="1:9" s="8" customFormat="1" ht="18.75">
      <c r="A102" s="102"/>
      <c r="B102" s="103"/>
      <c r="C102" s="104"/>
      <c r="D102" s="105"/>
      <c r="E102" s="106"/>
      <c r="F102" s="106"/>
      <c r="H102" s="23"/>
      <c r="I102" s="23"/>
    </row>
    <row r="103" spans="1:9" s="8" customFormat="1" ht="18.75">
      <c r="A103" s="102"/>
      <c r="B103" s="103"/>
      <c r="C103" s="104"/>
      <c r="D103" s="105"/>
      <c r="E103" s="106"/>
      <c r="F103" s="106"/>
      <c r="H103" s="23"/>
      <c r="I103" s="23"/>
    </row>
    <row r="104" spans="1:9" s="19" customFormat="1" ht="15.75" thickBot="1">
      <c r="A104" s="18"/>
      <c r="D104" s="101"/>
      <c r="E104" s="58"/>
      <c r="F104" s="58"/>
      <c r="G104" s="8">
        <v>575.5</v>
      </c>
      <c r="I104" s="33"/>
    </row>
    <row r="105" spans="1:9" s="19" customFormat="1" ht="38.25" thickBot="1">
      <c r="A105" s="123" t="s">
        <v>140</v>
      </c>
      <c r="B105" s="7"/>
      <c r="C105" s="28"/>
      <c r="D105" s="95">
        <f>SUM(D106:D124)</f>
        <v>1523557.85</v>
      </c>
      <c r="E105" s="95">
        <f>SUM(E106:E124)</f>
        <v>2647.37</v>
      </c>
      <c r="F105" s="129">
        <f>SUM(F106:F124)</f>
        <v>220.64</v>
      </c>
      <c r="G105" s="8">
        <v>575.5</v>
      </c>
      <c r="I105" s="33"/>
    </row>
    <row r="106" spans="1:9" s="19" customFormat="1" ht="15">
      <c r="A106" s="24" t="s">
        <v>113</v>
      </c>
      <c r="B106" s="13"/>
      <c r="C106" s="12"/>
      <c r="D106" s="119">
        <v>272401.73</v>
      </c>
      <c r="E106" s="50">
        <f aca="true" t="shared" si="2" ref="E106:E124">D106/G106</f>
        <v>473.33</v>
      </c>
      <c r="F106" s="51">
        <f>E106/12</f>
        <v>39.44</v>
      </c>
      <c r="G106" s="8">
        <v>575.5</v>
      </c>
      <c r="I106" s="33"/>
    </row>
    <row r="107" spans="1:9" s="19" customFormat="1" ht="15">
      <c r="A107" s="25" t="s">
        <v>114</v>
      </c>
      <c r="B107" s="14"/>
      <c r="C107" s="16"/>
      <c r="D107" s="120">
        <v>6059.09</v>
      </c>
      <c r="E107" s="50">
        <f t="shared" si="2"/>
        <v>10.53</v>
      </c>
      <c r="F107" s="51">
        <f aca="true" t="shared" si="3" ref="F107:F124">E107/12</f>
        <v>0.88</v>
      </c>
      <c r="G107" s="8">
        <v>575.5</v>
      </c>
      <c r="I107" s="33"/>
    </row>
    <row r="108" spans="1:9" s="19" customFormat="1" ht="15">
      <c r="A108" s="25" t="s">
        <v>115</v>
      </c>
      <c r="B108" s="14"/>
      <c r="C108" s="16"/>
      <c r="D108" s="120">
        <v>2278.6</v>
      </c>
      <c r="E108" s="50">
        <f t="shared" si="2"/>
        <v>3.96</v>
      </c>
      <c r="F108" s="51">
        <f t="shared" si="3"/>
        <v>0.33</v>
      </c>
      <c r="G108" s="8">
        <v>575.5</v>
      </c>
      <c r="I108" s="33"/>
    </row>
    <row r="109" spans="1:9" s="19" customFormat="1" ht="15">
      <c r="A109" s="25" t="s">
        <v>116</v>
      </c>
      <c r="B109" s="14"/>
      <c r="C109" s="16"/>
      <c r="D109" s="120">
        <v>12235.09</v>
      </c>
      <c r="E109" s="50">
        <f t="shared" si="2"/>
        <v>21.26</v>
      </c>
      <c r="F109" s="51">
        <f t="shared" si="3"/>
        <v>1.77</v>
      </c>
      <c r="G109" s="8">
        <v>575.5</v>
      </c>
      <c r="I109" s="33"/>
    </row>
    <row r="110" spans="1:9" s="19" customFormat="1" ht="15">
      <c r="A110" s="25" t="s">
        <v>145</v>
      </c>
      <c r="B110" s="14"/>
      <c r="C110" s="16"/>
      <c r="D110" s="120">
        <v>39430.62</v>
      </c>
      <c r="E110" s="50">
        <f t="shared" si="2"/>
        <v>68.52</v>
      </c>
      <c r="F110" s="51">
        <f t="shared" si="3"/>
        <v>5.71</v>
      </c>
      <c r="G110" s="8">
        <v>575.5</v>
      </c>
      <c r="I110" s="33"/>
    </row>
    <row r="111" spans="1:9" s="77" customFormat="1" ht="15">
      <c r="A111" s="75" t="s">
        <v>131</v>
      </c>
      <c r="B111" s="76"/>
      <c r="C111" s="49"/>
      <c r="D111" s="121">
        <v>412131.86</v>
      </c>
      <c r="E111" s="50">
        <f t="shared" si="2"/>
        <v>716.13</v>
      </c>
      <c r="F111" s="51">
        <f t="shared" si="3"/>
        <v>59.68</v>
      </c>
      <c r="G111" s="8">
        <v>575.5</v>
      </c>
      <c r="H111" s="40"/>
      <c r="I111" s="41"/>
    </row>
    <row r="112" spans="1:9" s="77" customFormat="1" ht="15">
      <c r="A112" s="75" t="s">
        <v>132</v>
      </c>
      <c r="B112" s="76"/>
      <c r="C112" s="49"/>
      <c r="D112" s="121">
        <v>5573.29</v>
      </c>
      <c r="E112" s="50">
        <f t="shared" si="2"/>
        <v>9.68</v>
      </c>
      <c r="F112" s="51">
        <f t="shared" si="3"/>
        <v>0.81</v>
      </c>
      <c r="G112" s="8">
        <v>575.5</v>
      </c>
      <c r="H112" s="40"/>
      <c r="I112" s="41"/>
    </row>
    <row r="113" spans="1:9" s="77" customFormat="1" ht="15">
      <c r="A113" s="75" t="s">
        <v>133</v>
      </c>
      <c r="B113" s="76"/>
      <c r="C113" s="49"/>
      <c r="D113" s="121">
        <v>10847.41</v>
      </c>
      <c r="E113" s="50">
        <f t="shared" si="2"/>
        <v>18.85</v>
      </c>
      <c r="F113" s="51">
        <f t="shared" si="3"/>
        <v>1.57</v>
      </c>
      <c r="G113" s="8">
        <v>575.5</v>
      </c>
      <c r="H113" s="40"/>
      <c r="I113" s="41"/>
    </row>
    <row r="114" spans="1:9" s="77" customFormat="1" ht="25.5">
      <c r="A114" s="75" t="s">
        <v>143</v>
      </c>
      <c r="B114" s="76"/>
      <c r="C114" s="49"/>
      <c r="D114" s="121">
        <v>4038.38</v>
      </c>
      <c r="E114" s="50">
        <f t="shared" si="2"/>
        <v>7.02</v>
      </c>
      <c r="F114" s="51">
        <f t="shared" si="3"/>
        <v>0.59</v>
      </c>
      <c r="G114" s="8">
        <v>575.5</v>
      </c>
      <c r="H114" s="40"/>
      <c r="I114" s="41"/>
    </row>
    <row r="115" spans="1:9" s="77" customFormat="1" ht="25.5" customHeight="1">
      <c r="A115" s="75" t="s">
        <v>144</v>
      </c>
      <c r="B115" s="76"/>
      <c r="C115" s="49"/>
      <c r="D115" s="121">
        <v>8745.17</v>
      </c>
      <c r="E115" s="50">
        <f t="shared" si="2"/>
        <v>15.2</v>
      </c>
      <c r="F115" s="51">
        <f t="shared" si="3"/>
        <v>1.27</v>
      </c>
      <c r="G115" s="8">
        <v>575.5</v>
      </c>
      <c r="H115" s="40"/>
      <c r="I115" s="41"/>
    </row>
    <row r="116" spans="1:9" s="77" customFormat="1" ht="15">
      <c r="A116" s="75" t="s">
        <v>134</v>
      </c>
      <c r="B116" s="76"/>
      <c r="C116" s="49"/>
      <c r="D116" s="121">
        <v>11044.58</v>
      </c>
      <c r="E116" s="50">
        <f t="shared" si="2"/>
        <v>19.19</v>
      </c>
      <c r="F116" s="51">
        <f t="shared" si="3"/>
        <v>1.6</v>
      </c>
      <c r="G116" s="8">
        <v>575.5</v>
      </c>
      <c r="H116" s="40"/>
      <c r="I116" s="41"/>
    </row>
    <row r="117" spans="1:9" s="77" customFormat="1" ht="15">
      <c r="A117" s="75" t="s">
        <v>135</v>
      </c>
      <c r="B117" s="76"/>
      <c r="C117" s="49"/>
      <c r="D117" s="121">
        <v>4199.25</v>
      </c>
      <c r="E117" s="50">
        <f t="shared" si="2"/>
        <v>7.3</v>
      </c>
      <c r="F117" s="51">
        <f t="shared" si="3"/>
        <v>0.61</v>
      </c>
      <c r="G117" s="8">
        <v>575.5</v>
      </c>
      <c r="H117" s="40"/>
      <c r="I117" s="41"/>
    </row>
    <row r="118" spans="1:9" s="77" customFormat="1" ht="15">
      <c r="A118" s="75" t="s">
        <v>117</v>
      </c>
      <c r="B118" s="76"/>
      <c r="C118" s="49"/>
      <c r="D118" s="121">
        <v>7729.3</v>
      </c>
      <c r="E118" s="50">
        <f t="shared" si="2"/>
        <v>13.43</v>
      </c>
      <c r="F118" s="51">
        <f t="shared" si="3"/>
        <v>1.12</v>
      </c>
      <c r="G118" s="8">
        <v>575.5</v>
      </c>
      <c r="H118" s="40"/>
      <c r="I118" s="41"/>
    </row>
    <row r="119" spans="1:9" s="77" customFormat="1" ht="15">
      <c r="A119" s="75" t="s">
        <v>136</v>
      </c>
      <c r="B119" s="76"/>
      <c r="C119" s="49"/>
      <c r="D119" s="121">
        <v>3556.55</v>
      </c>
      <c r="E119" s="50">
        <f t="shared" si="2"/>
        <v>6.18</v>
      </c>
      <c r="F119" s="51">
        <f t="shared" si="3"/>
        <v>0.52</v>
      </c>
      <c r="G119" s="8">
        <v>575.5</v>
      </c>
      <c r="H119" s="40"/>
      <c r="I119" s="41"/>
    </row>
    <row r="120" spans="1:9" s="77" customFormat="1" ht="15">
      <c r="A120" s="75" t="s">
        <v>137</v>
      </c>
      <c r="B120" s="76"/>
      <c r="C120" s="49"/>
      <c r="D120" s="121">
        <v>3265.2</v>
      </c>
      <c r="E120" s="50">
        <f t="shared" si="2"/>
        <v>5.67</v>
      </c>
      <c r="F120" s="51">
        <f t="shared" si="3"/>
        <v>0.47</v>
      </c>
      <c r="G120" s="8">
        <v>575.5</v>
      </c>
      <c r="H120" s="40"/>
      <c r="I120" s="41"/>
    </row>
    <row r="121" spans="1:9" s="77" customFormat="1" ht="15">
      <c r="A121" s="75" t="s">
        <v>138</v>
      </c>
      <c r="B121" s="92"/>
      <c r="C121" s="94"/>
      <c r="D121" s="121">
        <v>6530.48</v>
      </c>
      <c r="E121" s="50">
        <f t="shared" si="2"/>
        <v>11.35</v>
      </c>
      <c r="F121" s="51">
        <f t="shared" si="3"/>
        <v>0.95</v>
      </c>
      <c r="G121" s="8">
        <v>575.5</v>
      </c>
      <c r="H121" s="40"/>
      <c r="I121" s="41"/>
    </row>
    <row r="122" spans="1:9" s="77" customFormat="1" ht="15">
      <c r="A122" s="110" t="s">
        <v>139</v>
      </c>
      <c r="B122" s="92"/>
      <c r="C122" s="94"/>
      <c r="D122" s="122">
        <v>22364.52</v>
      </c>
      <c r="E122" s="93">
        <f t="shared" si="2"/>
        <v>38.86</v>
      </c>
      <c r="F122" s="51">
        <f t="shared" si="3"/>
        <v>3.24</v>
      </c>
      <c r="G122" s="8">
        <v>575.5</v>
      </c>
      <c r="H122" s="40"/>
      <c r="I122" s="41"/>
    </row>
    <row r="123" spans="1:9" s="77" customFormat="1" ht="41.25" customHeight="1">
      <c r="A123" s="75" t="s">
        <v>141</v>
      </c>
      <c r="B123" s="76"/>
      <c r="C123" s="50"/>
      <c r="D123" s="131">
        <v>19607.73</v>
      </c>
      <c r="E123" s="93">
        <f t="shared" si="2"/>
        <v>34.07</v>
      </c>
      <c r="F123" s="51">
        <f t="shared" si="3"/>
        <v>2.84</v>
      </c>
      <c r="G123" s="8">
        <v>575.5</v>
      </c>
      <c r="H123" s="40"/>
      <c r="I123" s="41"/>
    </row>
    <row r="124" spans="1:9" s="77" customFormat="1" ht="25.5" customHeight="1">
      <c r="A124" s="75" t="s">
        <v>142</v>
      </c>
      <c r="B124" s="76"/>
      <c r="C124" s="50"/>
      <c r="D124" s="131">
        <v>671519</v>
      </c>
      <c r="E124" s="50">
        <f t="shared" si="2"/>
        <v>1166.84</v>
      </c>
      <c r="F124" s="51">
        <f t="shared" si="3"/>
        <v>97.24</v>
      </c>
      <c r="G124" s="8">
        <v>575.5</v>
      </c>
      <c r="H124" s="40"/>
      <c r="I124" s="41"/>
    </row>
    <row r="125" spans="1:9" s="77" customFormat="1" ht="18.75" customHeight="1">
      <c r="A125" s="107"/>
      <c r="B125" s="108"/>
      <c r="C125" s="109"/>
      <c r="D125" s="118"/>
      <c r="E125" s="109"/>
      <c r="F125" s="109"/>
      <c r="G125" s="8"/>
      <c r="H125" s="40"/>
      <c r="I125" s="41"/>
    </row>
    <row r="126" spans="1:9" s="19" customFormat="1" ht="15.75" thickBot="1">
      <c r="A126" s="18"/>
      <c r="D126" s="101"/>
      <c r="E126" s="58"/>
      <c r="F126" s="58"/>
      <c r="G126" s="8"/>
      <c r="I126" s="33"/>
    </row>
    <row r="127" spans="1:9" s="19" customFormat="1" ht="20.25" thickBot="1">
      <c r="A127" s="124" t="s">
        <v>130</v>
      </c>
      <c r="B127" s="125"/>
      <c r="C127" s="126"/>
      <c r="D127" s="127">
        <f>D101+D105</f>
        <v>1902283.67</v>
      </c>
      <c r="E127" s="127">
        <f>E101+E105</f>
        <v>3305.45</v>
      </c>
      <c r="F127" s="128">
        <f>F101+F105</f>
        <v>275.49</v>
      </c>
      <c r="G127" s="8">
        <v>575.5</v>
      </c>
      <c r="I127" s="33"/>
    </row>
    <row r="128" spans="1:9" s="19" customFormat="1" ht="12.75">
      <c r="A128" s="18"/>
      <c r="D128" s="58"/>
      <c r="E128" s="58"/>
      <c r="F128" s="58"/>
      <c r="I128" s="33"/>
    </row>
    <row r="129" spans="1:9" s="19" customFormat="1" ht="12.75">
      <c r="A129" s="18"/>
      <c r="D129" s="58"/>
      <c r="E129" s="58"/>
      <c r="F129" s="58"/>
      <c r="I129" s="33"/>
    </row>
    <row r="130" spans="1:9" s="19" customFormat="1" ht="12.75">
      <c r="A130" s="18"/>
      <c r="D130" s="58"/>
      <c r="E130" s="58"/>
      <c r="F130" s="58"/>
      <c r="I130" s="33"/>
    </row>
    <row r="131" spans="1:9" s="19" customFormat="1" ht="12.75">
      <c r="A131" s="18"/>
      <c r="D131" s="58"/>
      <c r="E131" s="58"/>
      <c r="F131" s="58"/>
      <c r="I131" s="33"/>
    </row>
    <row r="132" spans="1:9" s="19" customFormat="1" ht="12.75">
      <c r="A132" s="18"/>
      <c r="D132" s="58"/>
      <c r="E132" s="58"/>
      <c r="F132" s="58"/>
      <c r="I132" s="33"/>
    </row>
    <row r="133" spans="1:9" s="19" customFormat="1" ht="12.75">
      <c r="A133" s="18"/>
      <c r="D133" s="58"/>
      <c r="E133" s="58"/>
      <c r="F133" s="58"/>
      <c r="I133" s="33"/>
    </row>
    <row r="134" spans="1:9" s="19" customFormat="1" ht="12.75">
      <c r="A134" s="18"/>
      <c r="D134" s="58"/>
      <c r="E134" s="58"/>
      <c r="F134" s="58"/>
      <c r="I134" s="33"/>
    </row>
    <row r="135" spans="1:9" s="17" customFormat="1" ht="19.5">
      <c r="A135" s="20"/>
      <c r="B135" s="21"/>
      <c r="C135" s="22"/>
      <c r="D135" s="64"/>
      <c r="E135" s="64"/>
      <c r="F135" s="64"/>
      <c r="I135" s="32"/>
    </row>
    <row r="136" spans="1:9" s="19" customFormat="1" ht="14.25">
      <c r="A136" s="157" t="s">
        <v>25</v>
      </c>
      <c r="B136" s="157"/>
      <c r="C136" s="157"/>
      <c r="D136" s="157"/>
      <c r="E136" s="157"/>
      <c r="F136" s="157"/>
      <c r="I136" s="33"/>
    </row>
    <row r="137" spans="1:9" s="19" customFormat="1" ht="12.75">
      <c r="A137" s="18" t="s">
        <v>26</v>
      </c>
      <c r="D137" s="58"/>
      <c r="E137" s="58"/>
      <c r="F137" s="58"/>
      <c r="I137" s="33"/>
    </row>
    <row r="138" spans="4:9" s="19" customFormat="1" ht="12.75">
      <c r="D138" s="58"/>
      <c r="E138" s="58"/>
      <c r="F138" s="58"/>
      <c r="I138" s="33"/>
    </row>
    <row r="139" spans="4:9" s="19" customFormat="1" ht="12.75">
      <c r="D139" s="58"/>
      <c r="E139" s="58"/>
      <c r="F139" s="58"/>
      <c r="I139" s="33"/>
    </row>
    <row r="140" spans="4:9" s="19" customFormat="1" ht="12.75">
      <c r="D140" s="58"/>
      <c r="E140" s="58"/>
      <c r="F140" s="58"/>
      <c r="I140" s="33"/>
    </row>
    <row r="141" spans="4:9" s="19" customFormat="1" ht="12.75">
      <c r="D141" s="58"/>
      <c r="E141" s="58"/>
      <c r="F141" s="58"/>
      <c r="I141" s="33"/>
    </row>
    <row r="142" spans="4:9" s="19" customFormat="1" ht="12.75">
      <c r="D142" s="58"/>
      <c r="E142" s="58"/>
      <c r="F142" s="58"/>
      <c r="I142" s="33"/>
    </row>
    <row r="143" spans="4:9" s="19" customFormat="1" ht="12.75">
      <c r="D143" s="58"/>
      <c r="E143" s="58"/>
      <c r="F143" s="58"/>
      <c r="I143" s="33"/>
    </row>
    <row r="144" spans="4:9" s="19" customFormat="1" ht="12.75">
      <c r="D144" s="58"/>
      <c r="E144" s="58"/>
      <c r="F144" s="58"/>
      <c r="I144" s="33"/>
    </row>
    <row r="145" spans="4:9" s="19" customFormat="1" ht="12.75">
      <c r="D145" s="58"/>
      <c r="E145" s="58"/>
      <c r="F145" s="58"/>
      <c r="I145" s="33"/>
    </row>
    <row r="146" spans="4:9" s="19" customFormat="1" ht="12.75">
      <c r="D146" s="58"/>
      <c r="E146" s="58"/>
      <c r="F146" s="58"/>
      <c r="I146" s="33"/>
    </row>
    <row r="147" spans="4:9" s="19" customFormat="1" ht="12.75">
      <c r="D147" s="58"/>
      <c r="E147" s="58"/>
      <c r="F147" s="58"/>
      <c r="I147" s="33"/>
    </row>
    <row r="148" spans="4:9" s="19" customFormat="1" ht="12.75">
      <c r="D148" s="58"/>
      <c r="E148" s="58"/>
      <c r="F148" s="58"/>
      <c r="I148" s="33"/>
    </row>
    <row r="149" spans="4:9" s="19" customFormat="1" ht="12.75">
      <c r="D149" s="58"/>
      <c r="E149" s="58"/>
      <c r="F149" s="58"/>
      <c r="I149" s="33"/>
    </row>
  </sheetData>
  <sheetProtection/>
  <mergeCells count="12">
    <mergeCell ref="A7:F7"/>
    <mergeCell ref="A8:F8"/>
    <mergeCell ref="A9:F9"/>
    <mergeCell ref="A10:F10"/>
    <mergeCell ref="A13:F13"/>
    <mergeCell ref="A136:F136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3"/>
  <sheetViews>
    <sheetView zoomScale="80" zoomScaleNormal="80" zoomScalePageLayoutView="0" workbookViewId="0" topLeftCell="A88">
      <selection activeCell="D97" sqref="D9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25390625" style="1" customWidth="1"/>
    <col min="4" max="4" width="18.875" style="65" customWidth="1"/>
    <col min="5" max="5" width="13.875" style="65" customWidth="1"/>
    <col min="6" max="6" width="22.375" style="65" customWidth="1"/>
    <col min="7" max="7" width="15.125" style="1" customWidth="1"/>
    <col min="8" max="8" width="15.375" style="1" hidden="1" customWidth="1"/>
    <col min="9" max="9" width="15.375" style="29" hidden="1" customWidth="1"/>
    <col min="10" max="12" width="15.375" style="1" customWidth="1"/>
    <col min="13" max="16384" width="9.125" style="1" customWidth="1"/>
  </cols>
  <sheetData>
    <row r="1" spans="1:6" ht="15">
      <c r="A1" s="141" t="s">
        <v>121</v>
      </c>
      <c r="B1" s="142"/>
      <c r="C1" s="142"/>
      <c r="D1" s="142"/>
      <c r="E1" s="142"/>
      <c r="F1" s="142"/>
    </row>
    <row r="2" spans="2:6" ht="15">
      <c r="B2" s="143"/>
      <c r="C2" s="143"/>
      <c r="D2" s="143"/>
      <c r="E2" s="142"/>
      <c r="F2" s="142"/>
    </row>
    <row r="3" spans="1:6" ht="16.5">
      <c r="A3" s="34" t="s">
        <v>146</v>
      </c>
      <c r="B3" s="143" t="s">
        <v>0</v>
      </c>
      <c r="C3" s="143"/>
      <c r="D3" s="143"/>
      <c r="E3" s="142"/>
      <c r="F3" s="142"/>
    </row>
    <row r="4" spans="2:6" ht="15">
      <c r="B4" s="143" t="s">
        <v>122</v>
      </c>
      <c r="C4" s="143"/>
      <c r="D4" s="143"/>
      <c r="E4" s="142"/>
      <c r="F4" s="142"/>
    </row>
    <row r="5" spans="1:9" ht="18">
      <c r="A5" s="144"/>
      <c r="B5" s="145"/>
      <c r="C5" s="145"/>
      <c r="D5" s="145"/>
      <c r="E5" s="145"/>
      <c r="F5" s="145"/>
      <c r="I5" s="1"/>
    </row>
    <row r="6" spans="1:9" ht="15">
      <c r="A6" s="146" t="s">
        <v>147</v>
      </c>
      <c r="B6" s="146"/>
      <c r="C6" s="146"/>
      <c r="D6" s="146"/>
      <c r="E6" s="146"/>
      <c r="F6" s="146"/>
      <c r="I6" s="1"/>
    </row>
    <row r="7" spans="1:9" s="2" customFormat="1" ht="18.75">
      <c r="A7" s="147" t="s">
        <v>1</v>
      </c>
      <c r="B7" s="147"/>
      <c r="C7" s="147"/>
      <c r="D7" s="147"/>
      <c r="E7" s="148"/>
      <c r="F7" s="148"/>
      <c r="I7" s="30"/>
    </row>
    <row r="8" spans="1:6" s="3" customFormat="1" ht="18.75">
      <c r="A8" s="147" t="s">
        <v>118</v>
      </c>
      <c r="B8" s="147"/>
      <c r="C8" s="147"/>
      <c r="D8" s="147"/>
      <c r="E8" s="148"/>
      <c r="F8" s="148"/>
    </row>
    <row r="9" spans="1:6" s="4" customFormat="1" ht="14.25">
      <c r="A9" s="149" t="s">
        <v>39</v>
      </c>
      <c r="B9" s="149"/>
      <c r="C9" s="149"/>
      <c r="D9" s="149"/>
      <c r="E9" s="150"/>
      <c r="F9" s="150"/>
    </row>
    <row r="10" spans="1:6" s="3" customFormat="1" ht="19.5" thickBot="1">
      <c r="A10" s="151" t="s">
        <v>43</v>
      </c>
      <c r="B10" s="151"/>
      <c r="C10" s="151"/>
      <c r="D10" s="151"/>
      <c r="E10" s="152"/>
      <c r="F10" s="152"/>
    </row>
    <row r="11" spans="1:9" s="8" customFormat="1" ht="123.75" thickBot="1">
      <c r="A11" s="5" t="s">
        <v>2</v>
      </c>
      <c r="B11" s="6" t="s">
        <v>3</v>
      </c>
      <c r="C11" s="7" t="s">
        <v>65</v>
      </c>
      <c r="D11" s="59" t="s">
        <v>28</v>
      </c>
      <c r="E11" s="59" t="s">
        <v>4</v>
      </c>
      <c r="F11" s="60" t="s">
        <v>5</v>
      </c>
      <c r="I11" s="23"/>
    </row>
    <row r="12" spans="1:9" s="11" customFormat="1" ht="12.75">
      <c r="A12" s="9">
        <v>1</v>
      </c>
      <c r="B12" s="10">
        <v>2</v>
      </c>
      <c r="C12" s="89">
        <v>3</v>
      </c>
      <c r="D12" s="61">
        <v>4</v>
      </c>
      <c r="E12" s="62">
        <v>5</v>
      </c>
      <c r="F12" s="63">
        <v>6</v>
      </c>
      <c r="I12" s="31"/>
    </row>
    <row r="13" spans="1:9" s="11" customFormat="1" ht="36.75" customHeight="1">
      <c r="A13" s="153" t="s">
        <v>6</v>
      </c>
      <c r="B13" s="154"/>
      <c r="C13" s="154"/>
      <c r="D13" s="154"/>
      <c r="E13" s="155"/>
      <c r="F13" s="156"/>
      <c r="I13" s="31"/>
    </row>
    <row r="14" spans="1:9" s="8" customFormat="1" ht="26.25" customHeight="1">
      <c r="A14" s="66" t="s">
        <v>61</v>
      </c>
      <c r="B14" s="36" t="s">
        <v>7</v>
      </c>
      <c r="C14" s="90" t="s">
        <v>107</v>
      </c>
      <c r="D14" s="96">
        <f>E14*G14</f>
        <v>24930.66</v>
      </c>
      <c r="E14" s="37">
        <f>F14*12</f>
        <v>43.32</v>
      </c>
      <c r="F14" s="43">
        <f>F25+F27</f>
        <v>3.61</v>
      </c>
      <c r="G14" s="8">
        <v>575.5</v>
      </c>
      <c r="H14" s="8">
        <v>1.07</v>
      </c>
      <c r="I14" s="23">
        <v>2.24</v>
      </c>
    </row>
    <row r="15" spans="1:9" s="8" customFormat="1" ht="29.25" customHeight="1">
      <c r="A15" s="111" t="s">
        <v>44</v>
      </c>
      <c r="B15" s="112" t="s">
        <v>45</v>
      </c>
      <c r="C15" s="38"/>
      <c r="D15" s="96"/>
      <c r="E15" s="37"/>
      <c r="F15" s="43"/>
      <c r="G15" s="8">
        <v>575.5</v>
      </c>
      <c r="I15" s="23"/>
    </row>
    <row r="16" spans="1:9" s="8" customFormat="1" ht="17.25" customHeight="1">
      <c r="A16" s="111" t="s">
        <v>46</v>
      </c>
      <c r="B16" s="112" t="s">
        <v>45</v>
      </c>
      <c r="C16" s="38"/>
      <c r="D16" s="96"/>
      <c r="E16" s="37"/>
      <c r="F16" s="43"/>
      <c r="G16" s="8">
        <v>575.5</v>
      </c>
      <c r="I16" s="23"/>
    </row>
    <row r="17" spans="1:9" s="8" customFormat="1" ht="125.25" customHeight="1">
      <c r="A17" s="111" t="s">
        <v>66</v>
      </c>
      <c r="B17" s="112" t="s">
        <v>20</v>
      </c>
      <c r="C17" s="38"/>
      <c r="D17" s="96"/>
      <c r="E17" s="37"/>
      <c r="F17" s="43"/>
      <c r="G17" s="8">
        <v>575.5</v>
      </c>
      <c r="I17" s="23"/>
    </row>
    <row r="18" spans="1:9" s="8" customFormat="1" ht="19.5" customHeight="1">
      <c r="A18" s="111" t="s">
        <v>67</v>
      </c>
      <c r="B18" s="112" t="s">
        <v>45</v>
      </c>
      <c r="C18" s="38"/>
      <c r="D18" s="96"/>
      <c r="E18" s="37"/>
      <c r="F18" s="43"/>
      <c r="G18" s="8">
        <v>575.5</v>
      </c>
      <c r="I18" s="23"/>
    </row>
    <row r="19" spans="1:9" s="8" customFormat="1" ht="15">
      <c r="A19" s="111" t="s">
        <v>68</v>
      </c>
      <c r="B19" s="112" t="s">
        <v>45</v>
      </c>
      <c r="C19" s="38"/>
      <c r="D19" s="96"/>
      <c r="E19" s="37"/>
      <c r="F19" s="43"/>
      <c r="G19" s="8">
        <v>575.5</v>
      </c>
      <c r="I19" s="23"/>
    </row>
    <row r="20" spans="1:9" s="8" customFormat="1" ht="25.5">
      <c r="A20" s="111" t="s">
        <v>69</v>
      </c>
      <c r="B20" s="112" t="s">
        <v>10</v>
      </c>
      <c r="C20" s="38"/>
      <c r="D20" s="96"/>
      <c r="E20" s="37"/>
      <c r="F20" s="43"/>
      <c r="G20" s="8">
        <v>575.5</v>
      </c>
      <c r="I20" s="23"/>
    </row>
    <row r="21" spans="1:9" s="8" customFormat="1" ht="15">
      <c r="A21" s="111" t="s">
        <v>70</v>
      </c>
      <c r="B21" s="112" t="s">
        <v>12</v>
      </c>
      <c r="C21" s="38"/>
      <c r="D21" s="96"/>
      <c r="E21" s="37"/>
      <c r="F21" s="43"/>
      <c r="G21" s="8">
        <v>575.5</v>
      </c>
      <c r="I21" s="23"/>
    </row>
    <row r="22" spans="1:9" s="8" customFormat="1" ht="15">
      <c r="A22" s="111" t="s">
        <v>148</v>
      </c>
      <c r="B22" s="112" t="s">
        <v>45</v>
      </c>
      <c r="C22" s="44"/>
      <c r="D22" s="97"/>
      <c r="E22" s="45"/>
      <c r="F22" s="46"/>
      <c r="G22" s="8">
        <v>575.5</v>
      </c>
      <c r="I22" s="23"/>
    </row>
    <row r="23" spans="1:9" s="8" customFormat="1" ht="15">
      <c r="A23" s="111" t="s">
        <v>149</v>
      </c>
      <c r="B23" s="112" t="s">
        <v>45</v>
      </c>
      <c r="C23" s="44"/>
      <c r="D23" s="97"/>
      <c r="E23" s="45"/>
      <c r="F23" s="46"/>
      <c r="I23" s="23"/>
    </row>
    <row r="24" spans="1:9" s="8" customFormat="1" ht="15">
      <c r="A24" s="111" t="s">
        <v>71</v>
      </c>
      <c r="B24" s="112" t="s">
        <v>15</v>
      </c>
      <c r="C24" s="44"/>
      <c r="D24" s="97"/>
      <c r="E24" s="45"/>
      <c r="F24" s="46"/>
      <c r="G24" s="8">
        <v>575.5</v>
      </c>
      <c r="I24" s="23"/>
    </row>
    <row r="25" spans="1:9" s="8" customFormat="1" ht="15">
      <c r="A25" s="66" t="s">
        <v>59</v>
      </c>
      <c r="B25" s="67"/>
      <c r="C25" s="44"/>
      <c r="D25" s="97"/>
      <c r="E25" s="45"/>
      <c r="F25" s="43">
        <v>3.61</v>
      </c>
      <c r="G25" s="8">
        <v>575.5</v>
      </c>
      <c r="I25" s="23"/>
    </row>
    <row r="26" spans="1:9" s="8" customFormat="1" ht="15">
      <c r="A26" s="68" t="s">
        <v>63</v>
      </c>
      <c r="B26" s="67" t="s">
        <v>45</v>
      </c>
      <c r="C26" s="44"/>
      <c r="D26" s="97"/>
      <c r="E26" s="45"/>
      <c r="F26" s="46">
        <v>0</v>
      </c>
      <c r="G26" s="8">
        <v>575.5</v>
      </c>
      <c r="I26" s="23"/>
    </row>
    <row r="27" spans="1:9" s="8" customFormat="1" ht="15">
      <c r="A27" s="66" t="s">
        <v>59</v>
      </c>
      <c r="B27" s="67"/>
      <c r="C27" s="44"/>
      <c r="D27" s="97"/>
      <c r="E27" s="45"/>
      <c r="F27" s="43">
        <f>F26</f>
        <v>0</v>
      </c>
      <c r="G27" s="8">
        <v>575.5</v>
      </c>
      <c r="I27" s="23"/>
    </row>
    <row r="28" spans="1:9" s="8" customFormat="1" ht="30">
      <c r="A28" s="66" t="s">
        <v>8</v>
      </c>
      <c r="B28" s="91" t="s">
        <v>9</v>
      </c>
      <c r="C28" s="38" t="s">
        <v>108</v>
      </c>
      <c r="D28" s="96">
        <v>0</v>
      </c>
      <c r="E28" s="37">
        <f>D28/G28</f>
        <v>0</v>
      </c>
      <c r="F28" s="43">
        <f>E28/12</f>
        <v>0</v>
      </c>
      <c r="G28" s="8">
        <v>575.5</v>
      </c>
      <c r="I28" s="23"/>
    </row>
    <row r="29" spans="1:9" s="8" customFormat="1" ht="15">
      <c r="A29" s="111" t="s">
        <v>72</v>
      </c>
      <c r="B29" s="112" t="s">
        <v>9</v>
      </c>
      <c r="C29" s="44"/>
      <c r="D29" s="97"/>
      <c r="E29" s="45"/>
      <c r="F29" s="43"/>
      <c r="G29" s="8">
        <v>575.5</v>
      </c>
      <c r="I29" s="23"/>
    </row>
    <row r="30" spans="1:9" s="8" customFormat="1" ht="15">
      <c r="A30" s="111" t="s">
        <v>73</v>
      </c>
      <c r="B30" s="112" t="s">
        <v>74</v>
      </c>
      <c r="C30" s="44"/>
      <c r="D30" s="97"/>
      <c r="E30" s="45"/>
      <c r="F30" s="43"/>
      <c r="G30" s="8">
        <v>575.5</v>
      </c>
      <c r="I30" s="23"/>
    </row>
    <row r="31" spans="1:9" s="8" customFormat="1" ht="15">
      <c r="A31" s="111" t="s">
        <v>75</v>
      </c>
      <c r="B31" s="112" t="s">
        <v>76</v>
      </c>
      <c r="C31" s="44"/>
      <c r="D31" s="97"/>
      <c r="E31" s="45"/>
      <c r="F31" s="43"/>
      <c r="G31" s="8">
        <v>575.5</v>
      </c>
      <c r="I31" s="23"/>
    </row>
    <row r="32" spans="1:9" s="8" customFormat="1" ht="15">
      <c r="A32" s="111" t="s">
        <v>40</v>
      </c>
      <c r="B32" s="112" t="s">
        <v>9</v>
      </c>
      <c r="C32" s="44"/>
      <c r="D32" s="97"/>
      <c r="E32" s="45"/>
      <c r="F32" s="43"/>
      <c r="G32" s="8">
        <v>575.5</v>
      </c>
      <c r="I32" s="23"/>
    </row>
    <row r="33" spans="1:9" s="8" customFormat="1" ht="25.5">
      <c r="A33" s="111" t="s">
        <v>41</v>
      </c>
      <c r="B33" s="112" t="s">
        <v>10</v>
      </c>
      <c r="C33" s="44"/>
      <c r="D33" s="97"/>
      <c r="E33" s="45"/>
      <c r="F33" s="43"/>
      <c r="G33" s="8">
        <v>575.5</v>
      </c>
      <c r="I33" s="23"/>
    </row>
    <row r="34" spans="1:9" s="8" customFormat="1" ht="15">
      <c r="A34" s="111" t="s">
        <v>77</v>
      </c>
      <c r="B34" s="112" t="s">
        <v>9</v>
      </c>
      <c r="C34" s="44"/>
      <c r="D34" s="97"/>
      <c r="E34" s="45"/>
      <c r="F34" s="43"/>
      <c r="G34" s="8">
        <v>575.5</v>
      </c>
      <c r="I34" s="23"/>
    </row>
    <row r="35" spans="1:9" s="8" customFormat="1" ht="15">
      <c r="A35" s="111" t="s">
        <v>78</v>
      </c>
      <c r="B35" s="112" t="s">
        <v>9</v>
      </c>
      <c r="C35" s="44"/>
      <c r="D35" s="97"/>
      <c r="E35" s="45"/>
      <c r="F35" s="43"/>
      <c r="G35" s="8">
        <v>575.5</v>
      </c>
      <c r="I35" s="23"/>
    </row>
    <row r="36" spans="1:9" s="8" customFormat="1" ht="25.5">
      <c r="A36" s="111" t="s">
        <v>79</v>
      </c>
      <c r="B36" s="112" t="s">
        <v>42</v>
      </c>
      <c r="C36" s="44"/>
      <c r="D36" s="97"/>
      <c r="E36" s="45"/>
      <c r="F36" s="43"/>
      <c r="G36" s="8">
        <v>575.5</v>
      </c>
      <c r="I36" s="23"/>
    </row>
    <row r="37" spans="1:9" s="8" customFormat="1" ht="30" customHeight="1">
      <c r="A37" s="111" t="s">
        <v>80</v>
      </c>
      <c r="B37" s="112" t="s">
        <v>10</v>
      </c>
      <c r="C37" s="44"/>
      <c r="D37" s="97"/>
      <c r="E37" s="45"/>
      <c r="F37" s="43"/>
      <c r="G37" s="8">
        <v>575.5</v>
      </c>
      <c r="I37" s="23"/>
    </row>
    <row r="38" spans="1:9" s="8" customFormat="1" ht="32.25" customHeight="1">
      <c r="A38" s="111" t="s">
        <v>81</v>
      </c>
      <c r="B38" s="112" t="s">
        <v>9</v>
      </c>
      <c r="C38" s="44"/>
      <c r="D38" s="97"/>
      <c r="E38" s="45"/>
      <c r="F38" s="43"/>
      <c r="G38" s="8">
        <v>575.5</v>
      </c>
      <c r="I38" s="23"/>
    </row>
    <row r="39" spans="1:9" s="15" customFormat="1" ht="24.75" customHeight="1">
      <c r="A39" s="35" t="s">
        <v>11</v>
      </c>
      <c r="B39" s="36" t="s">
        <v>12</v>
      </c>
      <c r="C39" s="38" t="s">
        <v>107</v>
      </c>
      <c r="D39" s="96">
        <f>E39*G39</f>
        <v>6215.4</v>
      </c>
      <c r="E39" s="37">
        <f>F39*12</f>
        <v>10.8</v>
      </c>
      <c r="F39" s="43">
        <v>0.9</v>
      </c>
      <c r="G39" s="8">
        <v>575.5</v>
      </c>
      <c r="H39" s="8">
        <v>1.07</v>
      </c>
      <c r="I39" s="23">
        <v>0.6</v>
      </c>
    </row>
    <row r="40" spans="1:9" s="8" customFormat="1" ht="22.5" customHeight="1">
      <c r="A40" s="35" t="s">
        <v>13</v>
      </c>
      <c r="B40" s="36" t="s">
        <v>14</v>
      </c>
      <c r="C40" s="38" t="s">
        <v>107</v>
      </c>
      <c r="D40" s="96">
        <f>E40*G40</f>
        <v>20234.58</v>
      </c>
      <c r="E40" s="37">
        <f>F40*12</f>
        <v>35.16</v>
      </c>
      <c r="F40" s="43">
        <v>2.93</v>
      </c>
      <c r="G40" s="8">
        <v>575.5</v>
      </c>
      <c r="H40" s="8">
        <v>1.07</v>
      </c>
      <c r="I40" s="23">
        <v>1.94</v>
      </c>
    </row>
    <row r="41" spans="1:9" s="8" customFormat="1" ht="21.75" customHeight="1">
      <c r="A41" s="35" t="s">
        <v>110</v>
      </c>
      <c r="B41" s="36" t="s">
        <v>9</v>
      </c>
      <c r="C41" s="38" t="s">
        <v>123</v>
      </c>
      <c r="D41" s="96">
        <v>0</v>
      </c>
      <c r="E41" s="37">
        <f>D41/G41</f>
        <v>0</v>
      </c>
      <c r="F41" s="43">
        <f>E41/12</f>
        <v>0</v>
      </c>
      <c r="G41" s="8">
        <v>575.5</v>
      </c>
      <c r="I41" s="23"/>
    </row>
    <row r="42" spans="1:9" s="8" customFormat="1" ht="15">
      <c r="A42" s="111" t="s">
        <v>82</v>
      </c>
      <c r="B42" s="112" t="s">
        <v>20</v>
      </c>
      <c r="C42" s="38"/>
      <c r="D42" s="96"/>
      <c r="E42" s="37"/>
      <c r="F42" s="43"/>
      <c r="G42" s="8">
        <v>575.5</v>
      </c>
      <c r="I42" s="23"/>
    </row>
    <row r="43" spans="1:9" s="8" customFormat="1" ht="15">
      <c r="A43" s="111" t="s">
        <v>83</v>
      </c>
      <c r="B43" s="112" t="s">
        <v>15</v>
      </c>
      <c r="C43" s="38"/>
      <c r="D43" s="96"/>
      <c r="E43" s="37"/>
      <c r="F43" s="43"/>
      <c r="G43" s="8">
        <v>575.5</v>
      </c>
      <c r="I43" s="23"/>
    </row>
    <row r="44" spans="1:9" s="8" customFormat="1" ht="15">
      <c r="A44" s="111" t="s">
        <v>84</v>
      </c>
      <c r="B44" s="112" t="s">
        <v>85</v>
      </c>
      <c r="C44" s="38"/>
      <c r="D44" s="96"/>
      <c r="E44" s="37"/>
      <c r="F44" s="43"/>
      <c r="G44" s="8">
        <v>575.5</v>
      </c>
      <c r="I44" s="23"/>
    </row>
    <row r="45" spans="1:9" s="8" customFormat="1" ht="15">
      <c r="A45" s="111" t="s">
        <v>86</v>
      </c>
      <c r="B45" s="112" t="s">
        <v>87</v>
      </c>
      <c r="C45" s="38"/>
      <c r="D45" s="96"/>
      <c r="E45" s="37"/>
      <c r="F45" s="43"/>
      <c r="G45" s="8">
        <v>575.5</v>
      </c>
      <c r="I45" s="23"/>
    </row>
    <row r="46" spans="1:9" s="8" customFormat="1" ht="15">
      <c r="A46" s="111" t="s">
        <v>88</v>
      </c>
      <c r="B46" s="112" t="s">
        <v>85</v>
      </c>
      <c r="C46" s="38"/>
      <c r="D46" s="96"/>
      <c r="E46" s="37"/>
      <c r="F46" s="43"/>
      <c r="G46" s="8">
        <v>575.5</v>
      </c>
      <c r="I46" s="23"/>
    </row>
    <row r="47" spans="1:9" s="11" customFormat="1" ht="38.25" customHeight="1">
      <c r="A47" s="35" t="s">
        <v>89</v>
      </c>
      <c r="B47" s="36" t="s">
        <v>7</v>
      </c>
      <c r="C47" s="38" t="s">
        <v>109</v>
      </c>
      <c r="D47" s="96">
        <v>2439.99</v>
      </c>
      <c r="E47" s="37">
        <f>D47/G47</f>
        <v>4.24</v>
      </c>
      <c r="F47" s="43">
        <f>E47/12</f>
        <v>0.35</v>
      </c>
      <c r="G47" s="8">
        <v>575.5</v>
      </c>
      <c r="H47" s="8">
        <v>1.07</v>
      </c>
      <c r="I47" s="23">
        <v>0.24</v>
      </c>
    </row>
    <row r="48" spans="1:9" s="11" customFormat="1" ht="30">
      <c r="A48" s="35" t="s">
        <v>90</v>
      </c>
      <c r="B48" s="36" t="s">
        <v>7</v>
      </c>
      <c r="C48" s="38" t="s">
        <v>109</v>
      </c>
      <c r="D48" s="96">
        <v>15405.72</v>
      </c>
      <c r="E48" s="37">
        <f>D48/G48</f>
        <v>26.77</v>
      </c>
      <c r="F48" s="43">
        <f>E48/12</f>
        <v>2.23</v>
      </c>
      <c r="G48" s="8">
        <v>575.5</v>
      </c>
      <c r="H48" s="8">
        <v>1.07</v>
      </c>
      <c r="I48" s="23">
        <v>1.49</v>
      </c>
    </row>
    <row r="49" spans="1:9" s="8" customFormat="1" ht="15">
      <c r="A49" s="35" t="s">
        <v>21</v>
      </c>
      <c r="B49" s="36" t="s">
        <v>22</v>
      </c>
      <c r="C49" s="38" t="s">
        <v>124</v>
      </c>
      <c r="D49" s="96">
        <f>E49*G49</f>
        <v>552.48</v>
      </c>
      <c r="E49" s="37">
        <f>F49*12</f>
        <v>0.96</v>
      </c>
      <c r="F49" s="43">
        <v>0.08</v>
      </c>
      <c r="G49" s="8">
        <v>575.5</v>
      </c>
      <c r="H49" s="8">
        <v>1.07</v>
      </c>
      <c r="I49" s="23">
        <v>0.03</v>
      </c>
    </row>
    <row r="50" spans="1:9" s="8" customFormat="1" ht="15">
      <c r="A50" s="35" t="s">
        <v>23</v>
      </c>
      <c r="B50" s="78" t="s">
        <v>24</v>
      </c>
      <c r="C50" s="39" t="s">
        <v>124</v>
      </c>
      <c r="D50" s="96">
        <f>E50*G50</f>
        <v>345.3</v>
      </c>
      <c r="E50" s="39">
        <f>12*F50</f>
        <v>0.6</v>
      </c>
      <c r="F50" s="47">
        <v>0.05</v>
      </c>
      <c r="G50" s="8">
        <v>575.5</v>
      </c>
      <c r="H50" s="8">
        <v>1.07</v>
      </c>
      <c r="I50" s="23">
        <v>0.02</v>
      </c>
    </row>
    <row r="51" spans="1:9" s="42" customFormat="1" ht="30">
      <c r="A51" s="35" t="s">
        <v>51</v>
      </c>
      <c r="B51" s="36"/>
      <c r="C51" s="39" t="s">
        <v>119</v>
      </c>
      <c r="D51" s="96">
        <v>3535</v>
      </c>
      <c r="E51" s="39">
        <f>D51/G51</f>
        <v>6.14</v>
      </c>
      <c r="F51" s="47">
        <f>E51/12</f>
        <v>0.51</v>
      </c>
      <c r="G51" s="8">
        <v>575.5</v>
      </c>
      <c r="H51" s="40"/>
      <c r="I51" s="41"/>
    </row>
    <row r="52" spans="1:9" s="15" customFormat="1" ht="21" customHeight="1">
      <c r="A52" s="35" t="s">
        <v>29</v>
      </c>
      <c r="B52" s="36"/>
      <c r="C52" s="37" t="s">
        <v>125</v>
      </c>
      <c r="D52" s="98">
        <f>D53+D54+D55+D56+D57+D58+D59+D60+D61+D62+D63+D65+D66+D64</f>
        <v>13670.46</v>
      </c>
      <c r="E52" s="39">
        <f>D52/G52</f>
        <v>23.75</v>
      </c>
      <c r="F52" s="47">
        <f>E52/12</f>
        <v>1.98</v>
      </c>
      <c r="G52" s="8">
        <v>575.5</v>
      </c>
      <c r="H52" s="8">
        <v>1.07</v>
      </c>
      <c r="I52" s="23">
        <v>1.93</v>
      </c>
    </row>
    <row r="53" spans="1:9" s="11" customFormat="1" ht="20.25" customHeight="1">
      <c r="A53" s="75" t="s">
        <v>120</v>
      </c>
      <c r="B53" s="76" t="s">
        <v>15</v>
      </c>
      <c r="C53" s="49"/>
      <c r="D53" s="113">
        <v>259.38</v>
      </c>
      <c r="E53" s="50"/>
      <c r="F53" s="51"/>
      <c r="G53" s="8">
        <v>575.5</v>
      </c>
      <c r="H53" s="8">
        <v>1.07</v>
      </c>
      <c r="I53" s="23">
        <v>0.01</v>
      </c>
    </row>
    <row r="54" spans="1:9" s="11" customFormat="1" ht="19.5" customHeight="1">
      <c r="A54" s="75" t="s">
        <v>16</v>
      </c>
      <c r="B54" s="76" t="s">
        <v>20</v>
      </c>
      <c r="C54" s="49"/>
      <c r="D54" s="113">
        <v>548.89</v>
      </c>
      <c r="E54" s="50"/>
      <c r="F54" s="51"/>
      <c r="G54" s="8">
        <v>575.5</v>
      </c>
      <c r="H54" s="8">
        <v>1.07</v>
      </c>
      <c r="I54" s="23">
        <v>0.05</v>
      </c>
    </row>
    <row r="55" spans="1:9" s="11" customFormat="1" ht="18.75" customHeight="1">
      <c r="A55" s="75" t="s">
        <v>60</v>
      </c>
      <c r="B55" s="79" t="s">
        <v>15</v>
      </c>
      <c r="C55" s="49"/>
      <c r="D55" s="113">
        <v>978.07</v>
      </c>
      <c r="E55" s="50"/>
      <c r="F55" s="51"/>
      <c r="G55" s="8">
        <v>575.5</v>
      </c>
      <c r="H55" s="8"/>
      <c r="I55" s="23"/>
    </row>
    <row r="56" spans="1:9" s="11" customFormat="1" ht="21.75" customHeight="1">
      <c r="A56" s="75" t="s">
        <v>91</v>
      </c>
      <c r="B56" s="76" t="s">
        <v>15</v>
      </c>
      <c r="C56" s="49"/>
      <c r="D56" s="113">
        <v>0</v>
      </c>
      <c r="E56" s="50"/>
      <c r="F56" s="51"/>
      <c r="G56" s="8">
        <v>575.5</v>
      </c>
      <c r="H56" s="8">
        <v>1.07</v>
      </c>
      <c r="I56" s="23">
        <v>0.35</v>
      </c>
    </row>
    <row r="57" spans="1:9" s="11" customFormat="1" ht="22.5" customHeight="1">
      <c r="A57" s="75" t="s">
        <v>92</v>
      </c>
      <c r="B57" s="79" t="s">
        <v>96</v>
      </c>
      <c r="C57" s="49"/>
      <c r="D57" s="113">
        <v>0</v>
      </c>
      <c r="E57" s="50"/>
      <c r="F57" s="51"/>
      <c r="G57" s="8">
        <v>575.5</v>
      </c>
      <c r="H57" s="8"/>
      <c r="I57" s="23"/>
    </row>
    <row r="58" spans="1:9" s="11" customFormat="1" ht="21" customHeight="1">
      <c r="A58" s="75" t="s">
        <v>36</v>
      </c>
      <c r="B58" s="76" t="s">
        <v>15</v>
      </c>
      <c r="C58" s="49"/>
      <c r="D58" s="113">
        <v>1046</v>
      </c>
      <c r="E58" s="50"/>
      <c r="F58" s="51"/>
      <c r="G58" s="8">
        <v>575.5</v>
      </c>
      <c r="H58" s="8">
        <v>1.07</v>
      </c>
      <c r="I58" s="23">
        <v>0.1</v>
      </c>
    </row>
    <row r="59" spans="1:9" s="11" customFormat="1" ht="18.75" customHeight="1">
      <c r="A59" s="75" t="s">
        <v>17</v>
      </c>
      <c r="B59" s="76" t="s">
        <v>15</v>
      </c>
      <c r="C59" s="49"/>
      <c r="D59" s="113">
        <v>4663.38</v>
      </c>
      <c r="E59" s="50"/>
      <c r="F59" s="51"/>
      <c r="G59" s="8">
        <v>575.5</v>
      </c>
      <c r="H59" s="8">
        <v>1.07</v>
      </c>
      <c r="I59" s="23">
        <v>0.45</v>
      </c>
    </row>
    <row r="60" spans="1:9" s="11" customFormat="1" ht="21.75" customHeight="1">
      <c r="A60" s="75" t="s">
        <v>18</v>
      </c>
      <c r="B60" s="76" t="s">
        <v>15</v>
      </c>
      <c r="C60" s="49"/>
      <c r="D60" s="113">
        <v>1097.78</v>
      </c>
      <c r="E60" s="50"/>
      <c r="F60" s="51"/>
      <c r="G60" s="8">
        <v>575.5</v>
      </c>
      <c r="H60" s="8">
        <v>1.07</v>
      </c>
      <c r="I60" s="23">
        <v>0.11</v>
      </c>
    </row>
    <row r="61" spans="1:9" s="11" customFormat="1" ht="21.75" customHeight="1">
      <c r="A61" s="75" t="s">
        <v>34</v>
      </c>
      <c r="B61" s="80" t="s">
        <v>15</v>
      </c>
      <c r="C61" s="49"/>
      <c r="D61" s="113">
        <v>522.99</v>
      </c>
      <c r="E61" s="50"/>
      <c r="F61" s="51"/>
      <c r="G61" s="8">
        <v>575.5</v>
      </c>
      <c r="H61" s="8"/>
      <c r="I61" s="23"/>
    </row>
    <row r="62" spans="1:9" s="11" customFormat="1" ht="22.5" customHeight="1">
      <c r="A62" s="75" t="s">
        <v>35</v>
      </c>
      <c r="B62" s="80" t="s">
        <v>20</v>
      </c>
      <c r="C62" s="49"/>
      <c r="D62" s="113">
        <v>0</v>
      </c>
      <c r="E62" s="50"/>
      <c r="F62" s="51"/>
      <c r="G62" s="8">
        <v>575.5</v>
      </c>
      <c r="H62" s="8"/>
      <c r="I62" s="23"/>
    </row>
    <row r="63" spans="1:9" s="11" customFormat="1" ht="32.25" customHeight="1">
      <c r="A63" s="75" t="s">
        <v>19</v>
      </c>
      <c r="B63" s="76" t="s">
        <v>15</v>
      </c>
      <c r="C63" s="49"/>
      <c r="D63" s="113">
        <v>632.69</v>
      </c>
      <c r="E63" s="50"/>
      <c r="F63" s="51"/>
      <c r="G63" s="8">
        <v>575.5</v>
      </c>
      <c r="H63" s="8">
        <v>1.07</v>
      </c>
      <c r="I63" s="23">
        <v>0.06</v>
      </c>
    </row>
    <row r="64" spans="1:9" s="11" customFormat="1" ht="28.5" customHeight="1">
      <c r="A64" s="75" t="s">
        <v>150</v>
      </c>
      <c r="B64" s="79" t="s">
        <v>15</v>
      </c>
      <c r="C64" s="49"/>
      <c r="D64" s="113">
        <v>238.37</v>
      </c>
      <c r="E64" s="50"/>
      <c r="F64" s="51"/>
      <c r="G64" s="8"/>
      <c r="H64" s="8"/>
      <c r="I64" s="23"/>
    </row>
    <row r="65" spans="1:9" s="11" customFormat="1" ht="32.25" customHeight="1">
      <c r="A65" s="75" t="s">
        <v>111</v>
      </c>
      <c r="B65" s="76" t="s">
        <v>15</v>
      </c>
      <c r="C65" s="49"/>
      <c r="D65" s="113">
        <v>3682.91</v>
      </c>
      <c r="E65" s="50"/>
      <c r="F65" s="51"/>
      <c r="G65" s="8">
        <v>575.5</v>
      </c>
      <c r="H65" s="8">
        <v>1.07</v>
      </c>
      <c r="I65" s="23">
        <v>0.01</v>
      </c>
    </row>
    <row r="66" spans="1:9" s="11" customFormat="1" ht="32.25" customHeight="1">
      <c r="A66" s="75" t="s">
        <v>93</v>
      </c>
      <c r="B66" s="79" t="s">
        <v>15</v>
      </c>
      <c r="C66" s="88"/>
      <c r="D66" s="113">
        <v>0</v>
      </c>
      <c r="E66" s="50"/>
      <c r="F66" s="51"/>
      <c r="G66" s="8">
        <v>575.5</v>
      </c>
      <c r="H66" s="8">
        <v>1.07</v>
      </c>
      <c r="I66" s="23">
        <v>0</v>
      </c>
    </row>
    <row r="67" spans="1:9" s="15" customFormat="1" ht="30">
      <c r="A67" s="35" t="s">
        <v>31</v>
      </c>
      <c r="B67" s="36"/>
      <c r="C67" s="37" t="s">
        <v>126</v>
      </c>
      <c r="D67" s="98">
        <f>D68+D69+D70+D71+D72+D73</f>
        <v>13785.36</v>
      </c>
      <c r="E67" s="37">
        <f>D67/G67</f>
        <v>23.95</v>
      </c>
      <c r="F67" s="43">
        <f>E67/12</f>
        <v>2</v>
      </c>
      <c r="G67" s="8">
        <v>575.5</v>
      </c>
      <c r="H67" s="8">
        <v>1.07</v>
      </c>
      <c r="I67" s="23">
        <v>2.81</v>
      </c>
    </row>
    <row r="68" spans="1:9" s="11" customFormat="1" ht="29.25" customHeight="1">
      <c r="A68" s="75" t="s">
        <v>94</v>
      </c>
      <c r="B68" s="79" t="s">
        <v>20</v>
      </c>
      <c r="C68" s="49"/>
      <c r="D68" s="113">
        <v>6344.88</v>
      </c>
      <c r="E68" s="50"/>
      <c r="F68" s="51"/>
      <c r="G68" s="8">
        <v>575.5</v>
      </c>
      <c r="H68" s="8"/>
      <c r="I68" s="23"/>
    </row>
    <row r="69" spans="1:9" s="11" customFormat="1" ht="22.5" customHeight="1">
      <c r="A69" s="75" t="s">
        <v>48</v>
      </c>
      <c r="B69" s="80" t="s">
        <v>37</v>
      </c>
      <c r="C69" s="50"/>
      <c r="D69" s="49">
        <v>0</v>
      </c>
      <c r="E69" s="50"/>
      <c r="F69" s="51"/>
      <c r="G69" s="8"/>
      <c r="H69" s="8"/>
      <c r="I69" s="23"/>
    </row>
    <row r="70" spans="1:9" s="11" customFormat="1" ht="21" customHeight="1">
      <c r="A70" s="75" t="s">
        <v>95</v>
      </c>
      <c r="B70" s="76" t="s">
        <v>7</v>
      </c>
      <c r="C70" s="88"/>
      <c r="D70" s="113">
        <v>7440.48</v>
      </c>
      <c r="E70" s="50"/>
      <c r="F70" s="51"/>
      <c r="G70" s="8">
        <v>575.5</v>
      </c>
      <c r="H70" s="8">
        <v>1.07</v>
      </c>
      <c r="I70" s="23">
        <v>0.72</v>
      </c>
    </row>
    <row r="71" spans="1:9" s="11" customFormat="1" ht="29.25" customHeight="1">
      <c r="A71" s="75" t="s">
        <v>112</v>
      </c>
      <c r="B71" s="79" t="s">
        <v>15</v>
      </c>
      <c r="C71" s="88"/>
      <c r="D71" s="114">
        <v>0</v>
      </c>
      <c r="E71" s="52"/>
      <c r="F71" s="74"/>
      <c r="G71" s="8">
        <v>575.5</v>
      </c>
      <c r="H71" s="8"/>
      <c r="I71" s="23"/>
    </row>
    <row r="72" spans="1:9" s="11" customFormat="1" ht="19.5" customHeight="1">
      <c r="A72" s="75" t="s">
        <v>97</v>
      </c>
      <c r="B72" s="76" t="s">
        <v>15</v>
      </c>
      <c r="C72" s="88"/>
      <c r="D72" s="114">
        <v>0</v>
      </c>
      <c r="E72" s="52"/>
      <c r="F72" s="74"/>
      <c r="G72" s="8">
        <v>575.5</v>
      </c>
      <c r="H72" s="8"/>
      <c r="I72" s="23"/>
    </row>
    <row r="73" spans="1:9" s="11" customFormat="1" ht="21" customHeight="1">
      <c r="A73" s="75" t="s">
        <v>98</v>
      </c>
      <c r="B73" s="79" t="s">
        <v>96</v>
      </c>
      <c r="C73" s="88"/>
      <c r="D73" s="114">
        <v>0</v>
      </c>
      <c r="E73" s="52"/>
      <c r="F73" s="74"/>
      <c r="G73" s="8">
        <v>575.5</v>
      </c>
      <c r="H73" s="8"/>
      <c r="I73" s="23"/>
    </row>
    <row r="74" spans="1:9" s="11" customFormat="1" ht="30">
      <c r="A74" s="35" t="s">
        <v>32</v>
      </c>
      <c r="B74" s="76"/>
      <c r="C74" s="37" t="s">
        <v>126</v>
      </c>
      <c r="D74" s="98">
        <f>SUM(D75:D78)</f>
        <v>0</v>
      </c>
      <c r="E74" s="37">
        <f>D74/G74</f>
        <v>0</v>
      </c>
      <c r="F74" s="43">
        <f>E74/12</f>
        <v>0</v>
      </c>
      <c r="G74" s="8">
        <v>575.5</v>
      </c>
      <c r="H74" s="8">
        <v>1.07</v>
      </c>
      <c r="I74" s="23">
        <v>0</v>
      </c>
    </row>
    <row r="75" spans="1:9" s="11" customFormat="1" ht="15">
      <c r="A75" s="75" t="s">
        <v>99</v>
      </c>
      <c r="B75" s="79" t="s">
        <v>96</v>
      </c>
      <c r="C75" s="88"/>
      <c r="D75" s="97">
        <v>0</v>
      </c>
      <c r="E75" s="37"/>
      <c r="F75" s="43"/>
      <c r="G75" s="8">
        <v>575.5</v>
      </c>
      <c r="H75" s="8"/>
      <c r="I75" s="23"/>
    </row>
    <row r="76" spans="1:9" s="11" customFormat="1" ht="25.5">
      <c r="A76" s="75" t="s">
        <v>112</v>
      </c>
      <c r="B76" s="79" t="s">
        <v>15</v>
      </c>
      <c r="C76" s="88"/>
      <c r="D76" s="97">
        <v>0</v>
      </c>
      <c r="E76" s="37"/>
      <c r="F76" s="43"/>
      <c r="G76" s="8">
        <v>575.5</v>
      </c>
      <c r="H76" s="8"/>
      <c r="I76" s="23"/>
    </row>
    <row r="77" spans="1:9" s="11" customFormat="1" ht="15">
      <c r="A77" s="75" t="s">
        <v>100</v>
      </c>
      <c r="B77" s="76" t="s">
        <v>15</v>
      </c>
      <c r="C77" s="88"/>
      <c r="D77" s="97">
        <v>0</v>
      </c>
      <c r="E77" s="37"/>
      <c r="F77" s="43"/>
      <c r="G77" s="8">
        <v>575.5</v>
      </c>
      <c r="H77" s="8"/>
      <c r="I77" s="23"/>
    </row>
    <row r="78" spans="1:9" s="11" customFormat="1" ht="15">
      <c r="A78" s="75" t="s">
        <v>101</v>
      </c>
      <c r="B78" s="79" t="s">
        <v>96</v>
      </c>
      <c r="C78" s="49"/>
      <c r="D78" s="115">
        <v>0</v>
      </c>
      <c r="E78" s="50"/>
      <c r="F78" s="51"/>
      <c r="G78" s="8">
        <v>575.5</v>
      </c>
      <c r="H78" s="8">
        <v>1.07</v>
      </c>
      <c r="I78" s="23">
        <v>0</v>
      </c>
    </row>
    <row r="79" spans="1:9" s="11" customFormat="1" ht="33" customHeight="1">
      <c r="A79" s="35" t="s">
        <v>102</v>
      </c>
      <c r="B79" s="76"/>
      <c r="C79" s="37" t="s">
        <v>128</v>
      </c>
      <c r="D79" s="98">
        <f>D80+D81+D82+D83+D84+D85</f>
        <v>4252.07</v>
      </c>
      <c r="E79" s="37">
        <f>D79/G79</f>
        <v>7.39</v>
      </c>
      <c r="F79" s="43">
        <f>E79/12</f>
        <v>0.62</v>
      </c>
      <c r="G79" s="8">
        <v>575.5</v>
      </c>
      <c r="H79" s="8">
        <v>1.07</v>
      </c>
      <c r="I79" s="23">
        <v>0.89</v>
      </c>
    </row>
    <row r="80" spans="1:9" s="11" customFormat="1" ht="18" customHeight="1">
      <c r="A80" s="75" t="s">
        <v>30</v>
      </c>
      <c r="B80" s="76" t="s">
        <v>7</v>
      </c>
      <c r="C80" s="49"/>
      <c r="D80" s="113">
        <f>E80*G80</f>
        <v>0</v>
      </c>
      <c r="E80" s="50"/>
      <c r="F80" s="51"/>
      <c r="G80" s="8">
        <v>575.5</v>
      </c>
      <c r="H80" s="8">
        <v>1.07</v>
      </c>
      <c r="I80" s="23">
        <v>0</v>
      </c>
    </row>
    <row r="81" spans="1:9" s="11" customFormat="1" ht="38.25">
      <c r="A81" s="75" t="s">
        <v>103</v>
      </c>
      <c r="B81" s="76" t="s">
        <v>15</v>
      </c>
      <c r="C81" s="49"/>
      <c r="D81" s="113">
        <v>3158.67</v>
      </c>
      <c r="E81" s="50"/>
      <c r="F81" s="51"/>
      <c r="G81" s="8">
        <v>575.5</v>
      </c>
      <c r="H81" s="8">
        <v>1.07</v>
      </c>
      <c r="I81" s="23">
        <v>0.31</v>
      </c>
    </row>
    <row r="82" spans="1:9" s="11" customFormat="1" ht="39" customHeight="1">
      <c r="A82" s="75" t="s">
        <v>104</v>
      </c>
      <c r="B82" s="76" t="s">
        <v>15</v>
      </c>
      <c r="C82" s="49"/>
      <c r="D82" s="113">
        <v>1093.4</v>
      </c>
      <c r="E82" s="50"/>
      <c r="F82" s="51"/>
      <c r="G82" s="8">
        <v>575.5</v>
      </c>
      <c r="H82" s="8">
        <v>1.07</v>
      </c>
      <c r="I82" s="23">
        <v>0.11</v>
      </c>
    </row>
    <row r="83" spans="1:9" s="11" customFormat="1" ht="25.5">
      <c r="A83" s="75" t="s">
        <v>38</v>
      </c>
      <c r="B83" s="76" t="s">
        <v>10</v>
      </c>
      <c r="C83" s="49"/>
      <c r="D83" s="113">
        <f>E83*G83</f>
        <v>0</v>
      </c>
      <c r="E83" s="50"/>
      <c r="F83" s="51"/>
      <c r="G83" s="8">
        <v>575.5</v>
      </c>
      <c r="H83" s="8">
        <v>1.07</v>
      </c>
      <c r="I83" s="23">
        <v>0.47</v>
      </c>
    </row>
    <row r="84" spans="1:9" s="11" customFormat="1" ht="23.25" customHeight="1">
      <c r="A84" s="75" t="s">
        <v>33</v>
      </c>
      <c r="B84" s="79" t="s">
        <v>62</v>
      </c>
      <c r="C84" s="49"/>
      <c r="D84" s="113">
        <f>E84*G84</f>
        <v>0</v>
      </c>
      <c r="E84" s="50"/>
      <c r="F84" s="51"/>
      <c r="G84" s="8">
        <v>575.5</v>
      </c>
      <c r="H84" s="8">
        <v>1.07</v>
      </c>
      <c r="I84" s="23">
        <v>0</v>
      </c>
    </row>
    <row r="85" spans="1:9" s="11" customFormat="1" ht="55.5" customHeight="1">
      <c r="A85" s="75" t="s">
        <v>105</v>
      </c>
      <c r="B85" s="79" t="s">
        <v>49</v>
      </c>
      <c r="C85" s="49"/>
      <c r="D85" s="113">
        <v>0</v>
      </c>
      <c r="E85" s="50"/>
      <c r="F85" s="51"/>
      <c r="G85" s="8">
        <v>575.5</v>
      </c>
      <c r="H85" s="8">
        <v>1.07</v>
      </c>
      <c r="I85" s="23">
        <v>0</v>
      </c>
    </row>
    <row r="86" spans="1:8" s="8" customFormat="1" ht="19.5" customHeight="1">
      <c r="A86" s="35" t="s">
        <v>52</v>
      </c>
      <c r="B86" s="36"/>
      <c r="C86" s="48" t="s">
        <v>129</v>
      </c>
      <c r="D86" s="99">
        <f>D87+D88</f>
        <v>0</v>
      </c>
      <c r="E86" s="48">
        <f>D86/G86</f>
        <v>0</v>
      </c>
      <c r="F86" s="53">
        <f>E86/12</f>
        <v>0</v>
      </c>
      <c r="G86" s="8">
        <v>575.5</v>
      </c>
      <c r="H86" s="23"/>
    </row>
    <row r="87" spans="1:8" s="8" customFormat="1" ht="45.75" customHeight="1">
      <c r="A87" s="83" t="s">
        <v>106</v>
      </c>
      <c r="B87" s="79" t="s">
        <v>20</v>
      </c>
      <c r="C87" s="48"/>
      <c r="D87" s="132">
        <v>0</v>
      </c>
      <c r="E87" s="48"/>
      <c r="F87" s="53"/>
      <c r="G87" s="8">
        <v>575.5</v>
      </c>
      <c r="H87" s="23"/>
    </row>
    <row r="88" spans="1:8" s="8" customFormat="1" ht="24" customHeight="1">
      <c r="A88" s="83" t="s">
        <v>151</v>
      </c>
      <c r="B88" s="79" t="s">
        <v>49</v>
      </c>
      <c r="C88" s="54"/>
      <c r="D88" s="132">
        <v>0</v>
      </c>
      <c r="E88" s="54"/>
      <c r="F88" s="55"/>
      <c r="G88" s="8">
        <v>575.5</v>
      </c>
      <c r="H88" s="23"/>
    </row>
    <row r="89" spans="1:8" s="8" customFormat="1" ht="18.75" customHeight="1">
      <c r="A89" s="35" t="s">
        <v>53</v>
      </c>
      <c r="B89" s="82"/>
      <c r="C89" s="48" t="s">
        <v>127</v>
      </c>
      <c r="D89" s="99">
        <f>D90</f>
        <v>0</v>
      </c>
      <c r="E89" s="48">
        <f>D89/G89</f>
        <v>0</v>
      </c>
      <c r="F89" s="53">
        <f>E89/12</f>
        <v>0</v>
      </c>
      <c r="G89" s="8">
        <v>575.5</v>
      </c>
      <c r="H89" s="23"/>
    </row>
    <row r="90" spans="1:8" s="8" customFormat="1" ht="21" customHeight="1">
      <c r="A90" s="83" t="s">
        <v>54</v>
      </c>
      <c r="B90" s="82" t="s">
        <v>15</v>
      </c>
      <c r="C90" s="54"/>
      <c r="D90" s="132">
        <v>0</v>
      </c>
      <c r="E90" s="54"/>
      <c r="F90" s="55"/>
      <c r="G90" s="8">
        <v>575.5</v>
      </c>
      <c r="H90" s="23"/>
    </row>
    <row r="91" spans="1:8" s="8" customFormat="1" ht="18.75" customHeight="1">
      <c r="A91" s="35" t="s">
        <v>55</v>
      </c>
      <c r="B91" s="82"/>
      <c r="C91" s="48" t="s">
        <v>124</v>
      </c>
      <c r="D91" s="99">
        <f>D92+D93</f>
        <v>0</v>
      </c>
      <c r="E91" s="48">
        <f>D91/G91</f>
        <v>0</v>
      </c>
      <c r="F91" s="53">
        <f>E91/12</f>
        <v>0</v>
      </c>
      <c r="G91" s="8">
        <v>575.5</v>
      </c>
      <c r="H91" s="23"/>
    </row>
    <row r="92" spans="1:8" s="8" customFormat="1" ht="23.25" customHeight="1">
      <c r="A92" s="83" t="s">
        <v>56</v>
      </c>
      <c r="B92" s="82" t="s">
        <v>57</v>
      </c>
      <c r="C92" s="54"/>
      <c r="D92" s="132">
        <v>0</v>
      </c>
      <c r="E92" s="54"/>
      <c r="F92" s="55"/>
      <c r="G92" s="8">
        <v>575.5</v>
      </c>
      <c r="H92" s="23"/>
    </row>
    <row r="93" spans="1:8" s="8" customFormat="1" ht="25.5" customHeight="1">
      <c r="A93" s="84" t="s">
        <v>58</v>
      </c>
      <c r="B93" s="85" t="s">
        <v>57</v>
      </c>
      <c r="C93" s="56"/>
      <c r="D93" s="116">
        <v>0</v>
      </c>
      <c r="E93" s="56"/>
      <c r="F93" s="57"/>
      <c r="G93" s="8">
        <v>575.5</v>
      </c>
      <c r="H93" s="23"/>
    </row>
    <row r="94" spans="1:9" s="8" customFormat="1" ht="222" customHeight="1" thickBot="1">
      <c r="A94" s="81" t="s">
        <v>160</v>
      </c>
      <c r="B94" s="36" t="s">
        <v>10</v>
      </c>
      <c r="C94" s="39"/>
      <c r="D94" s="117">
        <v>20000</v>
      </c>
      <c r="E94" s="39">
        <f aca="true" t="shared" si="0" ref="E94:E99">D94/G94</f>
        <v>34.75</v>
      </c>
      <c r="F94" s="47">
        <f aca="true" t="shared" si="1" ref="F94:F99">E94/12</f>
        <v>2.9</v>
      </c>
      <c r="G94" s="8">
        <v>575.5</v>
      </c>
      <c r="H94" s="8">
        <v>1.07</v>
      </c>
      <c r="I94" s="23">
        <v>0.3</v>
      </c>
    </row>
    <row r="95" spans="1:9" s="8" customFormat="1" ht="26.25" thickBot="1">
      <c r="A95" s="86" t="s">
        <v>47</v>
      </c>
      <c r="B95" s="87" t="s">
        <v>153</v>
      </c>
      <c r="C95" s="69"/>
      <c r="D95" s="95">
        <v>0</v>
      </c>
      <c r="E95" s="69">
        <f t="shared" si="0"/>
        <v>0</v>
      </c>
      <c r="F95" s="70">
        <f t="shared" si="1"/>
        <v>0</v>
      </c>
      <c r="G95" s="8">
        <v>575.5</v>
      </c>
      <c r="I95" s="23"/>
    </row>
    <row r="96" spans="1:9" s="8" customFormat="1" ht="19.5" thickBot="1">
      <c r="A96" s="130" t="s">
        <v>154</v>
      </c>
      <c r="B96" s="36" t="s">
        <v>7</v>
      </c>
      <c r="C96" s="69"/>
      <c r="D96" s="95">
        <f>355.01+1219.26</f>
        <v>1574.27</v>
      </c>
      <c r="E96" s="69">
        <f t="shared" si="0"/>
        <v>2.74</v>
      </c>
      <c r="F96" s="70">
        <f t="shared" si="1"/>
        <v>0.23</v>
      </c>
      <c r="G96" s="8">
        <v>575.5</v>
      </c>
      <c r="I96" s="23"/>
    </row>
    <row r="97" spans="1:9" s="8" customFormat="1" ht="19.5" thickBot="1">
      <c r="A97" s="130" t="s">
        <v>155</v>
      </c>
      <c r="B97" s="36" t="s">
        <v>7</v>
      </c>
      <c r="C97" s="69"/>
      <c r="D97" s="95">
        <f>(355.01+743.94)</f>
        <v>1098.95</v>
      </c>
      <c r="E97" s="69">
        <f t="shared" si="0"/>
        <v>1.91</v>
      </c>
      <c r="F97" s="70">
        <f t="shared" si="1"/>
        <v>0.16</v>
      </c>
      <c r="G97" s="8">
        <v>575.5</v>
      </c>
      <c r="I97" s="23"/>
    </row>
    <row r="98" spans="1:9" s="8" customFormat="1" ht="19.5" thickBot="1">
      <c r="A98" s="130" t="s">
        <v>156</v>
      </c>
      <c r="B98" s="36" t="s">
        <v>7</v>
      </c>
      <c r="C98" s="69"/>
      <c r="D98" s="95">
        <v>6019.74</v>
      </c>
      <c r="E98" s="69">
        <f t="shared" si="0"/>
        <v>10.46</v>
      </c>
      <c r="F98" s="70">
        <f t="shared" si="1"/>
        <v>0.87</v>
      </c>
      <c r="G98" s="8">
        <v>575.5</v>
      </c>
      <c r="I98" s="23"/>
    </row>
    <row r="99" spans="1:9" s="8" customFormat="1" ht="19.5" thickBot="1">
      <c r="A99" s="130" t="s">
        <v>157</v>
      </c>
      <c r="B99" s="36" t="s">
        <v>7</v>
      </c>
      <c r="C99" s="69"/>
      <c r="D99" s="95">
        <v>1965.15</v>
      </c>
      <c r="E99" s="69">
        <f t="shared" si="0"/>
        <v>3.41</v>
      </c>
      <c r="F99" s="70">
        <f t="shared" si="1"/>
        <v>0.28</v>
      </c>
      <c r="G99" s="8">
        <v>575.5</v>
      </c>
      <c r="I99" s="23"/>
    </row>
    <row r="100" spans="1:9" s="8" customFormat="1" ht="19.5" thickBot="1">
      <c r="A100" s="26" t="s">
        <v>50</v>
      </c>
      <c r="B100" s="27" t="s">
        <v>9</v>
      </c>
      <c r="C100" s="28"/>
      <c r="D100" s="95">
        <f>E100*G100</f>
        <v>14226.36</v>
      </c>
      <c r="E100" s="69">
        <f>12*F100</f>
        <v>24.72</v>
      </c>
      <c r="F100" s="70">
        <v>2.06</v>
      </c>
      <c r="G100" s="8">
        <v>575.5</v>
      </c>
      <c r="I100" s="23"/>
    </row>
    <row r="101" spans="1:9" s="8" customFormat="1" ht="26.25" customHeight="1" thickBot="1">
      <c r="A101" s="71" t="s">
        <v>27</v>
      </c>
      <c r="B101" s="72"/>
      <c r="C101" s="73"/>
      <c r="D101" s="100">
        <f>D100+D95+D94+D79+D74+D67+D52+D50+D49+D48+D47+D40+D39+D14+D51+D91+D89+D86+D41+D28+D96+D97+D98+D99</f>
        <v>150251.49</v>
      </c>
      <c r="E101" s="100">
        <f>E100+E95+E94+E79+E74+E67+E52+E50+E49+E48+E47+E40+E39+E14+E51+E91+E89+E86+E41+E28+E96+E97+E98+E99</f>
        <v>261.07</v>
      </c>
      <c r="F101" s="100">
        <f>F100+F95+F94+F79+F74+F67+F52+F50+F49+F48+F47+F40+F39+F14+F51+F91+F89+F86+F41+F28+F96+F97+F98+F99</f>
        <v>21.76</v>
      </c>
      <c r="G101" s="8">
        <v>575.5</v>
      </c>
      <c r="H101" s="23"/>
      <c r="I101" s="23"/>
    </row>
    <row r="102" spans="1:9" s="8" customFormat="1" ht="18.75">
      <c r="A102" s="102"/>
      <c r="B102" s="103"/>
      <c r="C102" s="104"/>
      <c r="D102" s="105"/>
      <c r="E102" s="106"/>
      <c r="F102" s="106"/>
      <c r="H102" s="23"/>
      <c r="I102" s="23"/>
    </row>
    <row r="103" spans="1:9" s="8" customFormat="1" ht="18.75">
      <c r="A103" s="102"/>
      <c r="B103" s="103"/>
      <c r="C103" s="104"/>
      <c r="D103" s="105"/>
      <c r="E103" s="106"/>
      <c r="F103" s="106"/>
      <c r="H103" s="23"/>
      <c r="I103" s="23"/>
    </row>
    <row r="104" spans="1:9" s="19" customFormat="1" ht="15.75" thickBot="1">
      <c r="A104" s="18"/>
      <c r="D104" s="101"/>
      <c r="E104" s="58"/>
      <c r="F104" s="58"/>
      <c r="G104" s="8">
        <v>575.5</v>
      </c>
      <c r="I104" s="33"/>
    </row>
    <row r="105" spans="1:9" s="19" customFormat="1" ht="38.25" thickBot="1">
      <c r="A105" s="123" t="s">
        <v>140</v>
      </c>
      <c r="B105" s="7"/>
      <c r="C105" s="28"/>
      <c r="D105" s="95">
        <v>0</v>
      </c>
      <c r="E105" s="95">
        <v>0</v>
      </c>
      <c r="F105" s="129">
        <v>0</v>
      </c>
      <c r="G105" s="8">
        <v>575.5</v>
      </c>
      <c r="I105" s="33"/>
    </row>
    <row r="106" spans="1:9" s="77" customFormat="1" ht="18.75" customHeight="1">
      <c r="A106" s="107"/>
      <c r="B106" s="108"/>
      <c r="C106" s="109"/>
      <c r="D106" s="118"/>
      <c r="E106" s="109"/>
      <c r="F106" s="109"/>
      <c r="G106" s="8"/>
      <c r="H106" s="40"/>
      <c r="I106" s="41"/>
    </row>
    <row r="107" spans="1:9" s="19" customFormat="1" ht="15.75" thickBot="1">
      <c r="A107" s="18"/>
      <c r="D107" s="101"/>
      <c r="E107" s="58"/>
      <c r="F107" s="58"/>
      <c r="G107" s="8"/>
      <c r="I107" s="33"/>
    </row>
    <row r="108" spans="1:9" s="19" customFormat="1" ht="38.25" customHeight="1" thickBot="1">
      <c r="A108" s="124" t="s">
        <v>158</v>
      </c>
      <c r="B108" s="125"/>
      <c r="C108" s="126"/>
      <c r="D108" s="127">
        <f>D101+D105</f>
        <v>150251.49</v>
      </c>
      <c r="E108" s="127">
        <f>E101+E105</f>
        <v>261.07</v>
      </c>
      <c r="F108" s="128">
        <f>F101+F105</f>
        <v>21.76</v>
      </c>
      <c r="G108" s="8">
        <v>575.5</v>
      </c>
      <c r="I108" s="33"/>
    </row>
    <row r="109" spans="1:9" s="19" customFormat="1" ht="12.75">
      <c r="A109" s="18"/>
      <c r="D109" s="58"/>
      <c r="E109" s="58"/>
      <c r="F109" s="58"/>
      <c r="I109" s="33"/>
    </row>
    <row r="110" spans="1:9" s="19" customFormat="1" ht="12.75">
      <c r="A110" s="18"/>
      <c r="D110" s="58"/>
      <c r="E110" s="58"/>
      <c r="F110" s="58"/>
      <c r="I110" s="33"/>
    </row>
    <row r="111" spans="1:9" s="19" customFormat="1" ht="36" customHeight="1">
      <c r="A111" s="137" t="s">
        <v>8</v>
      </c>
      <c r="B111" s="36" t="s">
        <v>9</v>
      </c>
      <c r="C111" s="39" t="s">
        <v>108</v>
      </c>
      <c r="D111" s="117">
        <f>68327.45*1.086</f>
        <v>74203.61</v>
      </c>
      <c r="E111" s="39">
        <f>D111/G111</f>
        <v>128.94</v>
      </c>
      <c r="F111" s="39">
        <f>E111/12</f>
        <v>10.75</v>
      </c>
      <c r="G111" s="19">
        <v>575.5</v>
      </c>
      <c r="I111" s="33"/>
    </row>
    <row r="112" spans="1:9" s="19" customFormat="1" ht="15">
      <c r="A112" s="133"/>
      <c r="B112" s="134"/>
      <c r="C112" s="134"/>
      <c r="D112" s="135"/>
      <c r="E112" s="135"/>
      <c r="F112" s="135"/>
      <c r="G112" s="19">
        <v>575.5</v>
      </c>
      <c r="I112" s="33"/>
    </row>
    <row r="113" spans="1:9" s="19" customFormat="1" ht="22.5" customHeight="1">
      <c r="A113" s="138" t="s">
        <v>110</v>
      </c>
      <c r="B113" s="36" t="s">
        <v>9</v>
      </c>
      <c r="C113" s="39" t="s">
        <v>123</v>
      </c>
      <c r="D113" s="117">
        <f>82317.34*1.086</f>
        <v>89396.63</v>
      </c>
      <c r="E113" s="39">
        <f>D113/G113</f>
        <v>155.34</v>
      </c>
      <c r="F113" s="39">
        <f>E113/12</f>
        <v>12.95</v>
      </c>
      <c r="G113" s="19">
        <v>575.5</v>
      </c>
      <c r="I113" s="33"/>
    </row>
    <row r="114" spans="1:9" s="19" customFormat="1" ht="15">
      <c r="A114" s="133"/>
      <c r="B114" s="134"/>
      <c r="C114" s="134"/>
      <c r="D114" s="135"/>
      <c r="E114" s="135"/>
      <c r="F114" s="135"/>
      <c r="G114" s="19">
        <v>575.5</v>
      </c>
      <c r="I114" s="33"/>
    </row>
    <row r="115" spans="1:9" s="19" customFormat="1" ht="37.5" customHeight="1">
      <c r="A115" s="137" t="s">
        <v>159</v>
      </c>
      <c r="B115" s="139"/>
      <c r="C115" s="139"/>
      <c r="D115" s="140">
        <f>D108+D111+D113</f>
        <v>313851.73</v>
      </c>
      <c r="E115" s="140">
        <f>E108+E111+E113</f>
        <v>545.35</v>
      </c>
      <c r="F115" s="140">
        <f>F108+F111+F113</f>
        <v>45.46</v>
      </c>
      <c r="G115" s="19">
        <v>575.5</v>
      </c>
      <c r="I115" s="33"/>
    </row>
    <row r="116" spans="1:9" s="19" customFormat="1" ht="15">
      <c r="A116" s="136"/>
      <c r="B116" s="134"/>
      <c r="C116" s="134"/>
      <c r="D116" s="135"/>
      <c r="E116" s="135"/>
      <c r="F116" s="135"/>
      <c r="I116" s="33"/>
    </row>
    <row r="117" spans="1:9" s="19" customFormat="1" ht="15">
      <c r="A117" s="136"/>
      <c r="B117" s="134"/>
      <c r="C117" s="134"/>
      <c r="D117" s="135"/>
      <c r="E117" s="135"/>
      <c r="F117" s="135"/>
      <c r="I117" s="33"/>
    </row>
    <row r="118" spans="1:9" s="19" customFormat="1" ht="15">
      <c r="A118" s="136"/>
      <c r="B118" s="134"/>
      <c r="C118" s="134"/>
      <c r="D118" s="135"/>
      <c r="E118" s="135"/>
      <c r="F118" s="135"/>
      <c r="I118" s="33"/>
    </row>
    <row r="119" spans="1:9" s="17" customFormat="1" ht="19.5">
      <c r="A119" s="20"/>
      <c r="B119" s="21"/>
      <c r="C119" s="22"/>
      <c r="D119" s="64"/>
      <c r="E119" s="64"/>
      <c r="F119" s="64"/>
      <c r="I119" s="32"/>
    </row>
    <row r="120" spans="1:9" s="19" customFormat="1" ht="14.25">
      <c r="A120" s="157" t="s">
        <v>25</v>
      </c>
      <c r="B120" s="157"/>
      <c r="C120" s="157"/>
      <c r="D120" s="157"/>
      <c r="E120" s="157"/>
      <c r="F120" s="157"/>
      <c r="I120" s="33"/>
    </row>
    <row r="121" spans="1:9" s="19" customFormat="1" ht="12.75">
      <c r="A121" s="18" t="s">
        <v>26</v>
      </c>
      <c r="D121" s="58"/>
      <c r="E121" s="58"/>
      <c r="F121" s="58"/>
      <c r="I121" s="33"/>
    </row>
    <row r="122" spans="4:9" s="19" customFormat="1" ht="12.75">
      <c r="D122" s="58"/>
      <c r="E122" s="58"/>
      <c r="F122" s="58"/>
      <c r="I122" s="33"/>
    </row>
    <row r="123" spans="4:9" s="19" customFormat="1" ht="12.75">
      <c r="D123" s="58"/>
      <c r="E123" s="58"/>
      <c r="F123" s="58"/>
      <c r="I123" s="33"/>
    </row>
    <row r="124" spans="4:9" s="19" customFormat="1" ht="12.75">
      <c r="D124" s="58"/>
      <c r="E124" s="58"/>
      <c r="F124" s="58"/>
      <c r="I124" s="33"/>
    </row>
    <row r="125" spans="4:9" s="19" customFormat="1" ht="12.75">
      <c r="D125" s="58"/>
      <c r="E125" s="58"/>
      <c r="F125" s="58"/>
      <c r="I125" s="33"/>
    </row>
    <row r="126" spans="4:9" s="19" customFormat="1" ht="12.75">
      <c r="D126" s="58"/>
      <c r="E126" s="58"/>
      <c r="F126" s="58"/>
      <c r="I126" s="33"/>
    </row>
    <row r="127" spans="4:9" s="19" customFormat="1" ht="12.75">
      <c r="D127" s="58"/>
      <c r="E127" s="58"/>
      <c r="F127" s="58"/>
      <c r="I127" s="33"/>
    </row>
    <row r="128" spans="4:9" s="19" customFormat="1" ht="12.75">
      <c r="D128" s="58"/>
      <c r="E128" s="58"/>
      <c r="F128" s="58"/>
      <c r="I128" s="33"/>
    </row>
    <row r="129" spans="4:9" s="19" customFormat="1" ht="12.75">
      <c r="D129" s="58"/>
      <c r="E129" s="58"/>
      <c r="F129" s="58"/>
      <c r="I129" s="33"/>
    </row>
    <row r="130" spans="4:9" s="19" customFormat="1" ht="12.75">
      <c r="D130" s="58"/>
      <c r="E130" s="58"/>
      <c r="F130" s="58"/>
      <c r="I130" s="33"/>
    </row>
    <row r="131" spans="4:9" s="19" customFormat="1" ht="12.75">
      <c r="D131" s="58"/>
      <c r="E131" s="58"/>
      <c r="F131" s="58"/>
      <c r="I131" s="33"/>
    </row>
    <row r="132" spans="4:9" s="19" customFormat="1" ht="12.75">
      <c r="D132" s="58"/>
      <c r="E132" s="58"/>
      <c r="F132" s="58"/>
      <c r="I132" s="33"/>
    </row>
    <row r="133" spans="4:9" s="19" customFormat="1" ht="12.75">
      <c r="D133" s="58"/>
      <c r="E133" s="58"/>
      <c r="F133" s="58"/>
      <c r="I133" s="33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  <mergeCell ref="A120:F120"/>
  </mergeCells>
  <printOptions horizontalCentered="1"/>
  <pageMargins left="0.2" right="0.2" top="0.1968503937007874" bottom="0.2" header="0.2" footer="0.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8"/>
  <sheetViews>
    <sheetView tabSelected="1" zoomScale="80" zoomScaleNormal="80" zoomScalePageLayoutView="0" workbookViewId="0" topLeftCell="A1">
      <selection activeCell="K102" sqref="K102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25390625" style="1" customWidth="1"/>
    <col min="4" max="4" width="18.875" style="65" customWidth="1"/>
    <col min="5" max="5" width="13.875" style="65" customWidth="1"/>
    <col min="6" max="6" width="22.375" style="65" customWidth="1"/>
    <col min="7" max="7" width="15.125" style="1" customWidth="1"/>
    <col min="8" max="8" width="15.375" style="1" hidden="1" customWidth="1"/>
    <col min="9" max="9" width="15.375" style="29" hidden="1" customWidth="1"/>
    <col min="10" max="12" width="15.375" style="1" customWidth="1"/>
    <col min="13" max="16384" width="9.125" style="1" customWidth="1"/>
  </cols>
  <sheetData>
    <row r="1" spans="1:6" ht="15">
      <c r="A1" s="141" t="s">
        <v>121</v>
      </c>
      <c r="B1" s="142"/>
      <c r="C1" s="142"/>
      <c r="D1" s="142"/>
      <c r="E1" s="142"/>
      <c r="F1" s="142"/>
    </row>
    <row r="2" spans="2:6" ht="15">
      <c r="B2" s="143"/>
      <c r="C2" s="143"/>
      <c r="D2" s="143"/>
      <c r="E2" s="142"/>
      <c r="F2" s="142"/>
    </row>
    <row r="3" spans="1:6" ht="16.5">
      <c r="A3" s="34" t="s">
        <v>146</v>
      </c>
      <c r="B3" s="143" t="s">
        <v>0</v>
      </c>
      <c r="C3" s="143"/>
      <c r="D3" s="143"/>
      <c r="E3" s="142"/>
      <c r="F3" s="142"/>
    </row>
    <row r="4" spans="2:6" ht="15">
      <c r="B4" s="143" t="s">
        <v>122</v>
      </c>
      <c r="C4" s="143"/>
      <c r="D4" s="143"/>
      <c r="E4" s="142"/>
      <c r="F4" s="142"/>
    </row>
    <row r="5" spans="1:9" ht="18">
      <c r="A5" s="144"/>
      <c r="B5" s="145"/>
      <c r="C5" s="145"/>
      <c r="D5" s="145"/>
      <c r="E5" s="145"/>
      <c r="F5" s="145"/>
      <c r="I5" s="1"/>
    </row>
    <row r="6" spans="1:9" ht="15">
      <c r="A6" s="146" t="s">
        <v>147</v>
      </c>
      <c r="B6" s="146"/>
      <c r="C6" s="146"/>
      <c r="D6" s="146"/>
      <c r="E6" s="146"/>
      <c r="F6" s="146"/>
      <c r="I6" s="1"/>
    </row>
    <row r="7" spans="1:9" s="2" customFormat="1" ht="18.75">
      <c r="A7" s="147" t="s">
        <v>1</v>
      </c>
      <c r="B7" s="147"/>
      <c r="C7" s="147"/>
      <c r="D7" s="147"/>
      <c r="E7" s="148"/>
      <c r="F7" s="148"/>
      <c r="I7" s="30"/>
    </row>
    <row r="8" spans="1:6" s="3" customFormat="1" ht="18.75">
      <c r="A8" s="147" t="s">
        <v>118</v>
      </c>
      <c r="B8" s="147"/>
      <c r="C8" s="147"/>
      <c r="D8" s="147"/>
      <c r="E8" s="148"/>
      <c r="F8" s="148"/>
    </row>
    <row r="9" spans="1:6" s="4" customFormat="1" ht="14.25">
      <c r="A9" s="149" t="s">
        <v>39</v>
      </c>
      <c r="B9" s="149"/>
      <c r="C9" s="149"/>
      <c r="D9" s="149"/>
      <c r="E9" s="150"/>
      <c r="F9" s="150"/>
    </row>
    <row r="10" spans="1:6" s="3" customFormat="1" ht="19.5" thickBot="1">
      <c r="A10" s="151" t="s">
        <v>43</v>
      </c>
      <c r="B10" s="151"/>
      <c r="C10" s="151"/>
      <c r="D10" s="151"/>
      <c r="E10" s="152"/>
      <c r="F10" s="152"/>
    </row>
    <row r="11" spans="1:9" s="8" customFormat="1" ht="123.75" thickBot="1">
      <c r="A11" s="5" t="s">
        <v>2</v>
      </c>
      <c r="B11" s="6" t="s">
        <v>3</v>
      </c>
      <c r="C11" s="7" t="s">
        <v>65</v>
      </c>
      <c r="D11" s="59" t="s">
        <v>28</v>
      </c>
      <c r="E11" s="59" t="s">
        <v>4</v>
      </c>
      <c r="F11" s="60" t="s">
        <v>5</v>
      </c>
      <c r="I11" s="23"/>
    </row>
    <row r="12" spans="1:9" s="11" customFormat="1" ht="12.75">
      <c r="A12" s="9">
        <v>1</v>
      </c>
      <c r="B12" s="10">
        <v>2</v>
      </c>
      <c r="C12" s="89">
        <v>3</v>
      </c>
      <c r="D12" s="61">
        <v>4</v>
      </c>
      <c r="E12" s="62">
        <v>5</v>
      </c>
      <c r="F12" s="63">
        <v>6</v>
      </c>
      <c r="I12" s="31"/>
    </row>
    <row r="13" spans="1:9" s="11" customFormat="1" ht="36.75" customHeight="1">
      <c r="A13" s="153" t="s">
        <v>6</v>
      </c>
      <c r="B13" s="154"/>
      <c r="C13" s="154"/>
      <c r="D13" s="154"/>
      <c r="E13" s="155"/>
      <c r="F13" s="156"/>
      <c r="I13" s="31"/>
    </row>
    <row r="14" spans="1:9" s="8" customFormat="1" ht="26.25" customHeight="1">
      <c r="A14" s="66" t="s">
        <v>61</v>
      </c>
      <c r="B14" s="36" t="s">
        <v>7</v>
      </c>
      <c r="C14" s="90" t="s">
        <v>107</v>
      </c>
      <c r="D14" s="96">
        <f>E14*G14</f>
        <v>24930.66</v>
      </c>
      <c r="E14" s="37">
        <f>F14*12</f>
        <v>43.32</v>
      </c>
      <c r="F14" s="43">
        <f>F25+F27</f>
        <v>3.61</v>
      </c>
      <c r="G14" s="8">
        <v>575.5</v>
      </c>
      <c r="H14" s="8">
        <v>1.07</v>
      </c>
      <c r="I14" s="23">
        <v>2.24</v>
      </c>
    </row>
    <row r="15" spans="1:9" s="8" customFormat="1" ht="29.25" customHeight="1">
      <c r="A15" s="111" t="s">
        <v>44</v>
      </c>
      <c r="B15" s="112" t="s">
        <v>45</v>
      </c>
      <c r="C15" s="38"/>
      <c r="D15" s="96"/>
      <c r="E15" s="37"/>
      <c r="F15" s="43"/>
      <c r="G15" s="8">
        <v>575.5</v>
      </c>
      <c r="I15" s="23"/>
    </row>
    <row r="16" spans="1:9" s="8" customFormat="1" ht="17.25" customHeight="1">
      <c r="A16" s="111" t="s">
        <v>46</v>
      </c>
      <c r="B16" s="112" t="s">
        <v>45</v>
      </c>
      <c r="C16" s="38"/>
      <c r="D16" s="96"/>
      <c r="E16" s="37"/>
      <c r="F16" s="43"/>
      <c r="G16" s="8">
        <v>575.5</v>
      </c>
      <c r="I16" s="23"/>
    </row>
    <row r="17" spans="1:9" s="8" customFormat="1" ht="125.25" customHeight="1">
      <c r="A17" s="111" t="s">
        <v>66</v>
      </c>
      <c r="B17" s="112" t="s">
        <v>20</v>
      </c>
      <c r="C17" s="38"/>
      <c r="D17" s="96"/>
      <c r="E17" s="37"/>
      <c r="F17" s="43"/>
      <c r="G17" s="8">
        <v>575.5</v>
      </c>
      <c r="I17" s="23"/>
    </row>
    <row r="18" spans="1:9" s="8" customFormat="1" ht="19.5" customHeight="1">
      <c r="A18" s="111" t="s">
        <v>67</v>
      </c>
      <c r="B18" s="112" t="s">
        <v>45</v>
      </c>
      <c r="C18" s="38"/>
      <c r="D18" s="96"/>
      <c r="E18" s="37"/>
      <c r="F18" s="43"/>
      <c r="G18" s="8">
        <v>575.5</v>
      </c>
      <c r="I18" s="23"/>
    </row>
    <row r="19" spans="1:9" s="8" customFormat="1" ht="15">
      <c r="A19" s="111" t="s">
        <v>68</v>
      </c>
      <c r="B19" s="112" t="s">
        <v>45</v>
      </c>
      <c r="C19" s="38"/>
      <c r="D19" s="96"/>
      <c r="E19" s="37"/>
      <c r="F19" s="43"/>
      <c r="G19" s="8">
        <v>575.5</v>
      </c>
      <c r="I19" s="23"/>
    </row>
    <row r="20" spans="1:9" s="8" customFormat="1" ht="25.5">
      <c r="A20" s="111" t="s">
        <v>69</v>
      </c>
      <c r="B20" s="112" t="s">
        <v>10</v>
      </c>
      <c r="C20" s="38"/>
      <c r="D20" s="96"/>
      <c r="E20" s="37"/>
      <c r="F20" s="43"/>
      <c r="G20" s="8">
        <v>575.5</v>
      </c>
      <c r="I20" s="23"/>
    </row>
    <row r="21" spans="1:9" s="8" customFormat="1" ht="15">
      <c r="A21" s="111" t="s">
        <v>70</v>
      </c>
      <c r="B21" s="112" t="s">
        <v>12</v>
      </c>
      <c r="C21" s="38"/>
      <c r="D21" s="96"/>
      <c r="E21" s="37"/>
      <c r="F21" s="43"/>
      <c r="G21" s="8">
        <v>575.5</v>
      </c>
      <c r="I21" s="23"/>
    </row>
    <row r="22" spans="1:9" s="8" customFormat="1" ht="15">
      <c r="A22" s="111" t="s">
        <v>148</v>
      </c>
      <c r="B22" s="112" t="s">
        <v>45</v>
      </c>
      <c r="C22" s="44"/>
      <c r="D22" s="97"/>
      <c r="E22" s="45"/>
      <c r="F22" s="46"/>
      <c r="G22" s="8">
        <v>575.5</v>
      </c>
      <c r="I22" s="23"/>
    </row>
    <row r="23" spans="1:9" s="8" customFormat="1" ht="15">
      <c r="A23" s="111" t="s">
        <v>149</v>
      </c>
      <c r="B23" s="112" t="s">
        <v>45</v>
      </c>
      <c r="C23" s="44"/>
      <c r="D23" s="97"/>
      <c r="E23" s="45"/>
      <c r="F23" s="46"/>
      <c r="I23" s="23"/>
    </row>
    <row r="24" spans="1:9" s="8" customFormat="1" ht="15">
      <c r="A24" s="111" t="s">
        <v>71</v>
      </c>
      <c r="B24" s="112" t="s">
        <v>15</v>
      </c>
      <c r="C24" s="44"/>
      <c r="D24" s="97"/>
      <c r="E24" s="45"/>
      <c r="F24" s="46"/>
      <c r="G24" s="8">
        <v>575.5</v>
      </c>
      <c r="I24" s="23"/>
    </row>
    <row r="25" spans="1:9" s="8" customFormat="1" ht="15">
      <c r="A25" s="66" t="s">
        <v>59</v>
      </c>
      <c r="B25" s="67"/>
      <c r="C25" s="44"/>
      <c r="D25" s="97"/>
      <c r="E25" s="45"/>
      <c r="F25" s="43">
        <v>3.61</v>
      </c>
      <c r="G25" s="8">
        <v>575.5</v>
      </c>
      <c r="I25" s="23"/>
    </row>
    <row r="26" spans="1:9" s="8" customFormat="1" ht="15">
      <c r="A26" s="68" t="s">
        <v>63</v>
      </c>
      <c r="B26" s="67" t="s">
        <v>45</v>
      </c>
      <c r="C26" s="44"/>
      <c r="D26" s="97"/>
      <c r="E26" s="45"/>
      <c r="F26" s="46">
        <v>0</v>
      </c>
      <c r="G26" s="8">
        <v>575.5</v>
      </c>
      <c r="I26" s="23"/>
    </row>
    <row r="27" spans="1:9" s="8" customFormat="1" ht="15">
      <c r="A27" s="66" t="s">
        <v>59</v>
      </c>
      <c r="B27" s="67"/>
      <c r="C27" s="44"/>
      <c r="D27" s="97"/>
      <c r="E27" s="45"/>
      <c r="F27" s="43">
        <f>F26</f>
        <v>0</v>
      </c>
      <c r="G27" s="8">
        <v>575.5</v>
      </c>
      <c r="I27" s="23"/>
    </row>
    <row r="28" spans="1:9" s="8" customFormat="1" ht="30">
      <c r="A28" s="66" t="s">
        <v>8</v>
      </c>
      <c r="B28" s="91" t="s">
        <v>9</v>
      </c>
      <c r="C28" s="38" t="s">
        <v>108</v>
      </c>
      <c r="D28" s="96">
        <v>0</v>
      </c>
      <c r="E28" s="37">
        <f>D28/G28</f>
        <v>0</v>
      </c>
      <c r="F28" s="43">
        <f>E28/12</f>
        <v>0</v>
      </c>
      <c r="G28" s="8">
        <v>575.5</v>
      </c>
      <c r="I28" s="23"/>
    </row>
    <row r="29" spans="1:9" s="8" customFormat="1" ht="15">
      <c r="A29" s="111" t="s">
        <v>72</v>
      </c>
      <c r="B29" s="112" t="s">
        <v>9</v>
      </c>
      <c r="C29" s="44"/>
      <c r="D29" s="97"/>
      <c r="E29" s="45"/>
      <c r="F29" s="43"/>
      <c r="G29" s="8">
        <v>575.5</v>
      </c>
      <c r="I29" s="23"/>
    </row>
    <row r="30" spans="1:9" s="8" customFormat="1" ht="15">
      <c r="A30" s="111" t="s">
        <v>73</v>
      </c>
      <c r="B30" s="112" t="s">
        <v>74</v>
      </c>
      <c r="C30" s="44"/>
      <c r="D30" s="97"/>
      <c r="E30" s="45"/>
      <c r="F30" s="43"/>
      <c r="G30" s="8">
        <v>575.5</v>
      </c>
      <c r="I30" s="23"/>
    </row>
    <row r="31" spans="1:9" s="8" customFormat="1" ht="15">
      <c r="A31" s="111" t="s">
        <v>75</v>
      </c>
      <c r="B31" s="112" t="s">
        <v>76</v>
      </c>
      <c r="C31" s="44"/>
      <c r="D31" s="97"/>
      <c r="E31" s="45"/>
      <c r="F31" s="43"/>
      <c r="G31" s="8">
        <v>575.5</v>
      </c>
      <c r="I31" s="23"/>
    </row>
    <row r="32" spans="1:9" s="8" customFormat="1" ht="15">
      <c r="A32" s="111" t="s">
        <v>40</v>
      </c>
      <c r="B32" s="112" t="s">
        <v>9</v>
      </c>
      <c r="C32" s="44"/>
      <c r="D32" s="97"/>
      <c r="E32" s="45"/>
      <c r="F32" s="43"/>
      <c r="G32" s="8">
        <v>575.5</v>
      </c>
      <c r="I32" s="23"/>
    </row>
    <row r="33" spans="1:9" s="8" customFormat="1" ht="25.5">
      <c r="A33" s="111" t="s">
        <v>41</v>
      </c>
      <c r="B33" s="112" t="s">
        <v>10</v>
      </c>
      <c r="C33" s="44"/>
      <c r="D33" s="97"/>
      <c r="E33" s="45"/>
      <c r="F33" s="43"/>
      <c r="G33" s="8">
        <v>575.5</v>
      </c>
      <c r="I33" s="23"/>
    </row>
    <row r="34" spans="1:9" s="8" customFormat="1" ht="15">
      <c r="A34" s="111" t="s">
        <v>77</v>
      </c>
      <c r="B34" s="112" t="s">
        <v>9</v>
      </c>
      <c r="C34" s="44"/>
      <c r="D34" s="97"/>
      <c r="E34" s="45"/>
      <c r="F34" s="43"/>
      <c r="G34" s="8">
        <v>575.5</v>
      </c>
      <c r="I34" s="23"/>
    </row>
    <row r="35" spans="1:9" s="8" customFormat="1" ht="15">
      <c r="A35" s="111" t="s">
        <v>78</v>
      </c>
      <c r="B35" s="112" t="s">
        <v>9</v>
      </c>
      <c r="C35" s="44"/>
      <c r="D35" s="97"/>
      <c r="E35" s="45"/>
      <c r="F35" s="43"/>
      <c r="G35" s="8">
        <v>575.5</v>
      </c>
      <c r="I35" s="23"/>
    </row>
    <row r="36" spans="1:9" s="8" customFormat="1" ht="25.5">
      <c r="A36" s="111" t="s">
        <v>79</v>
      </c>
      <c r="B36" s="112" t="s">
        <v>42</v>
      </c>
      <c r="C36" s="44"/>
      <c r="D36" s="97"/>
      <c r="E36" s="45"/>
      <c r="F36" s="43"/>
      <c r="G36" s="8">
        <v>575.5</v>
      </c>
      <c r="I36" s="23"/>
    </row>
    <row r="37" spans="1:9" s="8" customFormat="1" ht="30" customHeight="1">
      <c r="A37" s="111" t="s">
        <v>80</v>
      </c>
      <c r="B37" s="112" t="s">
        <v>10</v>
      </c>
      <c r="C37" s="44"/>
      <c r="D37" s="97"/>
      <c r="E37" s="45"/>
      <c r="F37" s="43"/>
      <c r="G37" s="8">
        <v>575.5</v>
      </c>
      <c r="I37" s="23"/>
    </row>
    <row r="38" spans="1:9" s="8" customFormat="1" ht="32.25" customHeight="1">
      <c r="A38" s="111" t="s">
        <v>81</v>
      </c>
      <c r="B38" s="112" t="s">
        <v>9</v>
      </c>
      <c r="C38" s="44"/>
      <c r="D38" s="97"/>
      <c r="E38" s="45"/>
      <c r="F38" s="43"/>
      <c r="G38" s="8">
        <v>575.5</v>
      </c>
      <c r="I38" s="23"/>
    </row>
    <row r="39" spans="1:9" s="15" customFormat="1" ht="24.75" customHeight="1">
      <c r="A39" s="35" t="s">
        <v>11</v>
      </c>
      <c r="B39" s="36" t="s">
        <v>12</v>
      </c>
      <c r="C39" s="38" t="s">
        <v>107</v>
      </c>
      <c r="D39" s="96">
        <f>E39*G39</f>
        <v>6215.4</v>
      </c>
      <c r="E39" s="37">
        <f>F39*12</f>
        <v>10.8</v>
      </c>
      <c r="F39" s="43">
        <v>0.9</v>
      </c>
      <c r="G39" s="8">
        <v>575.5</v>
      </c>
      <c r="H39" s="8">
        <v>1.07</v>
      </c>
      <c r="I39" s="23">
        <v>0.6</v>
      </c>
    </row>
    <row r="40" spans="1:9" s="8" customFormat="1" ht="22.5" customHeight="1">
      <c r="A40" s="35" t="s">
        <v>13</v>
      </c>
      <c r="B40" s="36" t="s">
        <v>14</v>
      </c>
      <c r="C40" s="38" t="s">
        <v>107</v>
      </c>
      <c r="D40" s="96">
        <f>E40*G40</f>
        <v>20234.58</v>
      </c>
      <c r="E40" s="37">
        <f>F40*12</f>
        <v>35.16</v>
      </c>
      <c r="F40" s="43">
        <v>2.93</v>
      </c>
      <c r="G40" s="8">
        <v>575.5</v>
      </c>
      <c r="H40" s="8">
        <v>1.07</v>
      </c>
      <c r="I40" s="23">
        <v>1.94</v>
      </c>
    </row>
    <row r="41" spans="1:9" s="8" customFormat="1" ht="21.75" customHeight="1">
      <c r="A41" s="35" t="s">
        <v>110</v>
      </c>
      <c r="B41" s="36" t="s">
        <v>9</v>
      </c>
      <c r="C41" s="38" t="s">
        <v>123</v>
      </c>
      <c r="D41" s="96">
        <v>0</v>
      </c>
      <c r="E41" s="37">
        <f>D41/G41</f>
        <v>0</v>
      </c>
      <c r="F41" s="43">
        <f>E41/12</f>
        <v>0</v>
      </c>
      <c r="G41" s="8">
        <v>575.5</v>
      </c>
      <c r="I41" s="23"/>
    </row>
    <row r="42" spans="1:9" s="8" customFormat="1" ht="15">
      <c r="A42" s="111" t="s">
        <v>82</v>
      </c>
      <c r="B42" s="112" t="s">
        <v>20</v>
      </c>
      <c r="C42" s="38"/>
      <c r="D42" s="96"/>
      <c r="E42" s="37"/>
      <c r="F42" s="43"/>
      <c r="G42" s="8">
        <v>575.5</v>
      </c>
      <c r="I42" s="23"/>
    </row>
    <row r="43" spans="1:9" s="8" customFormat="1" ht="15">
      <c r="A43" s="111" t="s">
        <v>83</v>
      </c>
      <c r="B43" s="112" t="s">
        <v>15</v>
      </c>
      <c r="C43" s="38"/>
      <c r="D43" s="96"/>
      <c r="E43" s="37"/>
      <c r="F43" s="43"/>
      <c r="G43" s="8">
        <v>575.5</v>
      </c>
      <c r="I43" s="23"/>
    </row>
    <row r="44" spans="1:9" s="8" customFormat="1" ht="15">
      <c r="A44" s="111" t="s">
        <v>84</v>
      </c>
      <c r="B44" s="112" t="s">
        <v>85</v>
      </c>
      <c r="C44" s="38"/>
      <c r="D44" s="96"/>
      <c r="E44" s="37"/>
      <c r="F44" s="43"/>
      <c r="G44" s="8">
        <v>575.5</v>
      </c>
      <c r="I44" s="23"/>
    </row>
    <row r="45" spans="1:9" s="8" customFormat="1" ht="15">
      <c r="A45" s="111" t="s">
        <v>86</v>
      </c>
      <c r="B45" s="112" t="s">
        <v>87</v>
      </c>
      <c r="C45" s="38"/>
      <c r="D45" s="96"/>
      <c r="E45" s="37"/>
      <c r="F45" s="43"/>
      <c r="G45" s="8">
        <v>575.5</v>
      </c>
      <c r="I45" s="23"/>
    </row>
    <row r="46" spans="1:9" s="8" customFormat="1" ht="15">
      <c r="A46" s="111" t="s">
        <v>88</v>
      </c>
      <c r="B46" s="112" t="s">
        <v>85</v>
      </c>
      <c r="C46" s="38"/>
      <c r="D46" s="96"/>
      <c r="E46" s="37"/>
      <c r="F46" s="43"/>
      <c r="G46" s="8">
        <v>575.5</v>
      </c>
      <c r="I46" s="23"/>
    </row>
    <row r="47" spans="1:9" s="11" customFormat="1" ht="38.25" customHeight="1">
      <c r="A47" s="35" t="s">
        <v>89</v>
      </c>
      <c r="B47" s="36" t="s">
        <v>7</v>
      </c>
      <c r="C47" s="38" t="s">
        <v>109</v>
      </c>
      <c r="D47" s="96">
        <v>2439.99</v>
      </c>
      <c r="E47" s="37">
        <f>D47/G47</f>
        <v>4.24</v>
      </c>
      <c r="F47" s="43">
        <f>E47/12</f>
        <v>0.35</v>
      </c>
      <c r="G47" s="8">
        <v>575.5</v>
      </c>
      <c r="H47" s="8">
        <v>1.07</v>
      </c>
      <c r="I47" s="23">
        <v>0.24</v>
      </c>
    </row>
    <row r="48" spans="1:9" s="11" customFormat="1" ht="30">
      <c r="A48" s="35" t="s">
        <v>90</v>
      </c>
      <c r="B48" s="36" t="s">
        <v>7</v>
      </c>
      <c r="C48" s="38" t="s">
        <v>109</v>
      </c>
      <c r="D48" s="96">
        <v>15405.72</v>
      </c>
      <c r="E48" s="37">
        <f>D48/G48</f>
        <v>26.77</v>
      </c>
      <c r="F48" s="43">
        <f>E48/12</f>
        <v>2.23</v>
      </c>
      <c r="G48" s="8">
        <v>575.5</v>
      </c>
      <c r="H48" s="8">
        <v>1.07</v>
      </c>
      <c r="I48" s="23">
        <v>1.49</v>
      </c>
    </row>
    <row r="49" spans="1:9" s="8" customFormat="1" ht="15">
      <c r="A49" s="35" t="s">
        <v>21</v>
      </c>
      <c r="B49" s="36" t="s">
        <v>22</v>
      </c>
      <c r="C49" s="38" t="s">
        <v>124</v>
      </c>
      <c r="D49" s="96">
        <f>E49*G49</f>
        <v>552.48</v>
      </c>
      <c r="E49" s="37">
        <f>F49*12</f>
        <v>0.96</v>
      </c>
      <c r="F49" s="43">
        <v>0.08</v>
      </c>
      <c r="G49" s="8">
        <v>575.5</v>
      </c>
      <c r="H49" s="8">
        <v>1.07</v>
      </c>
      <c r="I49" s="23">
        <v>0.03</v>
      </c>
    </row>
    <row r="50" spans="1:9" s="8" customFormat="1" ht="15">
      <c r="A50" s="35" t="s">
        <v>23</v>
      </c>
      <c r="B50" s="78" t="s">
        <v>24</v>
      </c>
      <c r="C50" s="39" t="s">
        <v>124</v>
      </c>
      <c r="D50" s="96">
        <f>E50*G50</f>
        <v>345.3</v>
      </c>
      <c r="E50" s="39">
        <f>12*F50</f>
        <v>0.6</v>
      </c>
      <c r="F50" s="47">
        <v>0.05</v>
      </c>
      <c r="G50" s="8">
        <v>575.5</v>
      </c>
      <c r="H50" s="8">
        <v>1.07</v>
      </c>
      <c r="I50" s="23">
        <v>0.02</v>
      </c>
    </row>
    <row r="51" spans="1:9" s="42" customFormat="1" ht="30">
      <c r="A51" s="35" t="s">
        <v>51</v>
      </c>
      <c r="B51" s="36"/>
      <c r="C51" s="39" t="s">
        <v>119</v>
      </c>
      <c r="D51" s="96">
        <v>3535</v>
      </c>
      <c r="E51" s="39">
        <f>D51/G51</f>
        <v>6.14</v>
      </c>
      <c r="F51" s="47">
        <f>E51/12</f>
        <v>0.51</v>
      </c>
      <c r="G51" s="8">
        <v>575.5</v>
      </c>
      <c r="H51" s="40"/>
      <c r="I51" s="41"/>
    </row>
    <row r="52" spans="1:9" s="15" customFormat="1" ht="21" customHeight="1">
      <c r="A52" s="35" t="s">
        <v>29</v>
      </c>
      <c r="B52" s="36"/>
      <c r="C52" s="37" t="s">
        <v>125</v>
      </c>
      <c r="D52" s="98">
        <f>D53+D54+D55+D56+D57+D58+D59+D60+D61+D62+D63+D65+D66+D64</f>
        <v>13670.46</v>
      </c>
      <c r="E52" s="39">
        <f>D52/G52</f>
        <v>23.75</v>
      </c>
      <c r="F52" s="47">
        <f>E52/12</f>
        <v>1.98</v>
      </c>
      <c r="G52" s="8">
        <v>575.5</v>
      </c>
      <c r="H52" s="8">
        <v>1.07</v>
      </c>
      <c r="I52" s="23">
        <v>1.93</v>
      </c>
    </row>
    <row r="53" spans="1:9" s="11" customFormat="1" ht="20.25" customHeight="1">
      <c r="A53" s="75" t="s">
        <v>120</v>
      </c>
      <c r="B53" s="76" t="s">
        <v>15</v>
      </c>
      <c r="C53" s="49"/>
      <c r="D53" s="113">
        <v>259.38</v>
      </c>
      <c r="E53" s="50"/>
      <c r="F53" s="51"/>
      <c r="G53" s="8">
        <v>575.5</v>
      </c>
      <c r="H53" s="8">
        <v>1.07</v>
      </c>
      <c r="I53" s="23">
        <v>0.01</v>
      </c>
    </row>
    <row r="54" spans="1:9" s="11" customFormat="1" ht="19.5" customHeight="1">
      <c r="A54" s="75" t="s">
        <v>16</v>
      </c>
      <c r="B54" s="76" t="s">
        <v>20</v>
      </c>
      <c r="C54" s="49"/>
      <c r="D54" s="113">
        <v>548.89</v>
      </c>
      <c r="E54" s="50"/>
      <c r="F54" s="51"/>
      <c r="G54" s="8">
        <v>575.5</v>
      </c>
      <c r="H54" s="8">
        <v>1.07</v>
      </c>
      <c r="I54" s="23">
        <v>0.05</v>
      </c>
    </row>
    <row r="55" spans="1:9" s="11" customFormat="1" ht="18.75" customHeight="1">
      <c r="A55" s="75" t="s">
        <v>60</v>
      </c>
      <c r="B55" s="79" t="s">
        <v>15</v>
      </c>
      <c r="C55" s="49"/>
      <c r="D55" s="113">
        <v>978.07</v>
      </c>
      <c r="E55" s="50"/>
      <c r="F55" s="51"/>
      <c r="G55" s="8">
        <v>575.5</v>
      </c>
      <c r="H55" s="8"/>
      <c r="I55" s="23"/>
    </row>
    <row r="56" spans="1:9" s="11" customFormat="1" ht="21.75" customHeight="1">
      <c r="A56" s="75" t="s">
        <v>91</v>
      </c>
      <c r="B56" s="76" t="s">
        <v>15</v>
      </c>
      <c r="C56" s="49"/>
      <c r="D56" s="113">
        <v>0</v>
      </c>
      <c r="E56" s="50"/>
      <c r="F56" s="51"/>
      <c r="G56" s="8">
        <v>575.5</v>
      </c>
      <c r="H56" s="8">
        <v>1.07</v>
      </c>
      <c r="I56" s="23">
        <v>0.35</v>
      </c>
    </row>
    <row r="57" spans="1:9" s="11" customFormat="1" ht="22.5" customHeight="1">
      <c r="A57" s="75" t="s">
        <v>92</v>
      </c>
      <c r="B57" s="79" t="s">
        <v>96</v>
      </c>
      <c r="C57" s="49"/>
      <c r="D57" s="113">
        <v>0</v>
      </c>
      <c r="E57" s="50"/>
      <c r="F57" s="51"/>
      <c r="G57" s="8">
        <v>575.5</v>
      </c>
      <c r="H57" s="8"/>
      <c r="I57" s="23"/>
    </row>
    <row r="58" spans="1:9" s="11" customFormat="1" ht="21" customHeight="1">
      <c r="A58" s="75" t="s">
        <v>36</v>
      </c>
      <c r="B58" s="76" t="s">
        <v>15</v>
      </c>
      <c r="C58" s="49"/>
      <c r="D58" s="113">
        <v>1046</v>
      </c>
      <c r="E58" s="50"/>
      <c r="F58" s="51"/>
      <c r="G58" s="8">
        <v>575.5</v>
      </c>
      <c r="H58" s="8">
        <v>1.07</v>
      </c>
      <c r="I58" s="23">
        <v>0.1</v>
      </c>
    </row>
    <row r="59" spans="1:9" s="11" customFormat="1" ht="18.75" customHeight="1">
      <c r="A59" s="75" t="s">
        <v>17</v>
      </c>
      <c r="B59" s="76" t="s">
        <v>15</v>
      </c>
      <c r="C59" s="49"/>
      <c r="D59" s="113">
        <v>4663.38</v>
      </c>
      <c r="E59" s="50"/>
      <c r="F59" s="51"/>
      <c r="G59" s="8">
        <v>575.5</v>
      </c>
      <c r="H59" s="8">
        <v>1.07</v>
      </c>
      <c r="I59" s="23">
        <v>0.45</v>
      </c>
    </row>
    <row r="60" spans="1:9" s="11" customFormat="1" ht="21.75" customHeight="1">
      <c r="A60" s="75" t="s">
        <v>18</v>
      </c>
      <c r="B60" s="76" t="s">
        <v>15</v>
      </c>
      <c r="C60" s="49"/>
      <c r="D60" s="113">
        <v>1097.78</v>
      </c>
      <c r="E60" s="50"/>
      <c r="F60" s="51"/>
      <c r="G60" s="8">
        <v>575.5</v>
      </c>
      <c r="H60" s="8">
        <v>1.07</v>
      </c>
      <c r="I60" s="23">
        <v>0.11</v>
      </c>
    </row>
    <row r="61" spans="1:9" s="11" customFormat="1" ht="21.75" customHeight="1">
      <c r="A61" s="75" t="s">
        <v>34</v>
      </c>
      <c r="B61" s="80" t="s">
        <v>15</v>
      </c>
      <c r="C61" s="49"/>
      <c r="D61" s="113">
        <v>522.99</v>
      </c>
      <c r="E61" s="50"/>
      <c r="F61" s="51"/>
      <c r="G61" s="8">
        <v>575.5</v>
      </c>
      <c r="H61" s="8"/>
      <c r="I61" s="23"/>
    </row>
    <row r="62" spans="1:9" s="11" customFormat="1" ht="22.5" customHeight="1">
      <c r="A62" s="75" t="s">
        <v>35</v>
      </c>
      <c r="B62" s="80" t="s">
        <v>20</v>
      </c>
      <c r="C62" s="49"/>
      <c r="D62" s="113">
        <v>0</v>
      </c>
      <c r="E62" s="50"/>
      <c r="F62" s="51"/>
      <c r="G62" s="8">
        <v>575.5</v>
      </c>
      <c r="H62" s="8"/>
      <c r="I62" s="23"/>
    </row>
    <row r="63" spans="1:9" s="11" customFormat="1" ht="32.25" customHeight="1">
      <c r="A63" s="75" t="s">
        <v>19</v>
      </c>
      <c r="B63" s="76" t="s">
        <v>15</v>
      </c>
      <c r="C63" s="49"/>
      <c r="D63" s="113">
        <v>632.69</v>
      </c>
      <c r="E63" s="50"/>
      <c r="F63" s="51"/>
      <c r="G63" s="8">
        <v>575.5</v>
      </c>
      <c r="H63" s="8">
        <v>1.07</v>
      </c>
      <c r="I63" s="23">
        <v>0.06</v>
      </c>
    </row>
    <row r="64" spans="1:9" s="11" customFormat="1" ht="28.5" customHeight="1">
      <c r="A64" s="75" t="s">
        <v>150</v>
      </c>
      <c r="B64" s="79" t="s">
        <v>15</v>
      </c>
      <c r="C64" s="49"/>
      <c r="D64" s="113">
        <v>238.37</v>
      </c>
      <c r="E64" s="50"/>
      <c r="F64" s="51"/>
      <c r="G64" s="8"/>
      <c r="H64" s="8"/>
      <c r="I64" s="23"/>
    </row>
    <row r="65" spans="1:9" s="11" customFormat="1" ht="32.25" customHeight="1">
      <c r="A65" s="75" t="s">
        <v>111</v>
      </c>
      <c r="B65" s="76" t="s">
        <v>15</v>
      </c>
      <c r="C65" s="49"/>
      <c r="D65" s="113">
        <v>3682.91</v>
      </c>
      <c r="E65" s="50"/>
      <c r="F65" s="51"/>
      <c r="G65" s="8">
        <v>575.5</v>
      </c>
      <c r="H65" s="8">
        <v>1.07</v>
      </c>
      <c r="I65" s="23">
        <v>0.01</v>
      </c>
    </row>
    <row r="66" spans="1:9" s="11" customFormat="1" ht="32.25" customHeight="1">
      <c r="A66" s="75" t="s">
        <v>93</v>
      </c>
      <c r="B66" s="79" t="s">
        <v>15</v>
      </c>
      <c r="C66" s="88"/>
      <c r="D66" s="113">
        <v>0</v>
      </c>
      <c r="E66" s="50"/>
      <c r="F66" s="51"/>
      <c r="G66" s="8">
        <v>575.5</v>
      </c>
      <c r="H66" s="8">
        <v>1.07</v>
      </c>
      <c r="I66" s="23">
        <v>0</v>
      </c>
    </row>
    <row r="67" spans="1:9" s="15" customFormat="1" ht="30">
      <c r="A67" s="35" t="s">
        <v>31</v>
      </c>
      <c r="B67" s="36"/>
      <c r="C67" s="37" t="s">
        <v>126</v>
      </c>
      <c r="D67" s="98">
        <f>D68+D69+D70+D71+D72+D73</f>
        <v>13785.36</v>
      </c>
      <c r="E67" s="37">
        <f>D67/G67</f>
        <v>23.95</v>
      </c>
      <c r="F67" s="43">
        <f>E67/12</f>
        <v>2</v>
      </c>
      <c r="G67" s="8">
        <v>575.5</v>
      </c>
      <c r="H67" s="8">
        <v>1.07</v>
      </c>
      <c r="I67" s="23">
        <v>2.81</v>
      </c>
    </row>
    <row r="68" spans="1:9" s="11" customFormat="1" ht="29.25" customHeight="1">
      <c r="A68" s="75" t="s">
        <v>94</v>
      </c>
      <c r="B68" s="79" t="s">
        <v>20</v>
      </c>
      <c r="C68" s="49"/>
      <c r="D68" s="113">
        <v>6344.88</v>
      </c>
      <c r="E68" s="50"/>
      <c r="F68" s="51"/>
      <c r="G68" s="8">
        <v>575.5</v>
      </c>
      <c r="H68" s="8"/>
      <c r="I68" s="23"/>
    </row>
    <row r="69" spans="1:9" s="11" customFormat="1" ht="22.5" customHeight="1">
      <c r="A69" s="75" t="s">
        <v>48</v>
      </c>
      <c r="B69" s="80" t="s">
        <v>37</v>
      </c>
      <c r="C69" s="50"/>
      <c r="D69" s="49">
        <v>0</v>
      </c>
      <c r="E69" s="50"/>
      <c r="F69" s="51"/>
      <c r="G69" s="8"/>
      <c r="H69" s="8"/>
      <c r="I69" s="23"/>
    </row>
    <row r="70" spans="1:9" s="11" customFormat="1" ht="21" customHeight="1">
      <c r="A70" s="75" t="s">
        <v>95</v>
      </c>
      <c r="B70" s="76" t="s">
        <v>7</v>
      </c>
      <c r="C70" s="88"/>
      <c r="D70" s="113">
        <v>7440.48</v>
      </c>
      <c r="E70" s="50"/>
      <c r="F70" s="51"/>
      <c r="G70" s="8">
        <v>575.5</v>
      </c>
      <c r="H70" s="8">
        <v>1.07</v>
      </c>
      <c r="I70" s="23">
        <v>0.72</v>
      </c>
    </row>
    <row r="71" spans="1:9" s="11" customFormat="1" ht="29.25" customHeight="1">
      <c r="A71" s="75" t="s">
        <v>112</v>
      </c>
      <c r="B71" s="79" t="s">
        <v>15</v>
      </c>
      <c r="C71" s="88"/>
      <c r="D71" s="114">
        <v>0</v>
      </c>
      <c r="E71" s="52"/>
      <c r="F71" s="74"/>
      <c r="G71" s="8">
        <v>575.5</v>
      </c>
      <c r="H71" s="8"/>
      <c r="I71" s="23"/>
    </row>
    <row r="72" spans="1:9" s="11" customFormat="1" ht="19.5" customHeight="1">
      <c r="A72" s="75" t="s">
        <v>97</v>
      </c>
      <c r="B72" s="76" t="s">
        <v>15</v>
      </c>
      <c r="C72" s="88"/>
      <c r="D72" s="114">
        <v>0</v>
      </c>
      <c r="E72" s="52"/>
      <c r="F72" s="74"/>
      <c r="G72" s="8">
        <v>575.5</v>
      </c>
      <c r="H72" s="8"/>
      <c r="I72" s="23"/>
    </row>
    <row r="73" spans="1:9" s="11" customFormat="1" ht="21" customHeight="1">
      <c r="A73" s="75" t="s">
        <v>98</v>
      </c>
      <c r="B73" s="79" t="s">
        <v>96</v>
      </c>
      <c r="C73" s="88"/>
      <c r="D73" s="114">
        <v>0</v>
      </c>
      <c r="E73" s="52"/>
      <c r="F73" s="74"/>
      <c r="G73" s="8">
        <v>575.5</v>
      </c>
      <c r="H73" s="8"/>
      <c r="I73" s="23"/>
    </row>
    <row r="74" spans="1:9" s="11" customFormat="1" ht="30">
      <c r="A74" s="35" t="s">
        <v>32</v>
      </c>
      <c r="B74" s="76"/>
      <c r="C74" s="37" t="s">
        <v>126</v>
      </c>
      <c r="D74" s="98">
        <f>SUM(D75:D78)</f>
        <v>0</v>
      </c>
      <c r="E74" s="37">
        <f>D74/G74</f>
        <v>0</v>
      </c>
      <c r="F74" s="43">
        <f>E74/12</f>
        <v>0</v>
      </c>
      <c r="G74" s="8">
        <v>575.5</v>
      </c>
      <c r="H74" s="8">
        <v>1.07</v>
      </c>
      <c r="I74" s="23">
        <v>0</v>
      </c>
    </row>
    <row r="75" spans="1:9" s="11" customFormat="1" ht="15">
      <c r="A75" s="75" t="s">
        <v>99</v>
      </c>
      <c r="B75" s="79" t="s">
        <v>96</v>
      </c>
      <c r="C75" s="88"/>
      <c r="D75" s="97">
        <v>0</v>
      </c>
      <c r="E75" s="37"/>
      <c r="F75" s="43"/>
      <c r="G75" s="8">
        <v>575.5</v>
      </c>
      <c r="H75" s="8"/>
      <c r="I75" s="23"/>
    </row>
    <row r="76" spans="1:9" s="11" customFormat="1" ht="25.5">
      <c r="A76" s="75" t="s">
        <v>112</v>
      </c>
      <c r="B76" s="79" t="s">
        <v>15</v>
      </c>
      <c r="C76" s="88"/>
      <c r="D76" s="97">
        <v>0</v>
      </c>
      <c r="E76" s="37"/>
      <c r="F76" s="43"/>
      <c r="G76" s="8">
        <v>575.5</v>
      </c>
      <c r="H76" s="8"/>
      <c r="I76" s="23"/>
    </row>
    <row r="77" spans="1:9" s="11" customFormat="1" ht="15">
      <c r="A77" s="75" t="s">
        <v>100</v>
      </c>
      <c r="B77" s="76" t="s">
        <v>15</v>
      </c>
      <c r="C77" s="88"/>
      <c r="D77" s="97">
        <v>0</v>
      </c>
      <c r="E77" s="37"/>
      <c r="F77" s="43"/>
      <c r="G77" s="8">
        <v>575.5</v>
      </c>
      <c r="H77" s="8"/>
      <c r="I77" s="23"/>
    </row>
    <row r="78" spans="1:9" s="11" customFormat="1" ht="15">
      <c r="A78" s="75" t="s">
        <v>101</v>
      </c>
      <c r="B78" s="79" t="s">
        <v>96</v>
      </c>
      <c r="C78" s="49"/>
      <c r="D78" s="115">
        <v>0</v>
      </c>
      <c r="E78" s="50"/>
      <c r="F78" s="51"/>
      <c r="G78" s="8">
        <v>575.5</v>
      </c>
      <c r="H78" s="8">
        <v>1.07</v>
      </c>
      <c r="I78" s="23">
        <v>0</v>
      </c>
    </row>
    <row r="79" spans="1:9" s="11" customFormat="1" ht="33" customHeight="1">
      <c r="A79" s="35" t="s">
        <v>102</v>
      </c>
      <c r="B79" s="76"/>
      <c r="C79" s="37" t="s">
        <v>128</v>
      </c>
      <c r="D79" s="98">
        <f>D80+D81+D82+D83+D84+D85</f>
        <v>4252.07</v>
      </c>
      <c r="E79" s="37">
        <f>D79/G79</f>
        <v>7.39</v>
      </c>
      <c r="F79" s="43">
        <f>E79/12</f>
        <v>0.62</v>
      </c>
      <c r="G79" s="8">
        <v>575.5</v>
      </c>
      <c r="H79" s="8">
        <v>1.07</v>
      </c>
      <c r="I79" s="23">
        <v>0.89</v>
      </c>
    </row>
    <row r="80" spans="1:9" s="11" customFormat="1" ht="18" customHeight="1">
      <c r="A80" s="75" t="s">
        <v>30</v>
      </c>
      <c r="B80" s="76" t="s">
        <v>7</v>
      </c>
      <c r="C80" s="49"/>
      <c r="D80" s="113">
        <f>E80*G80</f>
        <v>0</v>
      </c>
      <c r="E80" s="50"/>
      <c r="F80" s="51"/>
      <c r="G80" s="8">
        <v>575.5</v>
      </c>
      <c r="H80" s="8">
        <v>1.07</v>
      </c>
      <c r="I80" s="23">
        <v>0</v>
      </c>
    </row>
    <row r="81" spans="1:9" s="11" customFormat="1" ht="38.25">
      <c r="A81" s="75" t="s">
        <v>103</v>
      </c>
      <c r="B81" s="76" t="s">
        <v>15</v>
      </c>
      <c r="C81" s="49"/>
      <c r="D81" s="113">
        <v>3158.67</v>
      </c>
      <c r="E81" s="50"/>
      <c r="F81" s="51"/>
      <c r="G81" s="8">
        <v>575.5</v>
      </c>
      <c r="H81" s="8">
        <v>1.07</v>
      </c>
      <c r="I81" s="23">
        <v>0.31</v>
      </c>
    </row>
    <row r="82" spans="1:9" s="11" customFormat="1" ht="39" customHeight="1">
      <c r="A82" s="75" t="s">
        <v>104</v>
      </c>
      <c r="B82" s="76" t="s">
        <v>15</v>
      </c>
      <c r="C82" s="49"/>
      <c r="D82" s="113">
        <v>1093.4</v>
      </c>
      <c r="E82" s="50"/>
      <c r="F82" s="51"/>
      <c r="G82" s="8">
        <v>575.5</v>
      </c>
      <c r="H82" s="8">
        <v>1.07</v>
      </c>
      <c r="I82" s="23">
        <v>0.11</v>
      </c>
    </row>
    <row r="83" spans="1:9" s="11" customFormat="1" ht="25.5">
      <c r="A83" s="75" t="s">
        <v>38</v>
      </c>
      <c r="B83" s="76" t="s">
        <v>10</v>
      </c>
      <c r="C83" s="49"/>
      <c r="D83" s="113">
        <f>E83*G83</f>
        <v>0</v>
      </c>
      <c r="E83" s="50"/>
      <c r="F83" s="51"/>
      <c r="G83" s="8">
        <v>575.5</v>
      </c>
      <c r="H83" s="8">
        <v>1.07</v>
      </c>
      <c r="I83" s="23">
        <v>0.47</v>
      </c>
    </row>
    <row r="84" spans="1:9" s="11" customFormat="1" ht="23.25" customHeight="1">
      <c r="A84" s="75" t="s">
        <v>33</v>
      </c>
      <c r="B84" s="79" t="s">
        <v>62</v>
      </c>
      <c r="C84" s="49"/>
      <c r="D84" s="113">
        <f>E84*G84</f>
        <v>0</v>
      </c>
      <c r="E84" s="50"/>
      <c r="F84" s="51"/>
      <c r="G84" s="8">
        <v>575.5</v>
      </c>
      <c r="H84" s="8">
        <v>1.07</v>
      </c>
      <c r="I84" s="23">
        <v>0</v>
      </c>
    </row>
    <row r="85" spans="1:9" s="11" customFormat="1" ht="55.5" customHeight="1">
      <c r="A85" s="75" t="s">
        <v>105</v>
      </c>
      <c r="B85" s="79" t="s">
        <v>49</v>
      </c>
      <c r="C85" s="49"/>
      <c r="D85" s="113">
        <v>0</v>
      </c>
      <c r="E85" s="50"/>
      <c r="F85" s="51"/>
      <c r="G85" s="8">
        <v>575.5</v>
      </c>
      <c r="H85" s="8">
        <v>1.07</v>
      </c>
      <c r="I85" s="23">
        <v>0</v>
      </c>
    </row>
    <row r="86" spans="1:8" s="8" customFormat="1" ht="19.5" customHeight="1">
      <c r="A86" s="35" t="s">
        <v>52</v>
      </c>
      <c r="B86" s="36"/>
      <c r="C86" s="48" t="s">
        <v>129</v>
      </c>
      <c r="D86" s="99">
        <f>D87+D88</f>
        <v>0</v>
      </c>
      <c r="E86" s="48">
        <f>D86/G86</f>
        <v>0</v>
      </c>
      <c r="F86" s="53">
        <f>E86/12</f>
        <v>0</v>
      </c>
      <c r="G86" s="8">
        <v>575.5</v>
      </c>
      <c r="H86" s="23"/>
    </row>
    <row r="87" spans="1:8" s="8" customFormat="1" ht="45.75" customHeight="1">
      <c r="A87" s="83" t="s">
        <v>106</v>
      </c>
      <c r="B87" s="79" t="s">
        <v>20</v>
      </c>
      <c r="C87" s="48"/>
      <c r="D87" s="132">
        <v>0</v>
      </c>
      <c r="E87" s="48"/>
      <c r="F87" s="53"/>
      <c r="G87" s="8">
        <v>575.5</v>
      </c>
      <c r="H87" s="23"/>
    </row>
    <row r="88" spans="1:8" s="8" customFormat="1" ht="24" customHeight="1">
      <c r="A88" s="83" t="s">
        <v>151</v>
      </c>
      <c r="B88" s="79" t="s">
        <v>49</v>
      </c>
      <c r="C88" s="54"/>
      <c r="D88" s="132">
        <v>0</v>
      </c>
      <c r="E88" s="54"/>
      <c r="F88" s="55"/>
      <c r="G88" s="8">
        <v>575.5</v>
      </c>
      <c r="H88" s="23"/>
    </row>
    <row r="89" spans="1:8" s="8" customFormat="1" ht="18.75" customHeight="1">
      <c r="A89" s="35" t="s">
        <v>53</v>
      </c>
      <c r="B89" s="82"/>
      <c r="C89" s="48" t="s">
        <v>127</v>
      </c>
      <c r="D89" s="99">
        <f>D90</f>
        <v>0</v>
      </c>
      <c r="E89" s="48">
        <f>D89/G89</f>
        <v>0</v>
      </c>
      <c r="F89" s="53">
        <f>E89/12</f>
        <v>0</v>
      </c>
      <c r="G89" s="8">
        <v>575.5</v>
      </c>
      <c r="H89" s="23"/>
    </row>
    <row r="90" spans="1:8" s="8" customFormat="1" ht="21" customHeight="1">
      <c r="A90" s="83" t="s">
        <v>54</v>
      </c>
      <c r="B90" s="82" t="s">
        <v>15</v>
      </c>
      <c r="C90" s="54"/>
      <c r="D90" s="132">
        <v>0</v>
      </c>
      <c r="E90" s="54"/>
      <c r="F90" s="55"/>
      <c r="G90" s="8">
        <v>575.5</v>
      </c>
      <c r="H90" s="23"/>
    </row>
    <row r="91" spans="1:8" s="8" customFormat="1" ht="18.75" customHeight="1">
      <c r="A91" s="35" t="s">
        <v>55</v>
      </c>
      <c r="B91" s="82"/>
      <c r="C91" s="48" t="s">
        <v>124</v>
      </c>
      <c r="D91" s="99">
        <f>D92+D93</f>
        <v>0</v>
      </c>
      <c r="E91" s="48">
        <f>D91/G91</f>
        <v>0</v>
      </c>
      <c r="F91" s="53">
        <f>E91/12</f>
        <v>0</v>
      </c>
      <c r="G91" s="8">
        <v>575.5</v>
      </c>
      <c r="H91" s="23"/>
    </row>
    <row r="92" spans="1:8" s="8" customFormat="1" ht="23.25" customHeight="1">
      <c r="A92" s="83" t="s">
        <v>56</v>
      </c>
      <c r="B92" s="82" t="s">
        <v>57</v>
      </c>
      <c r="C92" s="54"/>
      <c r="D92" s="132">
        <v>0</v>
      </c>
      <c r="E92" s="54"/>
      <c r="F92" s="55"/>
      <c r="G92" s="8">
        <v>575.5</v>
      </c>
      <c r="H92" s="23"/>
    </row>
    <row r="93" spans="1:8" s="8" customFormat="1" ht="25.5" customHeight="1">
      <c r="A93" s="84" t="s">
        <v>58</v>
      </c>
      <c r="B93" s="85" t="s">
        <v>57</v>
      </c>
      <c r="C93" s="56"/>
      <c r="D93" s="116">
        <v>0</v>
      </c>
      <c r="E93" s="56"/>
      <c r="F93" s="57"/>
      <c r="G93" s="8">
        <v>575.5</v>
      </c>
      <c r="H93" s="23"/>
    </row>
    <row r="94" spans="1:9" s="8" customFormat="1" ht="222" customHeight="1" thickBot="1">
      <c r="A94" s="81" t="s">
        <v>160</v>
      </c>
      <c r="B94" s="36" t="s">
        <v>10</v>
      </c>
      <c r="C94" s="39"/>
      <c r="D94" s="117">
        <v>20000</v>
      </c>
      <c r="E94" s="39">
        <f aca="true" t="shared" si="0" ref="E94:E99">D94/G94</f>
        <v>34.75</v>
      </c>
      <c r="F94" s="47">
        <f aca="true" t="shared" si="1" ref="F94:F99">E94/12</f>
        <v>2.9</v>
      </c>
      <c r="G94" s="8">
        <v>575.5</v>
      </c>
      <c r="H94" s="8">
        <v>1.07</v>
      </c>
      <c r="I94" s="23">
        <v>0.3</v>
      </c>
    </row>
    <row r="95" spans="1:9" s="8" customFormat="1" ht="26.25" thickBot="1">
      <c r="A95" s="86" t="s">
        <v>47</v>
      </c>
      <c r="B95" s="87" t="s">
        <v>153</v>
      </c>
      <c r="C95" s="69"/>
      <c r="D95" s="95">
        <v>0</v>
      </c>
      <c r="E95" s="69">
        <f t="shared" si="0"/>
        <v>0</v>
      </c>
      <c r="F95" s="70">
        <f t="shared" si="1"/>
        <v>0</v>
      </c>
      <c r="G95" s="8">
        <v>575.5</v>
      </c>
      <c r="I95" s="23"/>
    </row>
    <row r="96" spans="1:9" s="8" customFormat="1" ht="19.5" thickBot="1">
      <c r="A96" s="130" t="s">
        <v>154</v>
      </c>
      <c r="B96" s="36" t="s">
        <v>7</v>
      </c>
      <c r="C96" s="69"/>
      <c r="D96" s="95">
        <f>355.01+1219.26</f>
        <v>1574.27</v>
      </c>
      <c r="E96" s="69">
        <f t="shared" si="0"/>
        <v>2.74</v>
      </c>
      <c r="F96" s="70">
        <f t="shared" si="1"/>
        <v>0.23</v>
      </c>
      <c r="G96" s="8">
        <v>575.5</v>
      </c>
      <c r="I96" s="23"/>
    </row>
    <row r="97" spans="1:9" s="8" customFormat="1" ht="19.5" thickBot="1">
      <c r="A97" s="130" t="s">
        <v>155</v>
      </c>
      <c r="B97" s="36" t="s">
        <v>7</v>
      </c>
      <c r="C97" s="69"/>
      <c r="D97" s="95">
        <f>(355.01+743.94)</f>
        <v>1098.95</v>
      </c>
      <c r="E97" s="69">
        <f t="shared" si="0"/>
        <v>1.91</v>
      </c>
      <c r="F97" s="70">
        <f t="shared" si="1"/>
        <v>0.16</v>
      </c>
      <c r="G97" s="8">
        <v>575.5</v>
      </c>
      <c r="I97" s="23"/>
    </row>
    <row r="98" spans="1:9" s="8" customFormat="1" ht="19.5" thickBot="1">
      <c r="A98" s="130" t="s">
        <v>156</v>
      </c>
      <c r="B98" s="36" t="s">
        <v>7</v>
      </c>
      <c r="C98" s="69"/>
      <c r="D98" s="95">
        <v>6019.74</v>
      </c>
      <c r="E98" s="69">
        <f t="shared" si="0"/>
        <v>10.46</v>
      </c>
      <c r="F98" s="70">
        <f t="shared" si="1"/>
        <v>0.87</v>
      </c>
      <c r="G98" s="8">
        <v>575.5</v>
      </c>
      <c r="I98" s="23"/>
    </row>
    <row r="99" spans="1:9" s="8" customFormat="1" ht="19.5" thickBot="1">
      <c r="A99" s="130" t="s">
        <v>157</v>
      </c>
      <c r="B99" s="36" t="s">
        <v>7</v>
      </c>
      <c r="C99" s="69"/>
      <c r="D99" s="95">
        <v>1965.15</v>
      </c>
      <c r="E99" s="69">
        <f t="shared" si="0"/>
        <v>3.41</v>
      </c>
      <c r="F99" s="70">
        <f t="shared" si="1"/>
        <v>0.28</v>
      </c>
      <c r="G99" s="8">
        <v>575.5</v>
      </c>
      <c r="I99" s="23"/>
    </row>
    <row r="100" spans="1:9" s="8" customFormat="1" ht="19.5" thickBot="1">
      <c r="A100" s="26" t="s">
        <v>50</v>
      </c>
      <c r="B100" s="27" t="s">
        <v>9</v>
      </c>
      <c r="C100" s="28"/>
      <c r="D100" s="95">
        <f>E100*G100</f>
        <v>14226.36</v>
      </c>
      <c r="E100" s="69">
        <f>12*F100</f>
        <v>24.72</v>
      </c>
      <c r="F100" s="70">
        <v>2.06</v>
      </c>
      <c r="G100" s="8">
        <v>575.5</v>
      </c>
      <c r="I100" s="23"/>
    </row>
    <row r="101" spans="1:9" s="8" customFormat="1" ht="26.25" customHeight="1" thickBot="1">
      <c r="A101" s="71" t="s">
        <v>27</v>
      </c>
      <c r="B101" s="72"/>
      <c r="C101" s="73"/>
      <c r="D101" s="100">
        <f>D100+D95+D94+D79+D74+D67+D52+D50+D49+D48+D47+D40+D39+D14+D51+D91+D89+D86+D41+D28+D96+D97+D98+D99</f>
        <v>150251.49</v>
      </c>
      <c r="E101" s="100">
        <f>E100+E95+E94+E79+E74+E67+E52+E50+E49+E48+E47+E40+E39+E14+E51+E91+E89+E86+E41+E28+E96+E97+E98+E99</f>
        <v>261.07</v>
      </c>
      <c r="F101" s="100">
        <f>F100+F95+F94+F79+F74+F67+F52+F50+F49+F48+F47+F40+F39+F14+F51+F91+F89+F86+F41+F28+F96+F97+F98+F99</f>
        <v>21.76</v>
      </c>
      <c r="G101" s="8">
        <v>575.5</v>
      </c>
      <c r="H101" s="23"/>
      <c r="I101" s="23"/>
    </row>
    <row r="102" spans="1:9" s="8" customFormat="1" ht="18.75">
      <c r="A102" s="102"/>
      <c r="B102" s="103"/>
      <c r="C102" s="104"/>
      <c r="D102" s="105"/>
      <c r="E102" s="106"/>
      <c r="F102" s="106"/>
      <c r="H102" s="23"/>
      <c r="I102" s="23"/>
    </row>
    <row r="103" spans="1:9" s="8" customFormat="1" ht="18.75">
      <c r="A103" s="102"/>
      <c r="B103" s="103"/>
      <c r="C103" s="104"/>
      <c r="D103" s="105"/>
      <c r="E103" s="106"/>
      <c r="F103" s="106"/>
      <c r="H103" s="23"/>
      <c r="I103" s="23"/>
    </row>
    <row r="104" spans="1:9" s="19" customFormat="1" ht="15.75" thickBot="1">
      <c r="A104" s="18"/>
      <c r="D104" s="101"/>
      <c r="E104" s="58"/>
      <c r="F104" s="58"/>
      <c r="G104" s="8">
        <v>575.5</v>
      </c>
      <c r="I104" s="33"/>
    </row>
    <row r="105" spans="1:9" s="19" customFormat="1" ht="38.25" thickBot="1">
      <c r="A105" s="123" t="s">
        <v>140</v>
      </c>
      <c r="B105" s="7"/>
      <c r="C105" s="28"/>
      <c r="D105" s="95">
        <v>0</v>
      </c>
      <c r="E105" s="95">
        <v>0</v>
      </c>
      <c r="F105" s="129">
        <v>0</v>
      </c>
      <c r="G105" s="8">
        <v>575.5</v>
      </c>
      <c r="I105" s="33"/>
    </row>
    <row r="106" spans="1:9" s="77" customFormat="1" ht="18.75" customHeight="1">
      <c r="A106" s="107"/>
      <c r="B106" s="108"/>
      <c r="C106" s="109"/>
      <c r="D106" s="118"/>
      <c r="E106" s="109"/>
      <c r="F106" s="109"/>
      <c r="G106" s="8"/>
      <c r="H106" s="40"/>
      <c r="I106" s="41"/>
    </row>
    <row r="107" spans="1:9" s="19" customFormat="1" ht="15.75" thickBot="1">
      <c r="A107" s="18"/>
      <c r="D107" s="101"/>
      <c r="E107" s="58"/>
      <c r="F107" s="58"/>
      <c r="G107" s="8"/>
      <c r="I107" s="33"/>
    </row>
    <row r="108" spans="1:9" s="19" customFormat="1" ht="38.25" customHeight="1" thickBot="1">
      <c r="A108" s="124" t="s">
        <v>158</v>
      </c>
      <c r="B108" s="125"/>
      <c r="C108" s="126"/>
      <c r="D108" s="127">
        <f>D101+D105</f>
        <v>150251.49</v>
      </c>
      <c r="E108" s="127">
        <f>E101+E105</f>
        <v>261.07</v>
      </c>
      <c r="F108" s="128">
        <f>F101+F105</f>
        <v>21.76</v>
      </c>
      <c r="G108" s="8">
        <v>575.5</v>
      </c>
      <c r="I108" s="33"/>
    </row>
    <row r="109" spans="1:9" s="19" customFormat="1" ht="12.75">
      <c r="A109" s="18"/>
      <c r="D109" s="58"/>
      <c r="E109" s="58"/>
      <c r="F109" s="58"/>
      <c r="I109" s="33"/>
    </row>
    <row r="110" spans="1:9" s="19" customFormat="1" ht="12.75">
      <c r="A110" s="18"/>
      <c r="D110" s="58"/>
      <c r="E110" s="58"/>
      <c r="F110" s="58"/>
      <c r="I110" s="33"/>
    </row>
    <row r="111" spans="1:9" s="19" customFormat="1" ht="15">
      <c r="A111" s="136"/>
      <c r="B111" s="134"/>
      <c r="C111" s="134"/>
      <c r="D111" s="135"/>
      <c r="E111" s="135"/>
      <c r="F111" s="135"/>
      <c r="I111" s="33"/>
    </row>
    <row r="112" spans="1:9" s="19" customFormat="1" ht="15">
      <c r="A112" s="136"/>
      <c r="B112" s="134"/>
      <c r="C112" s="134"/>
      <c r="D112" s="135"/>
      <c r="E112" s="135"/>
      <c r="F112" s="135"/>
      <c r="I112" s="33"/>
    </row>
    <row r="113" spans="1:9" s="19" customFormat="1" ht="15">
      <c r="A113" s="136"/>
      <c r="B113" s="134"/>
      <c r="C113" s="134"/>
      <c r="D113" s="135"/>
      <c r="E113" s="135"/>
      <c r="F113" s="135"/>
      <c r="I113" s="33"/>
    </row>
    <row r="114" spans="1:9" s="17" customFormat="1" ht="19.5">
      <c r="A114" s="20"/>
      <c r="B114" s="21"/>
      <c r="C114" s="22"/>
      <c r="D114" s="64"/>
      <c r="E114" s="64"/>
      <c r="F114" s="64"/>
      <c r="I114" s="32"/>
    </row>
    <row r="115" spans="1:9" s="19" customFormat="1" ht="14.25">
      <c r="A115" s="157" t="s">
        <v>25</v>
      </c>
      <c r="B115" s="157"/>
      <c r="C115" s="157"/>
      <c r="D115" s="157"/>
      <c r="E115" s="157"/>
      <c r="F115" s="157"/>
      <c r="I115" s="33"/>
    </row>
    <row r="116" spans="1:9" s="19" customFormat="1" ht="12.75">
      <c r="A116" s="18" t="s">
        <v>26</v>
      </c>
      <c r="D116" s="58"/>
      <c r="E116" s="58"/>
      <c r="F116" s="58"/>
      <c r="I116" s="33"/>
    </row>
    <row r="117" spans="4:9" s="19" customFormat="1" ht="12.75">
      <c r="D117" s="58"/>
      <c r="E117" s="58"/>
      <c r="F117" s="58"/>
      <c r="I117" s="33"/>
    </row>
    <row r="118" spans="4:9" s="19" customFormat="1" ht="12.75">
      <c r="D118" s="58"/>
      <c r="E118" s="58"/>
      <c r="F118" s="58"/>
      <c r="I118" s="33"/>
    </row>
    <row r="119" spans="4:9" s="19" customFormat="1" ht="12.75">
      <c r="D119" s="58"/>
      <c r="E119" s="58"/>
      <c r="F119" s="58"/>
      <c r="I119" s="33"/>
    </row>
    <row r="120" spans="4:9" s="19" customFormat="1" ht="12.75">
      <c r="D120" s="58"/>
      <c r="E120" s="58"/>
      <c r="F120" s="58"/>
      <c r="I120" s="33"/>
    </row>
    <row r="121" spans="4:9" s="19" customFormat="1" ht="12.75">
      <c r="D121" s="58"/>
      <c r="E121" s="58"/>
      <c r="F121" s="58"/>
      <c r="I121" s="33"/>
    </row>
    <row r="122" spans="4:9" s="19" customFormat="1" ht="12.75">
      <c r="D122" s="58"/>
      <c r="E122" s="58"/>
      <c r="F122" s="58"/>
      <c r="I122" s="33"/>
    </row>
    <row r="123" spans="4:9" s="19" customFormat="1" ht="12.75">
      <c r="D123" s="58"/>
      <c r="E123" s="58"/>
      <c r="F123" s="58"/>
      <c r="I123" s="33"/>
    </row>
    <row r="124" spans="4:9" s="19" customFormat="1" ht="12.75">
      <c r="D124" s="58"/>
      <c r="E124" s="58"/>
      <c r="F124" s="58"/>
      <c r="I124" s="33"/>
    </row>
    <row r="125" spans="4:9" s="19" customFormat="1" ht="12.75">
      <c r="D125" s="58"/>
      <c r="E125" s="58"/>
      <c r="F125" s="58"/>
      <c r="I125" s="33"/>
    </row>
    <row r="126" spans="4:9" s="19" customFormat="1" ht="12.75">
      <c r="D126" s="58"/>
      <c r="E126" s="58"/>
      <c r="F126" s="58"/>
      <c r="I126" s="33"/>
    </row>
    <row r="127" spans="4:9" s="19" customFormat="1" ht="12.75">
      <c r="D127" s="58"/>
      <c r="E127" s="58"/>
      <c r="F127" s="58"/>
      <c r="I127" s="33"/>
    </row>
    <row r="128" spans="4:9" s="19" customFormat="1" ht="12.75">
      <c r="D128" s="58"/>
      <c r="E128" s="58"/>
      <c r="F128" s="58"/>
      <c r="I128" s="33"/>
    </row>
  </sheetData>
  <sheetProtection/>
  <mergeCells count="12">
    <mergeCell ref="A7:F7"/>
    <mergeCell ref="A8:F8"/>
    <mergeCell ref="A9:F9"/>
    <mergeCell ref="A10:F10"/>
    <mergeCell ref="A13:F13"/>
    <mergeCell ref="A115:F115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2017-04-13T12:55:54Z</cp:lastPrinted>
  <dcterms:created xsi:type="dcterms:W3CDTF">2010-04-02T14:46:04Z</dcterms:created>
  <dcterms:modified xsi:type="dcterms:W3CDTF">2017-04-13T12:59:45Z</dcterms:modified>
  <cp:category/>
  <cp:version/>
  <cp:contentType/>
  <cp:contentStatus/>
</cp:coreProperties>
</file>