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проект1 " sheetId="2" r:id="rId1"/>
    <sheet name="по заявлению" sheetId="8" r:id="rId2"/>
    <sheet name="по голосованию" sheetId="9" r:id="rId3"/>
    <sheet name="для встроенных" sheetId="10" r:id="rId4"/>
  </sheets>
  <definedNames>
    <definedName name="_xlnm.Print_Area" localSheetId="3">'для встроенных'!$A$1:$H$160</definedName>
    <definedName name="_xlnm.Print_Area" localSheetId="2">'по голосованию'!$A$1:$H$161</definedName>
    <definedName name="_xlnm.Print_Area" localSheetId="1">'по заявлению'!$A$1:$H$161</definedName>
    <definedName name="_xlnm.Print_Area" localSheetId="0">'проект1 '!$A$1:$H$174</definedName>
  </definedNames>
  <calcPr calcId="145621" fullPrecision="0"/>
</workbook>
</file>

<file path=xl/calcChain.xml><?xml version="1.0" encoding="utf-8"?>
<calcChain xmlns="http://schemas.openxmlformats.org/spreadsheetml/2006/main">
  <c r="E117" i="10" l="1"/>
  <c r="F117" i="10"/>
  <c r="F133" i="10" s="1"/>
  <c r="G117" i="10"/>
  <c r="H117" i="10"/>
  <c r="D117" i="10"/>
  <c r="I130" i="10"/>
  <c r="H130" i="10"/>
  <c r="G130" i="10"/>
  <c r="I129" i="10"/>
  <c r="G129" i="10" s="1"/>
  <c r="H129" i="10" s="1"/>
  <c r="I128" i="10"/>
  <c r="G128" i="10"/>
  <c r="H128" i="10" s="1"/>
  <c r="I127" i="10"/>
  <c r="G127" i="10"/>
  <c r="H127" i="10" s="1"/>
  <c r="I126" i="10"/>
  <c r="H126" i="10"/>
  <c r="G126" i="10"/>
  <c r="I125" i="10"/>
  <c r="G125" i="10" s="1"/>
  <c r="H125" i="10" s="1"/>
  <c r="H124" i="10" s="1"/>
  <c r="I124" i="10"/>
  <c r="F124" i="10"/>
  <c r="C124" i="10" s="1"/>
  <c r="E124" i="10"/>
  <c r="D124" i="10"/>
  <c r="I121" i="10"/>
  <c r="C117" i="10"/>
  <c r="I116" i="10"/>
  <c r="I115" i="10"/>
  <c r="G115" i="10"/>
  <c r="D115" i="10"/>
  <c r="I114" i="10"/>
  <c r="I113" i="10"/>
  <c r="I112" i="10"/>
  <c r="I111" i="10"/>
  <c r="I110" i="10"/>
  <c r="I109" i="10"/>
  <c r="I108" i="10"/>
  <c r="I107" i="10"/>
  <c r="C107" i="10"/>
  <c r="I106" i="10"/>
  <c r="D106" i="10" s="1"/>
  <c r="G106" i="10"/>
  <c r="E106" i="10"/>
  <c r="C106" i="10"/>
  <c r="I105" i="10"/>
  <c r="G105" i="10"/>
  <c r="I104" i="10"/>
  <c r="I103" i="10"/>
  <c r="I102" i="10"/>
  <c r="I101" i="10"/>
  <c r="E101" i="10"/>
  <c r="C101" i="10"/>
  <c r="I100" i="10"/>
  <c r="I99" i="10"/>
  <c r="G99" i="10"/>
  <c r="H99" i="10" s="1"/>
  <c r="D99" i="10"/>
  <c r="I98" i="10"/>
  <c r="I97" i="10"/>
  <c r="I96" i="10"/>
  <c r="D96" i="10"/>
  <c r="G96" i="10" s="1"/>
  <c r="H96" i="10" s="1"/>
  <c r="I94" i="10"/>
  <c r="I93" i="10"/>
  <c r="I92" i="10"/>
  <c r="D92" i="10" s="1"/>
  <c r="I91" i="10"/>
  <c r="D91" i="10" s="1"/>
  <c r="I90" i="10"/>
  <c r="D90" i="10" s="1"/>
  <c r="I89" i="10"/>
  <c r="D89" i="10" s="1"/>
  <c r="I88" i="10"/>
  <c r="I87" i="10"/>
  <c r="I86" i="10"/>
  <c r="I85" i="10"/>
  <c r="D85" i="10"/>
  <c r="I84" i="10"/>
  <c r="I83" i="10"/>
  <c r="I82" i="10"/>
  <c r="D82" i="10"/>
  <c r="I81" i="10"/>
  <c r="I80" i="10"/>
  <c r="I79" i="10"/>
  <c r="I78" i="10"/>
  <c r="I77" i="10"/>
  <c r="D77" i="10" s="1"/>
  <c r="I76" i="10"/>
  <c r="I75" i="10"/>
  <c r="I74" i="10"/>
  <c r="D74" i="10" s="1"/>
  <c r="I73" i="10"/>
  <c r="I72" i="10"/>
  <c r="I71" i="10"/>
  <c r="D71" i="10"/>
  <c r="I70" i="10"/>
  <c r="I68" i="10"/>
  <c r="I67" i="10"/>
  <c r="I66" i="10"/>
  <c r="E66" i="10"/>
  <c r="C66" i="10"/>
  <c r="I65" i="10"/>
  <c r="I64" i="10"/>
  <c r="I63" i="10"/>
  <c r="E63" i="10"/>
  <c r="C63" i="10"/>
  <c r="I62" i="10"/>
  <c r="E62" i="10"/>
  <c r="C62" i="10"/>
  <c r="I61" i="10"/>
  <c r="E61" i="10"/>
  <c r="C61" i="10"/>
  <c r="I60" i="10"/>
  <c r="I59" i="10"/>
  <c r="I58" i="10"/>
  <c r="E58" i="10"/>
  <c r="C58" i="10"/>
  <c r="I57" i="10"/>
  <c r="I56" i="10"/>
  <c r="I55" i="10"/>
  <c r="D55" i="10"/>
  <c r="I54" i="10"/>
  <c r="G54" i="10"/>
  <c r="C54" i="10"/>
  <c r="I53" i="10"/>
  <c r="G53" i="10"/>
  <c r="E53" i="10"/>
  <c r="D53" i="10"/>
  <c r="C53" i="10"/>
  <c r="I52" i="10"/>
  <c r="D52" i="10" s="1"/>
  <c r="G52" i="10"/>
  <c r="E52" i="10"/>
  <c r="C52" i="10"/>
  <c r="I51" i="10"/>
  <c r="D51" i="10" s="1"/>
  <c r="G51" i="10"/>
  <c r="E51" i="10"/>
  <c r="C51" i="10"/>
  <c r="I50" i="10"/>
  <c r="G50" i="10"/>
  <c r="H50" i="10" s="1"/>
  <c r="I49" i="10"/>
  <c r="H49" i="10"/>
  <c r="G49" i="10"/>
  <c r="E49" i="10"/>
  <c r="I48" i="10"/>
  <c r="H48" i="10"/>
  <c r="G48" i="10"/>
  <c r="E48" i="10"/>
  <c r="I47" i="10"/>
  <c r="H47" i="10"/>
  <c r="G47" i="10"/>
  <c r="E47" i="10"/>
  <c r="I46" i="10"/>
  <c r="D46" i="10"/>
  <c r="G46" i="10" s="1"/>
  <c r="H46" i="10" s="1"/>
  <c r="I45" i="10"/>
  <c r="G45" i="10"/>
  <c r="E45" i="10"/>
  <c r="D45" i="10"/>
  <c r="C45" i="10"/>
  <c r="I44" i="10"/>
  <c r="D44" i="10" s="1"/>
  <c r="G44" i="10"/>
  <c r="E44" i="10"/>
  <c r="C44" i="10"/>
  <c r="G43" i="10"/>
  <c r="H43" i="10" s="1"/>
  <c r="D43" i="10"/>
  <c r="G42" i="10"/>
  <c r="G41" i="10"/>
  <c r="G40" i="10"/>
  <c r="G39" i="10"/>
  <c r="G38" i="10"/>
  <c r="G37" i="10"/>
  <c r="G36" i="10"/>
  <c r="I35" i="10"/>
  <c r="G35" i="10"/>
  <c r="I34" i="10"/>
  <c r="G34" i="10"/>
  <c r="D34" i="10" s="1"/>
  <c r="E34" i="10"/>
  <c r="C34" i="10"/>
  <c r="I33" i="10"/>
  <c r="G33" i="10"/>
  <c r="E33" i="10"/>
  <c r="C33" i="10"/>
  <c r="I32" i="10"/>
  <c r="G32" i="10"/>
  <c r="D32" i="10" s="1"/>
  <c r="E32" i="10"/>
  <c r="C32" i="10"/>
  <c r="I23" i="10"/>
  <c r="D23" i="10" s="1"/>
  <c r="G23" i="10"/>
  <c r="E23" i="10"/>
  <c r="C23" i="10"/>
  <c r="H22" i="10"/>
  <c r="H15" i="10" s="1"/>
  <c r="I15" i="10"/>
  <c r="C15" i="10"/>
  <c r="G15" i="10" l="1"/>
  <c r="D15" i="10" s="1"/>
  <c r="E15" i="10"/>
  <c r="E133" i="10" s="1"/>
  <c r="D33" i="10"/>
  <c r="D54" i="10"/>
  <c r="G55" i="10"/>
  <c r="H55" i="10" s="1"/>
  <c r="G71" i="10"/>
  <c r="H71" i="10" s="1"/>
  <c r="G82" i="10"/>
  <c r="H82" i="10" s="1"/>
  <c r="G85" i="10"/>
  <c r="H85" i="10" s="1"/>
  <c r="D105" i="10"/>
  <c r="D102" i="10" s="1"/>
  <c r="G102" i="10" s="1"/>
  <c r="H102" i="10" s="1"/>
  <c r="H133" i="10" s="1"/>
  <c r="G124" i="10"/>
  <c r="I131" i="9"/>
  <c r="H131" i="9"/>
  <c r="G131" i="9"/>
  <c r="I130" i="9"/>
  <c r="G130" i="9"/>
  <c r="H130" i="9" s="1"/>
  <c r="I129" i="9"/>
  <c r="H129" i="9"/>
  <c r="G129" i="9"/>
  <c r="I128" i="9"/>
  <c r="G128" i="9"/>
  <c r="H128" i="9" s="1"/>
  <c r="I127" i="9"/>
  <c r="H127" i="9"/>
  <c r="G127" i="9"/>
  <c r="I126" i="9"/>
  <c r="G126" i="9"/>
  <c r="H126" i="9" s="1"/>
  <c r="I125" i="9"/>
  <c r="F125" i="9"/>
  <c r="C125" i="9" s="1"/>
  <c r="E125" i="9"/>
  <c r="D125" i="9"/>
  <c r="I122" i="9"/>
  <c r="F118" i="9"/>
  <c r="F134" i="9" s="1"/>
  <c r="C118" i="9"/>
  <c r="G117" i="9"/>
  <c r="D117" i="9"/>
  <c r="I116" i="9"/>
  <c r="I115" i="9"/>
  <c r="G115" i="9"/>
  <c r="D115" i="9"/>
  <c r="I114" i="9"/>
  <c r="I113" i="9"/>
  <c r="I112" i="9"/>
  <c r="I111" i="9"/>
  <c r="I110" i="9"/>
  <c r="I109" i="9"/>
  <c r="I108" i="9"/>
  <c r="I107" i="9"/>
  <c r="C107" i="9"/>
  <c r="I106" i="9"/>
  <c r="D106" i="9" s="1"/>
  <c r="G106" i="9"/>
  <c r="E106" i="9"/>
  <c r="E118" i="9" s="1"/>
  <c r="E134" i="9" s="1"/>
  <c r="C106" i="9"/>
  <c r="I105" i="9"/>
  <c r="G105" i="9"/>
  <c r="D105" i="9" s="1"/>
  <c r="D102" i="9" s="1"/>
  <c r="G102" i="9" s="1"/>
  <c r="H102" i="9" s="1"/>
  <c r="I104" i="9"/>
  <c r="I103" i="9"/>
  <c r="I102" i="9"/>
  <c r="I101" i="9"/>
  <c r="E101" i="9"/>
  <c r="C101" i="9"/>
  <c r="I100" i="9"/>
  <c r="I99" i="9"/>
  <c r="G99" i="9"/>
  <c r="H99" i="9" s="1"/>
  <c r="D99" i="9"/>
  <c r="I98" i="9"/>
  <c r="I97" i="9"/>
  <c r="I96" i="9"/>
  <c r="G96" i="9"/>
  <c r="H96" i="9" s="1"/>
  <c r="D96" i="9"/>
  <c r="I94" i="9"/>
  <c r="I93" i="9"/>
  <c r="I92" i="9"/>
  <c r="D92" i="9" s="1"/>
  <c r="I91" i="9"/>
  <c r="D91" i="9" s="1"/>
  <c r="I90" i="9"/>
  <c r="D90" i="9" s="1"/>
  <c r="I89" i="9"/>
  <c r="D89" i="9" s="1"/>
  <c r="I88" i="9"/>
  <c r="I87" i="9"/>
  <c r="I86" i="9"/>
  <c r="I85" i="9"/>
  <c r="D85" i="9"/>
  <c r="G85" i="9" s="1"/>
  <c r="H85" i="9" s="1"/>
  <c r="I84" i="9"/>
  <c r="I83" i="9"/>
  <c r="I82" i="9"/>
  <c r="D82" i="9"/>
  <c r="G82" i="9" s="1"/>
  <c r="H82" i="9" s="1"/>
  <c r="I81" i="9"/>
  <c r="I80" i="9"/>
  <c r="I79" i="9"/>
  <c r="I78" i="9"/>
  <c r="I77" i="9"/>
  <c r="D77" i="9"/>
  <c r="I76" i="9"/>
  <c r="I75" i="9"/>
  <c r="I74" i="9"/>
  <c r="D74" i="9"/>
  <c r="I73" i="9"/>
  <c r="I72" i="9"/>
  <c r="I71" i="9"/>
  <c r="D71" i="9"/>
  <c r="G71" i="9" s="1"/>
  <c r="H71" i="9" s="1"/>
  <c r="I70" i="9"/>
  <c r="I68" i="9"/>
  <c r="I67" i="9"/>
  <c r="I66" i="9"/>
  <c r="E66" i="9"/>
  <c r="C66" i="9"/>
  <c r="I65" i="9"/>
  <c r="I64" i="9"/>
  <c r="I63" i="9"/>
  <c r="E63" i="9"/>
  <c r="C63" i="9"/>
  <c r="I62" i="9"/>
  <c r="E62" i="9"/>
  <c r="C62" i="9"/>
  <c r="I61" i="9"/>
  <c r="E61" i="9"/>
  <c r="C61" i="9"/>
  <c r="I60" i="9"/>
  <c r="I59" i="9"/>
  <c r="I58" i="9"/>
  <c r="E58" i="9"/>
  <c r="C58" i="9"/>
  <c r="I57" i="9"/>
  <c r="I56" i="9"/>
  <c r="I55" i="9"/>
  <c r="D55" i="9"/>
  <c r="G55" i="9" s="1"/>
  <c r="H55" i="9" s="1"/>
  <c r="I54" i="9"/>
  <c r="G54" i="9"/>
  <c r="D54" i="9" s="1"/>
  <c r="C54" i="9"/>
  <c r="I53" i="9"/>
  <c r="G53" i="9"/>
  <c r="E53" i="9"/>
  <c r="D53" i="9"/>
  <c r="C53" i="9"/>
  <c r="I52" i="9"/>
  <c r="D52" i="9" s="1"/>
  <c r="G52" i="9"/>
  <c r="E52" i="9"/>
  <c r="C52" i="9"/>
  <c r="I51" i="9"/>
  <c r="G51" i="9"/>
  <c r="E51" i="9"/>
  <c r="D51" i="9"/>
  <c r="C51" i="9"/>
  <c r="I50" i="9"/>
  <c r="G50" i="9"/>
  <c r="H50" i="9" s="1"/>
  <c r="I49" i="9"/>
  <c r="H49" i="9"/>
  <c r="G49" i="9"/>
  <c r="E49" i="9"/>
  <c r="I48" i="9"/>
  <c r="H48" i="9"/>
  <c r="G48" i="9"/>
  <c r="E48" i="9"/>
  <c r="I47" i="9"/>
  <c r="H47" i="9"/>
  <c r="G47" i="9"/>
  <c r="E47" i="9"/>
  <c r="I46" i="9"/>
  <c r="D46" i="9"/>
  <c r="G46" i="9" s="1"/>
  <c r="H46" i="9" s="1"/>
  <c r="I45" i="9"/>
  <c r="G45" i="9"/>
  <c r="E45" i="9"/>
  <c r="D45" i="9"/>
  <c r="C45" i="9"/>
  <c r="I44" i="9"/>
  <c r="D44" i="9" s="1"/>
  <c r="G44" i="9"/>
  <c r="E44" i="9"/>
  <c r="C44" i="9"/>
  <c r="G43" i="9"/>
  <c r="H43" i="9" s="1"/>
  <c r="D43" i="9"/>
  <c r="G42" i="9"/>
  <c r="G41" i="9"/>
  <c r="G40" i="9"/>
  <c r="G39" i="9"/>
  <c r="G38" i="9"/>
  <c r="G37" i="9"/>
  <c r="G36" i="9"/>
  <c r="I35" i="9"/>
  <c r="G35" i="9"/>
  <c r="I34" i="9"/>
  <c r="G34" i="9"/>
  <c r="D34" i="9" s="1"/>
  <c r="E34" i="9"/>
  <c r="C34" i="9"/>
  <c r="I33" i="9"/>
  <c r="D33" i="9" s="1"/>
  <c r="G33" i="9"/>
  <c r="E33" i="9"/>
  <c r="C33" i="9"/>
  <c r="I32" i="9"/>
  <c r="G32" i="9"/>
  <c r="E32" i="9"/>
  <c r="D32" i="9"/>
  <c r="C32" i="9"/>
  <c r="I23" i="9"/>
  <c r="D23" i="9" s="1"/>
  <c r="G23" i="9"/>
  <c r="E23" i="9"/>
  <c r="C23" i="9"/>
  <c r="H22" i="9"/>
  <c r="I15" i="9"/>
  <c r="H15" i="9"/>
  <c r="G15" i="9"/>
  <c r="D15" i="9" s="1"/>
  <c r="E15" i="9"/>
  <c r="C15" i="9"/>
  <c r="D133" i="10" l="1"/>
  <c r="G133" i="10"/>
  <c r="H118" i="9"/>
  <c r="G118" i="9"/>
  <c r="H125" i="9"/>
  <c r="D118" i="9"/>
  <c r="D134" i="9" s="1"/>
  <c r="G125" i="9"/>
  <c r="D71" i="8"/>
  <c r="H22" i="8"/>
  <c r="H134" i="9" l="1"/>
  <c r="G134" i="9"/>
  <c r="E125" i="8"/>
  <c r="F125" i="8"/>
  <c r="C125" i="8" s="1"/>
  <c r="D125" i="8"/>
  <c r="I131" i="8"/>
  <c r="G131" i="8" s="1"/>
  <c r="H131" i="8" s="1"/>
  <c r="I130" i="8"/>
  <c r="G130" i="8" s="1"/>
  <c r="H130" i="8" s="1"/>
  <c r="I129" i="8"/>
  <c r="G129" i="8" s="1"/>
  <c r="H129" i="8" s="1"/>
  <c r="I128" i="8"/>
  <c r="G128" i="8" s="1"/>
  <c r="H128" i="8" s="1"/>
  <c r="I127" i="8"/>
  <c r="G127" i="8" s="1"/>
  <c r="H127" i="8" s="1"/>
  <c r="I126" i="8"/>
  <c r="G126" i="8" s="1"/>
  <c r="I125" i="8"/>
  <c r="I122" i="8"/>
  <c r="F118" i="8"/>
  <c r="G117" i="8"/>
  <c r="D117" i="8" s="1"/>
  <c r="I116" i="8"/>
  <c r="I115" i="8"/>
  <c r="G115" i="8"/>
  <c r="I114" i="8"/>
  <c r="I113" i="8"/>
  <c r="I112" i="8"/>
  <c r="I111" i="8"/>
  <c r="I110" i="8"/>
  <c r="I109" i="8"/>
  <c r="I108" i="8"/>
  <c r="I107" i="8"/>
  <c r="C107" i="8"/>
  <c r="I106" i="8"/>
  <c r="G106" i="8"/>
  <c r="E106" i="8"/>
  <c r="C106" i="8"/>
  <c r="I105" i="8"/>
  <c r="G105" i="8"/>
  <c r="I104" i="8"/>
  <c r="I103" i="8"/>
  <c r="I102" i="8"/>
  <c r="I101" i="8"/>
  <c r="E101" i="8"/>
  <c r="C101" i="8"/>
  <c r="I100" i="8"/>
  <c r="I99" i="8"/>
  <c r="D99" i="8"/>
  <c r="I98" i="8"/>
  <c r="I97" i="8"/>
  <c r="I96" i="8"/>
  <c r="D96" i="8"/>
  <c r="G96" i="8" s="1"/>
  <c r="H96" i="8" s="1"/>
  <c r="I94" i="8"/>
  <c r="I93" i="8"/>
  <c r="I92" i="8"/>
  <c r="D92" i="8" s="1"/>
  <c r="I91" i="8"/>
  <c r="D91" i="8" s="1"/>
  <c r="I90" i="8"/>
  <c r="D90" i="8" s="1"/>
  <c r="I89" i="8"/>
  <c r="D89" i="8" s="1"/>
  <c r="I88" i="8"/>
  <c r="I87" i="8"/>
  <c r="I86" i="8"/>
  <c r="I85" i="8"/>
  <c r="D85" i="8"/>
  <c r="I84" i="8"/>
  <c r="I83" i="8"/>
  <c r="I82" i="8"/>
  <c r="D82" i="8"/>
  <c r="I81" i="8"/>
  <c r="I80" i="8"/>
  <c r="I79" i="8"/>
  <c r="I78" i="8"/>
  <c r="I77" i="8"/>
  <c r="D77" i="8" s="1"/>
  <c r="I76" i="8"/>
  <c r="I75" i="8"/>
  <c r="I74" i="8"/>
  <c r="D74" i="8" s="1"/>
  <c r="I73" i="8"/>
  <c r="I72" i="8"/>
  <c r="I71" i="8"/>
  <c r="I70" i="8"/>
  <c r="I68" i="8"/>
  <c r="I67" i="8"/>
  <c r="I66" i="8"/>
  <c r="E66" i="8"/>
  <c r="C66" i="8"/>
  <c r="I65" i="8"/>
  <c r="I64" i="8"/>
  <c r="I63" i="8"/>
  <c r="E63" i="8"/>
  <c r="C63" i="8"/>
  <c r="I62" i="8"/>
  <c r="E62" i="8"/>
  <c r="C62" i="8"/>
  <c r="I61" i="8"/>
  <c r="E61" i="8"/>
  <c r="C61" i="8"/>
  <c r="I60" i="8"/>
  <c r="I59" i="8"/>
  <c r="I58" i="8"/>
  <c r="E58" i="8"/>
  <c r="C58" i="8"/>
  <c r="I57" i="8"/>
  <c r="I56" i="8"/>
  <c r="I55" i="8"/>
  <c r="D55" i="8"/>
  <c r="I54" i="8"/>
  <c r="G54" i="8"/>
  <c r="C54" i="8"/>
  <c r="I53" i="8"/>
  <c r="G53" i="8"/>
  <c r="E53" i="8"/>
  <c r="C53" i="8"/>
  <c r="I52" i="8"/>
  <c r="G52" i="8"/>
  <c r="E52" i="8"/>
  <c r="C52" i="8"/>
  <c r="I51" i="8"/>
  <c r="G51" i="8"/>
  <c r="E51" i="8"/>
  <c r="C51" i="8"/>
  <c r="I50" i="8"/>
  <c r="G50" i="8" s="1"/>
  <c r="H50" i="8" s="1"/>
  <c r="I49" i="8"/>
  <c r="G49" i="8" s="1"/>
  <c r="H49" i="8" s="1"/>
  <c r="E49" i="8" s="1"/>
  <c r="I48" i="8"/>
  <c r="G48" i="8" s="1"/>
  <c r="H48" i="8" s="1"/>
  <c r="E48" i="8" s="1"/>
  <c r="I47" i="8"/>
  <c r="G47" i="8" s="1"/>
  <c r="H47" i="8" s="1"/>
  <c r="E47" i="8" s="1"/>
  <c r="I46" i="8"/>
  <c r="D46" i="8"/>
  <c r="I45" i="8"/>
  <c r="G45" i="8"/>
  <c r="E45" i="8"/>
  <c r="C45" i="8"/>
  <c r="I44" i="8"/>
  <c r="G44" i="8"/>
  <c r="E44" i="8"/>
  <c r="C44" i="8"/>
  <c r="D43" i="8"/>
  <c r="G43" i="8" s="1"/>
  <c r="H43" i="8" s="1"/>
  <c r="G42" i="8"/>
  <c r="G41" i="8"/>
  <c r="G40" i="8"/>
  <c r="G39" i="8"/>
  <c r="G38" i="8"/>
  <c r="G37" i="8"/>
  <c r="G36" i="8"/>
  <c r="I35" i="8"/>
  <c r="G35" i="8"/>
  <c r="I34" i="8"/>
  <c r="G34" i="8"/>
  <c r="E34" i="8"/>
  <c r="C34" i="8"/>
  <c r="I33" i="8"/>
  <c r="G33" i="8"/>
  <c r="E33" i="8"/>
  <c r="C33" i="8"/>
  <c r="I32" i="8"/>
  <c r="G32" i="8"/>
  <c r="E32" i="8"/>
  <c r="C32" i="8"/>
  <c r="I23" i="8"/>
  <c r="G23" i="8"/>
  <c r="E23" i="8"/>
  <c r="C23" i="8"/>
  <c r="H15" i="8"/>
  <c r="I15" i="8"/>
  <c r="C15" i="8"/>
  <c r="G46" i="8" l="1"/>
  <c r="H46" i="8" s="1"/>
  <c r="H126" i="8"/>
  <c r="H125" i="8" s="1"/>
  <c r="G125" i="8"/>
  <c r="D44" i="8"/>
  <c r="D45" i="8"/>
  <c r="D52" i="8"/>
  <c r="G82" i="8"/>
  <c r="H82" i="8" s="1"/>
  <c r="G85" i="8"/>
  <c r="H85" i="8" s="1"/>
  <c r="G99" i="8"/>
  <c r="H99" i="8" s="1"/>
  <c r="D115" i="8"/>
  <c r="F134" i="8"/>
  <c r="D23" i="8"/>
  <c r="D33" i="8"/>
  <c r="D51" i="8"/>
  <c r="D54" i="8"/>
  <c r="G55" i="8"/>
  <c r="H55" i="8" s="1"/>
  <c r="G71" i="8"/>
  <c r="H71" i="8" s="1"/>
  <c r="D105" i="8"/>
  <c r="D102" i="8" s="1"/>
  <c r="G102" i="8" s="1"/>
  <c r="H102" i="8" s="1"/>
  <c r="D32" i="8"/>
  <c r="D34" i="8"/>
  <c r="D53" i="8"/>
  <c r="D106" i="8"/>
  <c r="C118" i="8"/>
  <c r="G15" i="8"/>
  <c r="D15" i="8" s="1"/>
  <c r="E15" i="8"/>
  <c r="E118" i="8" s="1"/>
  <c r="E134" i="8" s="1"/>
  <c r="E128" i="2"/>
  <c r="F128" i="2"/>
  <c r="G128" i="2"/>
  <c r="H128" i="2"/>
  <c r="D128" i="2"/>
  <c r="F121" i="2"/>
  <c r="D88" i="2"/>
  <c r="D85" i="2"/>
  <c r="D73" i="2"/>
  <c r="I61" i="2"/>
  <c r="I62" i="2"/>
  <c r="D57" i="2"/>
  <c r="D48" i="2"/>
  <c r="G48" i="2" s="1"/>
  <c r="H48" i="2" s="1"/>
  <c r="I48" i="2"/>
  <c r="G144" i="2"/>
  <c r="H144" i="2" s="1"/>
  <c r="G45" i="2"/>
  <c r="H45" i="2" s="1"/>
  <c r="D45" i="2"/>
  <c r="H15" i="2"/>
  <c r="H24" i="2"/>
  <c r="I133" i="2"/>
  <c r="G133" i="2" s="1"/>
  <c r="H133" i="2" s="1"/>
  <c r="I132" i="2"/>
  <c r="G132" i="2" s="1"/>
  <c r="H132" i="2" s="1"/>
  <c r="G130" i="2"/>
  <c r="H130" i="2" s="1"/>
  <c r="H118" i="8" l="1"/>
  <c r="H134" i="8" s="1"/>
  <c r="D118" i="8"/>
  <c r="D134" i="8" s="1"/>
  <c r="G118" i="8"/>
  <c r="G134" i="8" s="1"/>
  <c r="I143" i="2"/>
  <c r="G143" i="2" s="1"/>
  <c r="H143" i="2" s="1"/>
  <c r="I142" i="2" l="1"/>
  <c r="G142" i="2" s="1"/>
  <c r="H142" i="2" s="1"/>
  <c r="I141" i="2"/>
  <c r="G141" i="2" s="1"/>
  <c r="H141" i="2" s="1"/>
  <c r="I140" i="2"/>
  <c r="G140" i="2" s="1"/>
  <c r="H140" i="2" s="1"/>
  <c r="I139" i="2"/>
  <c r="G139" i="2" s="1"/>
  <c r="H139" i="2" s="1"/>
  <c r="I138" i="2"/>
  <c r="G138" i="2" s="1"/>
  <c r="H138" i="2" s="1"/>
  <c r="I137" i="2"/>
  <c r="G137" i="2" s="1"/>
  <c r="H137" i="2" s="1"/>
  <c r="I136" i="2"/>
  <c r="G136" i="2" s="1"/>
  <c r="H136" i="2" s="1"/>
  <c r="I135" i="2"/>
  <c r="G135" i="2" s="1"/>
  <c r="H135" i="2" s="1"/>
  <c r="I134" i="2"/>
  <c r="G134" i="2" s="1"/>
  <c r="H134" i="2" s="1"/>
  <c r="I131" i="2"/>
  <c r="G131" i="2" s="1"/>
  <c r="H131" i="2" s="1"/>
  <c r="I129" i="2"/>
  <c r="G129" i="2" s="1"/>
  <c r="I128" i="2"/>
  <c r="C128" i="2"/>
  <c r="I125" i="2"/>
  <c r="F147" i="2"/>
  <c r="G120" i="2"/>
  <c r="I119" i="2"/>
  <c r="I118" i="2"/>
  <c r="G118" i="2"/>
  <c r="I117" i="2"/>
  <c r="I116" i="2"/>
  <c r="I115" i="2"/>
  <c r="I114" i="2"/>
  <c r="I113" i="2"/>
  <c r="I112" i="2"/>
  <c r="I111" i="2"/>
  <c r="I110" i="2"/>
  <c r="C110" i="2"/>
  <c r="I109" i="2"/>
  <c r="G109" i="2"/>
  <c r="E109" i="2"/>
  <c r="C109" i="2"/>
  <c r="I108" i="2"/>
  <c r="G108" i="2"/>
  <c r="I107" i="2"/>
  <c r="I106" i="2"/>
  <c r="I105" i="2"/>
  <c r="I104" i="2"/>
  <c r="E104" i="2"/>
  <c r="C104" i="2"/>
  <c r="I103" i="2"/>
  <c r="I102" i="2"/>
  <c r="D102" i="2"/>
  <c r="I101" i="2"/>
  <c r="I100" i="2"/>
  <c r="I99" i="2"/>
  <c r="D99" i="2"/>
  <c r="I97" i="2"/>
  <c r="I96" i="2"/>
  <c r="I95" i="2"/>
  <c r="D95" i="2" s="1"/>
  <c r="I94" i="2"/>
  <c r="D94" i="2" s="1"/>
  <c r="I93" i="2"/>
  <c r="D93" i="2" s="1"/>
  <c r="I92" i="2"/>
  <c r="D92" i="2" s="1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D79" i="2" s="1"/>
  <c r="I78" i="2"/>
  <c r="I77" i="2"/>
  <c r="I76" i="2"/>
  <c r="D76" i="2" s="1"/>
  <c r="I75" i="2"/>
  <c r="I74" i="2"/>
  <c r="I73" i="2"/>
  <c r="G73" i="2" s="1"/>
  <c r="H73" i="2" s="1"/>
  <c r="I72" i="2"/>
  <c r="I70" i="2"/>
  <c r="I69" i="2"/>
  <c r="I68" i="2"/>
  <c r="E68" i="2"/>
  <c r="C68" i="2"/>
  <c r="I67" i="2"/>
  <c r="I66" i="2"/>
  <c r="I65" i="2"/>
  <c r="E65" i="2"/>
  <c r="C65" i="2"/>
  <c r="I64" i="2"/>
  <c r="E64" i="2"/>
  <c r="C64" i="2"/>
  <c r="I63" i="2"/>
  <c r="E63" i="2"/>
  <c r="C63" i="2"/>
  <c r="I60" i="2"/>
  <c r="E60" i="2"/>
  <c r="C60" i="2"/>
  <c r="I59" i="2"/>
  <c r="I58" i="2"/>
  <c r="I57" i="2"/>
  <c r="I56" i="2"/>
  <c r="G56" i="2"/>
  <c r="C56" i="2"/>
  <c r="I55" i="2"/>
  <c r="G55" i="2"/>
  <c r="E55" i="2"/>
  <c r="C55" i="2"/>
  <c r="I54" i="2"/>
  <c r="G54" i="2"/>
  <c r="E54" i="2"/>
  <c r="C54" i="2"/>
  <c r="I53" i="2"/>
  <c r="G53" i="2"/>
  <c r="E53" i="2"/>
  <c r="C53" i="2"/>
  <c r="I52" i="2"/>
  <c r="G52" i="2" s="1"/>
  <c r="H52" i="2" s="1"/>
  <c r="I51" i="2"/>
  <c r="G51" i="2" s="1"/>
  <c r="H51" i="2" s="1"/>
  <c r="E51" i="2" s="1"/>
  <c r="I50" i="2"/>
  <c r="G50" i="2" s="1"/>
  <c r="H50" i="2" s="1"/>
  <c r="E50" i="2" s="1"/>
  <c r="I49" i="2"/>
  <c r="G49" i="2" s="1"/>
  <c r="H49" i="2" s="1"/>
  <c r="I47" i="2"/>
  <c r="G47" i="2"/>
  <c r="E47" i="2"/>
  <c r="C47" i="2"/>
  <c r="I46" i="2"/>
  <c r="G46" i="2"/>
  <c r="E46" i="2"/>
  <c r="C46" i="2"/>
  <c r="G44" i="2"/>
  <c r="G43" i="2"/>
  <c r="G42" i="2"/>
  <c r="G41" i="2"/>
  <c r="G40" i="2"/>
  <c r="G39" i="2"/>
  <c r="G38" i="2"/>
  <c r="I37" i="2"/>
  <c r="G37" i="2"/>
  <c r="I36" i="2"/>
  <c r="G36" i="2"/>
  <c r="E36" i="2"/>
  <c r="C36" i="2"/>
  <c r="I35" i="2"/>
  <c r="G35" i="2"/>
  <c r="E35" i="2"/>
  <c r="C35" i="2"/>
  <c r="I34" i="2"/>
  <c r="G34" i="2"/>
  <c r="E34" i="2"/>
  <c r="C34" i="2"/>
  <c r="I25" i="2"/>
  <c r="G25" i="2"/>
  <c r="E25" i="2"/>
  <c r="C25" i="2"/>
  <c r="I15" i="2"/>
  <c r="G15" i="2"/>
  <c r="E15" i="2"/>
  <c r="C15" i="2"/>
  <c r="D120" i="2" l="1"/>
  <c r="E121" i="2"/>
  <c r="D46" i="2"/>
  <c r="G88" i="2"/>
  <c r="H88" i="2" s="1"/>
  <c r="D118" i="2"/>
  <c r="D25" i="2"/>
  <c r="D35" i="2"/>
  <c r="D36" i="2"/>
  <c r="D55" i="2"/>
  <c r="D109" i="2"/>
  <c r="H129" i="2"/>
  <c r="D15" i="2"/>
  <c r="D54" i="2"/>
  <c r="G85" i="2"/>
  <c r="H85" i="2" s="1"/>
  <c r="D108" i="2"/>
  <c r="D105" i="2" s="1"/>
  <c r="G105" i="2" s="1"/>
  <c r="H105" i="2" s="1"/>
  <c r="D53" i="2"/>
  <c r="D34" i="2"/>
  <c r="D47" i="2"/>
  <c r="D56" i="2"/>
  <c r="G57" i="2"/>
  <c r="H57" i="2" s="1"/>
  <c r="G99" i="2"/>
  <c r="H99" i="2" s="1"/>
  <c r="G102" i="2"/>
  <c r="H102" i="2" s="1"/>
  <c r="E49" i="2"/>
  <c r="C121" i="2"/>
  <c r="E147" i="2" l="1"/>
  <c r="H121" i="2"/>
  <c r="G121" i="2"/>
  <c r="D121" i="2"/>
  <c r="H147" i="2"/>
  <c r="D147" i="2"/>
  <c r="G147" i="2" l="1"/>
</calcChain>
</file>

<file path=xl/sharedStrings.xml><?xml version="1.0" encoding="utf-8"?>
<sst xmlns="http://schemas.openxmlformats.org/spreadsheetml/2006/main" count="879" uniqueCount="170">
  <si>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</si>
  <si>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</si>
  <si>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</si>
  <si>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</si>
  <si>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</si>
  <si>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д.18/2 (Sобщ.=3265,0 м2; Sзем.уч.=1492,85м2)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</si>
  <si>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</si>
  <si>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</si>
  <si>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</si>
  <si>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</si>
  <si>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</si>
  <si>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</si>
  <si>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</si>
  <si>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</si>
  <si>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</si>
  <si>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</si>
  <si>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</si>
  <si>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</si>
  <si>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</si>
  <si>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</si>
  <si>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</si>
  <si>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</si>
  <si>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</si>
  <si>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</si>
  <si>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</si>
  <si>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</si>
  <si>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</si>
  <si>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</si>
  <si>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</si>
  <si>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</si>
  <si>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</si>
  <si>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</si>
  <si>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</si>
  <si>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</si>
  <si>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</si>
  <si>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</si>
  <si>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</si>
  <si>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</si>
  <si>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</si>
  <si>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</si>
  <si>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пола в мусорокамере 4 м2</t>
  </si>
  <si>
    <t>ремонт плитки на стеновых панелях 2 м2</t>
  </si>
  <si>
    <t>замена контейнера 1 шт.</t>
  </si>
  <si>
    <t>устройство резиновых  уплотнителей на крышке клапанов 6 п.м.</t>
  </si>
  <si>
    <t>ремонт дверей в мусорокамере</t>
  </si>
  <si>
    <t>окраска клапанов мусоропровода 1,25 м2</t>
  </si>
  <si>
    <t>восстановление шибера 1 шт.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</si>
  <si>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</si>
  <si>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</si>
  <si>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</si>
  <si>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</si>
  <si>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</si>
  <si>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</si>
  <si>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</si>
  <si>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</si>
  <si>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</si>
  <si>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</si>
  <si>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</si>
  <si>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</si>
  <si>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</si>
  <si>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</si>
  <si>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</si>
  <si>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</si>
  <si>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</si>
  <si>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</si>
  <si>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</si>
  <si>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</si>
  <si>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</si>
  <si>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</si>
  <si>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</si>
  <si>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</si>
  <si>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</si>
  <si>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</si>
  <si>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</si>
  <si>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</si>
  <si>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</si>
  <si>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</si>
  <si>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монтаж установки защиты бойлера от закипания</t>
  </si>
  <si>
    <t xml:space="preserve">1 раз 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</si>
  <si>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</si>
  <si>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</si>
  <si>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</si>
  <si>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</si>
  <si>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</si>
  <si>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</si>
  <si>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</si>
  <si>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</si>
  <si>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</si>
  <si>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</si>
  <si>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</si>
  <si>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</si>
  <si>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</si>
  <si>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</si>
  <si>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</si>
  <si>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</si>
  <si>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</si>
  <si>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</si>
  <si>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</si>
  <si>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</si>
  <si>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(1 узел учета/3 ТТ)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</si>
  <si>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</si>
  <si>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</si>
  <si>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</si>
  <si>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</si>
  <si>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</si>
  <si>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</si>
  <si>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</si>
  <si>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</si>
  <si>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</si>
  <si>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по текущему ремонту, в т.ч.:</t>
  </si>
  <si>
    <t>ремонт кровли</t>
  </si>
  <si>
    <t>ремонт полов</t>
  </si>
  <si>
    <t>смена КИП (эл.узел)</t>
  </si>
  <si>
    <t>установка КИП (бойлер)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</si>
  <si>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</si>
  <si>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</si>
  <si>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</si>
  <si>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ремонт системы электроснабжения</t>
  </si>
  <si>
    <t>Погашение задолженности прошлых периодов</t>
  </si>
  <si>
    <t>по состоянию на 01.05.12</t>
  </si>
  <si>
    <t>Сбор, вывоз и утилизация ТБО, руб/м2</t>
  </si>
  <si>
    <t>ИТОГО:</t>
  </si>
  <si>
    <t>Сбор, вывоз и утилизация ТБО*</t>
  </si>
  <si>
    <t>руб./чел.</t>
  </si>
  <si>
    <t>* для жилых помещений</t>
  </si>
  <si>
    <t>ВСЕГО:</t>
  </si>
  <si>
    <t>Дополнительные работы (текущий ремонт), в т.ч.:</t>
  </si>
  <si>
    <t>ремонт отмостки 60 м2</t>
  </si>
  <si>
    <t>подсыпка подвала щебнем</t>
  </si>
  <si>
    <t>смена задвижек ХВС на ВВП д.80 - 1 шт.</t>
  </si>
  <si>
    <t>ремонт системы водоотведения</t>
  </si>
  <si>
    <t>ремонт освещения в подвале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</si>
  <si>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</si>
  <si>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</si>
  <si>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заполнение электронных паспортов</t>
  </si>
  <si>
    <t>учет работ по капремонту</t>
  </si>
  <si>
    <t xml:space="preserve">1 раз в год </t>
  </si>
  <si>
    <t>пылеудаление и дезинфекция вентканалов без пробивки</t>
  </si>
  <si>
    <t>1 раз в 3 года</t>
  </si>
  <si>
    <t>ПРОЕКТ 1</t>
  </si>
  <si>
    <t>гидравлическое испытание элеваторных узлов и запорной арматуры</t>
  </si>
  <si>
    <t>Итого:</t>
  </si>
  <si>
    <t>очистка  водосточных воронок</t>
  </si>
  <si>
    <t>Управление многоквартирным домом, всего в т.ч.</t>
  </si>
  <si>
    <t>ремонт кровли 226 м2, примыканий 42 п.м., парапет 15 п.м., ремонт кирпичной кладки - 0,25 м3</t>
  </si>
  <si>
    <t xml:space="preserve">очистка чердака от голубиного помета </t>
  </si>
  <si>
    <t>ремонт кирпичной кладки входа в подъезд</t>
  </si>
  <si>
    <t>косметический ремонт (квартирные коридоры 3-8 эт)</t>
  </si>
  <si>
    <t>косметический ремонт (площадки перед лифтом 2-8 эт)</t>
  </si>
  <si>
    <t>смена задвижек СТС (д.80 - 1 шт.)</t>
  </si>
  <si>
    <t>смена шаровых кранов на чердаке (спускники) д.15 мм - 13 шт.</t>
  </si>
  <si>
    <t>изоляция трубопроводов СТС материалом "Корунд"</t>
  </si>
  <si>
    <t>изоляция трубопроводов ВВП материалом "Корунд"</t>
  </si>
  <si>
    <t>установка компенсирующих муфт на повысительный насос ХВС</t>
  </si>
  <si>
    <t>установка шарового крана на ГВС (д.15 мм - 1 шт.)</t>
  </si>
  <si>
    <t>2015 -2016  г.г.</t>
  </si>
  <si>
    <t>(стоимость услуг  увеличена на 10,5 % в соответствии с уровнем инфляции 2014 г.)</t>
  </si>
  <si>
    <t>выполнение работ экологом</t>
  </si>
  <si>
    <t>Поверка общедомовых приборов учета теплоэнергии</t>
  </si>
  <si>
    <t>отключение системы отопления с переводом системы ГВС  на летнюю схему</t>
  </si>
  <si>
    <t>подключение системы отопления с регулировкой и переводом системы ГВС на зимнюю схему</t>
  </si>
  <si>
    <t>Электроизмерения (замеры сопротивления изоляции)</t>
  </si>
  <si>
    <t>установка регулятора температуры на ГВС</t>
  </si>
  <si>
    <t>Установка аварийного освещения кабины лифта (предписание Ростехнадзора по Костромской области № 9.2 - 0232 пл - П/0051-2014 от 18.07.2014 г)</t>
  </si>
  <si>
    <t>Работы заявочного характера, в т.ч работы по предписанию надзорных органов</t>
  </si>
  <si>
    <t>(с учетом поверки прибора учета теплоэнергии)</t>
  </si>
  <si>
    <t>ревизия  задвижек  ХВС (д.50-1шт., д.80-1 шт.)</t>
  </si>
  <si>
    <t>ремонт кровли 60 м2, примыканий 10 п.м., парапет 7 п.м., ремонт кирпичной кладки - 0,25 м3</t>
  </si>
  <si>
    <t>ремонт отмостки 30 м2</t>
  </si>
  <si>
    <t>по адресу: ул.Ленинского Комсомола, д.18/2 (S жилые + нежилые =3272,1 м2; Sзем.уч.=1492,85м2)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</si>
</sst>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0" fontId="8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4"/>
  <sheetViews>
    <sheetView zoomScale="75" zoomScaleNormal="75" workbookViewId="0">
      <selection sqref="A1:H152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92" hidden="1" customWidth="1"/>
    <col min="7" max="7" width="13.85546875" style="1" customWidth="1"/>
    <col min="8" max="8" width="20.85546875" style="92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</row>
    <row r="2" spans="1:11" ht="12.75" customHeight="1" x14ac:dyDescent="0.3">
      <c r="B2" s="142" t="s">
        <v>1</v>
      </c>
      <c r="C2" s="142"/>
      <c r="D2" s="142"/>
      <c r="E2" s="142"/>
      <c r="F2" s="142"/>
      <c r="G2" s="141"/>
      <c r="H2" s="141"/>
    </row>
    <row r="3" spans="1:11" ht="14.25" customHeight="1" x14ac:dyDescent="0.3">
      <c r="B3" s="142" t="s">
        <v>2</v>
      </c>
      <c r="C3" s="142"/>
      <c r="D3" s="142"/>
      <c r="E3" s="142"/>
      <c r="F3" s="142"/>
      <c r="G3" s="141"/>
      <c r="H3" s="141"/>
    </row>
    <row r="4" spans="1:11" ht="24" customHeight="1" x14ac:dyDescent="0.4">
      <c r="A4" s="3" t="s">
        <v>155</v>
      </c>
      <c r="B4" s="142" t="s">
        <v>3</v>
      </c>
      <c r="C4" s="142"/>
      <c r="D4" s="142"/>
      <c r="E4" s="142"/>
      <c r="F4" s="142"/>
      <c r="G4" s="141"/>
      <c r="H4" s="141"/>
    </row>
    <row r="5" spans="1:11" ht="24" customHeight="1" x14ac:dyDescent="0.4">
      <c r="A5" s="143" t="s">
        <v>139</v>
      </c>
      <c r="B5" s="143"/>
      <c r="C5" s="143"/>
      <c r="D5" s="143"/>
      <c r="E5" s="143"/>
      <c r="F5" s="143"/>
      <c r="G5" s="143"/>
      <c r="H5" s="143"/>
    </row>
    <row r="6" spans="1:11" ht="24" customHeight="1" x14ac:dyDescent="0.4">
      <c r="A6" s="143" t="s">
        <v>165</v>
      </c>
      <c r="B6" s="143"/>
      <c r="C6" s="143"/>
      <c r="D6" s="143"/>
      <c r="E6" s="143"/>
      <c r="F6" s="143"/>
      <c r="G6" s="143"/>
      <c r="H6" s="143"/>
    </row>
    <row r="7" spans="1:11" ht="24" customHeight="1" x14ac:dyDescent="0.2">
      <c r="A7" s="144" t="s">
        <v>156</v>
      </c>
      <c r="B7" s="144"/>
      <c r="C7" s="144"/>
      <c r="D7" s="144"/>
      <c r="E7" s="144"/>
      <c r="F7" s="144"/>
      <c r="G7" s="144"/>
      <c r="H7" s="144"/>
    </row>
    <row r="8" spans="1:11" s="4" customFormat="1" ht="22.5" customHeight="1" x14ac:dyDescent="0.4">
      <c r="A8" s="138" t="s">
        <v>4</v>
      </c>
      <c r="B8" s="138"/>
      <c r="C8" s="138"/>
      <c r="D8" s="138"/>
      <c r="E8" s="139"/>
      <c r="F8" s="139"/>
      <c r="G8" s="139"/>
      <c r="H8" s="139"/>
      <c r="K8" s="5"/>
    </row>
    <row r="9" spans="1:11" s="6" customFormat="1" ht="18.75" customHeight="1" x14ac:dyDescent="0.4">
      <c r="A9" s="138" t="s">
        <v>5</v>
      </c>
      <c r="B9" s="138"/>
      <c r="C9" s="138"/>
      <c r="D9" s="138"/>
      <c r="E9" s="139"/>
      <c r="F9" s="139"/>
      <c r="G9" s="139"/>
      <c r="H9" s="139"/>
    </row>
    <row r="10" spans="1:11" s="7" customFormat="1" ht="17.25" customHeight="1" x14ac:dyDescent="0.2">
      <c r="A10" s="129" t="s">
        <v>6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7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13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26.25" customHeight="1" x14ac:dyDescent="0.2">
      <c r="A15" s="22" t="s">
        <v>143</v>
      </c>
      <c r="B15" s="23" t="s">
        <v>14</v>
      </c>
      <c r="C15" s="24">
        <f>F15*12</f>
        <v>0</v>
      </c>
      <c r="D15" s="25">
        <f>G15*I15</f>
        <v>124592.4</v>
      </c>
      <c r="E15" s="26">
        <f>H15*12</f>
        <v>38.159999999999997</v>
      </c>
      <c r="F15" s="27"/>
      <c r="G15" s="26">
        <f>H15*12</f>
        <v>38.159999999999997</v>
      </c>
      <c r="H15" s="27">
        <f>H20+H24</f>
        <v>3.18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104" t="s">
        <v>15</v>
      </c>
      <c r="B16" s="105" t="s">
        <v>16</v>
      </c>
      <c r="C16" s="26"/>
      <c r="D16" s="25"/>
      <c r="E16" s="26"/>
      <c r="F16" s="27"/>
      <c r="G16" s="26"/>
      <c r="H16" s="27"/>
      <c r="K16" s="13"/>
    </row>
    <row r="17" spans="1:256" s="12" customFormat="1" ht="15" x14ac:dyDescent="0.2">
      <c r="A17" s="104" t="s">
        <v>17</v>
      </c>
      <c r="B17" s="105" t="s">
        <v>16</v>
      </c>
      <c r="C17" s="26"/>
      <c r="D17" s="25"/>
      <c r="E17" s="26"/>
      <c r="F17" s="27"/>
      <c r="G17" s="26"/>
      <c r="H17" s="27"/>
      <c r="K17" s="13"/>
    </row>
    <row r="18" spans="1:256" s="12" customFormat="1" ht="15" x14ac:dyDescent="0.2">
      <c r="A18" s="104" t="s">
        <v>18</v>
      </c>
      <c r="B18" s="105" t="s">
        <v>19</v>
      </c>
      <c r="C18" s="26"/>
      <c r="D18" s="25"/>
      <c r="E18" s="26"/>
      <c r="F18" s="27"/>
      <c r="G18" s="26"/>
      <c r="H18" s="27"/>
      <c r="K18" s="13"/>
    </row>
    <row r="19" spans="1:256" s="12" customFormat="1" ht="15" x14ac:dyDescent="0.2">
      <c r="A19" s="104" t="s">
        <v>20</v>
      </c>
      <c r="B19" s="105" t="s">
        <v>16</v>
      </c>
      <c r="C19" s="26"/>
      <c r="D19" s="25"/>
      <c r="E19" s="26"/>
      <c r="F19" s="27"/>
      <c r="G19" s="26"/>
      <c r="H19" s="27"/>
      <c r="K19" s="13"/>
    </row>
    <row r="20" spans="1:256" s="12" customFormat="1" ht="15" x14ac:dyDescent="0.2">
      <c r="A20" s="99" t="s">
        <v>141</v>
      </c>
      <c r="B20" s="100"/>
      <c r="C20" s="46"/>
      <c r="D20" s="45"/>
      <c r="E20" s="46"/>
      <c r="F20" s="101"/>
      <c r="G20" s="46"/>
      <c r="H20" s="27">
        <v>2.83</v>
      </c>
      <c r="K20" s="13"/>
    </row>
    <row r="21" spans="1:256" s="12" customFormat="1" ht="15" x14ac:dyDescent="0.2">
      <c r="A21" s="102" t="s">
        <v>134</v>
      </c>
      <c r="B21" s="100" t="s">
        <v>16</v>
      </c>
      <c r="C21" s="46"/>
      <c r="D21" s="45"/>
      <c r="E21" s="46"/>
      <c r="F21" s="101"/>
      <c r="G21" s="46"/>
      <c r="H21" s="101">
        <v>0.12</v>
      </c>
      <c r="K21" s="13"/>
    </row>
    <row r="22" spans="1:256" s="12" customFormat="1" ht="15" x14ac:dyDescent="0.2">
      <c r="A22" s="102" t="s">
        <v>135</v>
      </c>
      <c r="B22" s="100" t="s">
        <v>16</v>
      </c>
      <c r="C22" s="46"/>
      <c r="D22" s="45"/>
      <c r="E22" s="46"/>
      <c r="F22" s="101"/>
      <c r="G22" s="46"/>
      <c r="H22" s="101">
        <v>0.11</v>
      </c>
      <c r="K22" s="13"/>
    </row>
    <row r="23" spans="1:256" s="12" customFormat="1" ht="15" x14ac:dyDescent="0.2">
      <c r="A23" s="102" t="s">
        <v>157</v>
      </c>
      <c r="B23" s="100" t="s">
        <v>16</v>
      </c>
      <c r="C23" s="46"/>
      <c r="D23" s="45"/>
      <c r="E23" s="46"/>
      <c r="F23" s="101"/>
      <c r="G23" s="46"/>
      <c r="H23" s="101">
        <v>0.12</v>
      </c>
      <c r="K23" s="13"/>
    </row>
    <row r="24" spans="1:256" s="12" customFormat="1" ht="15" x14ac:dyDescent="0.2">
      <c r="A24" s="99" t="s">
        <v>141</v>
      </c>
      <c r="B24" s="100"/>
      <c r="C24" s="46"/>
      <c r="D24" s="45"/>
      <c r="E24" s="46"/>
      <c r="F24" s="101"/>
      <c r="G24" s="46"/>
      <c r="H24" s="27">
        <f>H21+H22+H23</f>
        <v>0.35</v>
      </c>
      <c r="K24" s="13"/>
    </row>
    <row r="25" spans="1:256" s="12" customFormat="1" ht="30" x14ac:dyDescent="0.2">
      <c r="A25" s="99" t="s">
        <v>21</v>
      </c>
      <c r="B25" s="106" t="s">
        <v>22</v>
      </c>
      <c r="C25" s="26">
        <f>F25*12</f>
        <v>0</v>
      </c>
      <c r="D25" s="25">
        <f>G25*I25</f>
        <v>65038.8</v>
      </c>
      <c r="E25" s="26">
        <f>H25*12</f>
        <v>19.920000000000002</v>
      </c>
      <c r="F25" s="27"/>
      <c r="G25" s="26">
        <f>H25*12</f>
        <v>19.920000000000002</v>
      </c>
      <c r="H25" s="27">
        <v>1.66</v>
      </c>
      <c r="I25" s="12">
        <f>3265</f>
        <v>3265</v>
      </c>
      <c r="J25" s="12">
        <v>1.07</v>
      </c>
      <c r="K25" s="13">
        <v>1.1399999999999999</v>
      </c>
    </row>
    <row r="26" spans="1:256" s="12" customFormat="1" ht="18.75" x14ac:dyDescent="0.2">
      <c r="A26" s="104" t="s">
        <v>23</v>
      </c>
      <c r="B26" s="105" t="s">
        <v>22</v>
      </c>
      <c r="C26" s="26"/>
      <c r="D26" s="25"/>
      <c r="E26" s="26"/>
      <c r="F26" s="27"/>
      <c r="G26" s="26"/>
      <c r="H26" s="27"/>
      <c r="I26" s="28"/>
      <c r="J26" s="29"/>
      <c r="K26" s="30"/>
      <c r="L26" s="30"/>
      <c r="M26" s="30"/>
      <c r="N26" s="31"/>
      <c r="O26" s="30"/>
      <c r="P26" s="32"/>
      <c r="Q26" s="28"/>
      <c r="R26" s="29"/>
      <c r="S26" s="30"/>
      <c r="T26" s="30"/>
      <c r="U26" s="30"/>
      <c r="V26" s="31"/>
      <c r="W26" s="30"/>
      <c r="X26" s="32"/>
      <c r="Y26" s="28"/>
      <c r="Z26" s="29"/>
      <c r="AA26" s="30"/>
      <c r="AB26" s="30"/>
      <c r="AC26" s="30"/>
      <c r="AD26" s="31"/>
      <c r="AE26" s="30"/>
      <c r="AF26" s="32"/>
      <c r="AG26" s="28"/>
      <c r="AH26" s="29"/>
      <c r="AI26" s="30"/>
      <c r="AJ26" s="30"/>
      <c r="AK26" s="30"/>
      <c r="AL26" s="31"/>
      <c r="AM26" s="30"/>
      <c r="AN26" s="32"/>
      <c r="AO26" s="28"/>
      <c r="AP26" s="29"/>
      <c r="AQ26" s="30"/>
      <c r="AR26" s="30"/>
      <c r="AS26" s="30"/>
      <c r="AT26" s="31"/>
      <c r="AU26" s="30"/>
      <c r="AV26" s="32"/>
      <c r="AW26" s="28"/>
      <c r="AX26" s="29"/>
      <c r="AY26" s="30"/>
      <c r="AZ26" s="30"/>
      <c r="BA26" s="30"/>
      <c r="BB26" s="31"/>
      <c r="BC26" s="30"/>
      <c r="BD26" s="32"/>
      <c r="BE26" s="28"/>
      <c r="BF26" s="29"/>
      <c r="BG26" s="30"/>
      <c r="BH26" s="30"/>
      <c r="BI26" s="30"/>
      <c r="BJ26" s="31"/>
      <c r="BK26" s="30"/>
      <c r="BL26" s="32"/>
      <c r="BM26" s="28"/>
      <c r="BN26" s="29"/>
      <c r="BO26" s="30"/>
      <c r="BP26" s="30"/>
      <c r="BQ26" s="33"/>
      <c r="BR26" s="34"/>
      <c r="BS26" s="24"/>
      <c r="BT26" s="35"/>
      <c r="BU26" s="36"/>
      <c r="BV26" s="37"/>
      <c r="BW26" s="24"/>
      <c r="BX26" s="38"/>
      <c r="BY26" s="24"/>
      <c r="BZ26" s="34"/>
      <c r="CA26" s="24"/>
      <c r="CB26" s="35"/>
      <c r="CC26" s="36"/>
      <c r="CD26" s="37"/>
      <c r="CE26" s="24"/>
      <c r="CF26" s="38"/>
      <c r="CG26" s="24"/>
      <c r="CH26" s="34"/>
      <c r="CI26" s="24"/>
      <c r="CJ26" s="35"/>
      <c r="CK26" s="36"/>
      <c r="CL26" s="37"/>
      <c r="CM26" s="24"/>
      <c r="CN26" s="38"/>
      <c r="CO26" s="24"/>
      <c r="CP26" s="34"/>
      <c r="CQ26" s="24"/>
      <c r="CR26" s="35"/>
      <c r="CS26" s="36"/>
      <c r="CT26" s="37"/>
      <c r="CU26" s="24"/>
      <c r="CV26" s="38"/>
      <c r="CW26" s="24"/>
      <c r="CX26" s="34"/>
      <c r="CY26" s="24"/>
      <c r="CZ26" s="35"/>
      <c r="DA26" s="36"/>
      <c r="DB26" s="37"/>
      <c r="DC26" s="24"/>
      <c r="DD26" s="38"/>
      <c r="DE26" s="24"/>
      <c r="DF26" s="34"/>
      <c r="DG26" s="24"/>
      <c r="DH26" s="35"/>
      <c r="DI26" s="36"/>
      <c r="DJ26" s="37"/>
      <c r="DK26" s="24"/>
      <c r="DL26" s="38"/>
      <c r="DM26" s="24"/>
      <c r="DN26" s="34"/>
      <c r="DO26" s="24"/>
      <c r="DP26" s="35"/>
      <c r="DQ26" s="36"/>
      <c r="DR26" s="37"/>
      <c r="DS26" s="24"/>
      <c r="DT26" s="38"/>
      <c r="DU26" s="24"/>
      <c r="DV26" s="34"/>
      <c r="DW26" s="24"/>
      <c r="DX26" s="35"/>
      <c r="DY26" s="36"/>
      <c r="DZ26" s="37"/>
      <c r="EA26" s="24"/>
      <c r="EB26" s="38"/>
      <c r="EC26" s="24"/>
      <c r="ED26" s="34"/>
      <c r="EE26" s="24"/>
      <c r="EF26" s="35"/>
      <c r="EG26" s="36"/>
      <c r="EH26" s="37"/>
      <c r="EI26" s="24"/>
      <c r="EJ26" s="38"/>
      <c r="EK26" s="24"/>
      <c r="EL26" s="34"/>
      <c r="EM26" s="24"/>
      <c r="EN26" s="35"/>
      <c r="EO26" s="36"/>
      <c r="EP26" s="37"/>
      <c r="EQ26" s="24"/>
      <c r="ER26" s="38"/>
      <c r="ES26" s="24"/>
      <c r="ET26" s="34"/>
      <c r="EU26" s="24"/>
      <c r="EV26" s="35"/>
      <c r="EW26" s="36"/>
      <c r="EX26" s="37"/>
      <c r="EY26" s="24"/>
      <c r="EZ26" s="38"/>
      <c r="FA26" s="24"/>
      <c r="FB26" s="34"/>
      <c r="FC26" s="24"/>
      <c r="FD26" s="35"/>
      <c r="FE26" s="36"/>
      <c r="FF26" s="37"/>
      <c r="FG26" s="24"/>
      <c r="FH26" s="38"/>
      <c r="FI26" s="24"/>
      <c r="FJ26" s="34"/>
      <c r="FK26" s="24"/>
      <c r="FL26" s="35"/>
      <c r="FM26" s="36"/>
      <c r="FN26" s="37"/>
      <c r="FO26" s="24"/>
      <c r="FP26" s="38"/>
      <c r="FQ26" s="24"/>
      <c r="FR26" s="34"/>
      <c r="FS26" s="24"/>
      <c r="FT26" s="35"/>
      <c r="FU26" s="36"/>
      <c r="FV26" s="37"/>
      <c r="FW26" s="24"/>
      <c r="FX26" s="38"/>
      <c r="FY26" s="24"/>
      <c r="FZ26" s="34"/>
      <c r="GA26" s="24"/>
      <c r="GB26" s="35"/>
      <c r="GC26" s="36"/>
      <c r="GD26" s="37"/>
      <c r="GE26" s="24"/>
      <c r="GF26" s="38"/>
      <c r="GG26" s="24"/>
      <c r="GH26" s="34"/>
      <c r="GI26" s="24"/>
      <c r="GJ26" s="35"/>
      <c r="GK26" s="36"/>
      <c r="GL26" s="37"/>
      <c r="GM26" s="24"/>
      <c r="GN26" s="38"/>
      <c r="GO26" s="24"/>
      <c r="GP26" s="34"/>
      <c r="GQ26" s="24"/>
      <c r="GR26" s="35"/>
      <c r="GS26" s="36"/>
      <c r="GT26" s="37"/>
      <c r="GU26" s="24"/>
      <c r="GV26" s="38"/>
      <c r="GW26" s="24"/>
      <c r="GX26" s="34"/>
      <c r="GY26" s="24"/>
      <c r="GZ26" s="35"/>
      <c r="HA26" s="36"/>
      <c r="HB26" s="37"/>
      <c r="HC26" s="24"/>
      <c r="HD26" s="38"/>
      <c r="HE26" s="24"/>
      <c r="HF26" s="34"/>
      <c r="HG26" s="24"/>
      <c r="HH26" s="35"/>
      <c r="HI26" s="36"/>
      <c r="HJ26" s="37"/>
      <c r="HK26" s="24"/>
      <c r="HL26" s="38"/>
      <c r="HM26" s="24"/>
      <c r="HN26" s="34"/>
      <c r="HO26" s="24"/>
      <c r="HP26" s="35"/>
      <c r="HQ26" s="36"/>
      <c r="HR26" s="37"/>
      <c r="HS26" s="24"/>
      <c r="HT26" s="38"/>
      <c r="HU26" s="24"/>
      <c r="HV26" s="34"/>
      <c r="HW26" s="24"/>
      <c r="HX26" s="35"/>
      <c r="HY26" s="36"/>
      <c r="HZ26" s="37"/>
      <c r="IA26" s="24"/>
      <c r="IB26" s="38"/>
      <c r="IC26" s="24"/>
      <c r="ID26" s="34"/>
      <c r="IE26" s="24"/>
      <c r="IF26" s="35"/>
      <c r="IG26" s="36"/>
      <c r="IH26" s="37"/>
      <c r="II26" s="24"/>
      <c r="IJ26" s="38"/>
      <c r="IK26" s="24"/>
      <c r="IL26" s="34"/>
      <c r="IM26" s="24"/>
      <c r="IN26" s="35"/>
      <c r="IO26" s="36"/>
      <c r="IP26" s="37"/>
      <c r="IQ26" s="24"/>
      <c r="IR26" s="38"/>
      <c r="IS26" s="24"/>
      <c r="IT26" s="34"/>
      <c r="IU26" s="24"/>
      <c r="IV26" s="35"/>
    </row>
    <row r="27" spans="1:256" s="12" customFormat="1" ht="18.75" x14ac:dyDescent="0.2">
      <c r="A27" s="104" t="s">
        <v>24</v>
      </c>
      <c r="B27" s="105" t="s">
        <v>22</v>
      </c>
      <c r="C27" s="26"/>
      <c r="D27" s="25"/>
      <c r="E27" s="26"/>
      <c r="F27" s="27"/>
      <c r="G27" s="26"/>
      <c r="H27" s="27"/>
      <c r="I27" s="28"/>
      <c r="J27" s="29"/>
      <c r="K27" s="30"/>
      <c r="L27" s="30"/>
      <c r="M27" s="30"/>
      <c r="N27" s="31"/>
      <c r="O27" s="30"/>
      <c r="P27" s="32"/>
      <c r="Q27" s="28"/>
      <c r="R27" s="29"/>
      <c r="S27" s="30"/>
      <c r="T27" s="30"/>
      <c r="U27" s="30"/>
      <c r="V27" s="31"/>
      <c r="W27" s="30"/>
      <c r="X27" s="32"/>
      <c r="Y27" s="28"/>
      <c r="Z27" s="29"/>
      <c r="AA27" s="30"/>
      <c r="AB27" s="30"/>
      <c r="AC27" s="30"/>
      <c r="AD27" s="31"/>
      <c r="AE27" s="30"/>
      <c r="AF27" s="32"/>
      <c r="AG27" s="28"/>
      <c r="AH27" s="29"/>
      <c r="AI27" s="30"/>
      <c r="AJ27" s="30"/>
      <c r="AK27" s="30"/>
      <c r="AL27" s="31"/>
      <c r="AM27" s="30"/>
      <c r="AN27" s="32"/>
      <c r="AO27" s="28"/>
      <c r="AP27" s="29"/>
      <c r="AQ27" s="30"/>
      <c r="AR27" s="30"/>
      <c r="AS27" s="30"/>
      <c r="AT27" s="31"/>
      <c r="AU27" s="30"/>
      <c r="AV27" s="32"/>
      <c r="AW27" s="28"/>
      <c r="AX27" s="29"/>
      <c r="AY27" s="30"/>
      <c r="AZ27" s="30"/>
      <c r="BA27" s="30"/>
      <c r="BB27" s="31"/>
      <c r="BC27" s="30"/>
      <c r="BD27" s="32"/>
      <c r="BE27" s="28"/>
      <c r="BF27" s="29"/>
      <c r="BG27" s="30"/>
      <c r="BH27" s="30"/>
      <c r="BI27" s="30"/>
      <c r="BJ27" s="31"/>
      <c r="BK27" s="30"/>
      <c r="BL27" s="32"/>
      <c r="BM27" s="28"/>
      <c r="BN27" s="29"/>
      <c r="BO27" s="30"/>
      <c r="BP27" s="30"/>
      <c r="BQ27" s="33"/>
      <c r="BR27" s="34"/>
      <c r="BS27" s="24"/>
      <c r="BT27" s="35"/>
      <c r="BU27" s="36"/>
      <c r="BV27" s="37"/>
      <c r="BW27" s="24"/>
      <c r="BX27" s="38"/>
      <c r="BY27" s="24"/>
      <c r="BZ27" s="34"/>
      <c r="CA27" s="24"/>
      <c r="CB27" s="35"/>
      <c r="CC27" s="36"/>
      <c r="CD27" s="37"/>
      <c r="CE27" s="24"/>
      <c r="CF27" s="38"/>
      <c r="CG27" s="24"/>
      <c r="CH27" s="34"/>
      <c r="CI27" s="24"/>
      <c r="CJ27" s="35"/>
      <c r="CK27" s="36"/>
      <c r="CL27" s="37"/>
      <c r="CM27" s="24"/>
      <c r="CN27" s="38"/>
      <c r="CO27" s="24"/>
      <c r="CP27" s="34"/>
      <c r="CQ27" s="24"/>
      <c r="CR27" s="35"/>
      <c r="CS27" s="36"/>
      <c r="CT27" s="37"/>
      <c r="CU27" s="24"/>
      <c r="CV27" s="38"/>
      <c r="CW27" s="24"/>
      <c r="CX27" s="34"/>
      <c r="CY27" s="24"/>
      <c r="CZ27" s="35"/>
      <c r="DA27" s="36"/>
      <c r="DB27" s="37"/>
      <c r="DC27" s="24"/>
      <c r="DD27" s="38"/>
      <c r="DE27" s="24"/>
      <c r="DF27" s="34"/>
      <c r="DG27" s="24"/>
      <c r="DH27" s="35"/>
      <c r="DI27" s="36"/>
      <c r="DJ27" s="37"/>
      <c r="DK27" s="24"/>
      <c r="DL27" s="38"/>
      <c r="DM27" s="24"/>
      <c r="DN27" s="34"/>
      <c r="DO27" s="24"/>
      <c r="DP27" s="35"/>
      <c r="DQ27" s="36"/>
      <c r="DR27" s="37"/>
      <c r="DS27" s="24"/>
      <c r="DT27" s="38"/>
      <c r="DU27" s="24"/>
      <c r="DV27" s="34"/>
      <c r="DW27" s="24"/>
      <c r="DX27" s="35"/>
      <c r="DY27" s="36"/>
      <c r="DZ27" s="37"/>
      <c r="EA27" s="24"/>
      <c r="EB27" s="38"/>
      <c r="EC27" s="24"/>
      <c r="ED27" s="34"/>
      <c r="EE27" s="24"/>
      <c r="EF27" s="35"/>
      <c r="EG27" s="36"/>
      <c r="EH27" s="37"/>
      <c r="EI27" s="24"/>
      <c r="EJ27" s="38"/>
      <c r="EK27" s="24"/>
      <c r="EL27" s="34"/>
      <c r="EM27" s="24"/>
      <c r="EN27" s="35"/>
      <c r="EO27" s="36"/>
      <c r="EP27" s="37"/>
      <c r="EQ27" s="24"/>
      <c r="ER27" s="38"/>
      <c r="ES27" s="24"/>
      <c r="ET27" s="34"/>
      <c r="EU27" s="24"/>
      <c r="EV27" s="35"/>
      <c r="EW27" s="36"/>
      <c r="EX27" s="37"/>
      <c r="EY27" s="24"/>
      <c r="EZ27" s="38"/>
      <c r="FA27" s="24"/>
      <c r="FB27" s="34"/>
      <c r="FC27" s="24"/>
      <c r="FD27" s="35"/>
      <c r="FE27" s="36"/>
      <c r="FF27" s="37"/>
      <c r="FG27" s="24"/>
      <c r="FH27" s="38"/>
      <c r="FI27" s="24"/>
      <c r="FJ27" s="34"/>
      <c r="FK27" s="24"/>
      <c r="FL27" s="35"/>
      <c r="FM27" s="36"/>
      <c r="FN27" s="37"/>
      <c r="FO27" s="24"/>
      <c r="FP27" s="38"/>
      <c r="FQ27" s="24"/>
      <c r="FR27" s="34"/>
      <c r="FS27" s="24"/>
      <c r="FT27" s="35"/>
      <c r="FU27" s="36"/>
      <c r="FV27" s="37"/>
      <c r="FW27" s="24"/>
      <c r="FX27" s="38"/>
      <c r="FY27" s="24"/>
      <c r="FZ27" s="34"/>
      <c r="GA27" s="24"/>
      <c r="GB27" s="35"/>
      <c r="GC27" s="36"/>
      <c r="GD27" s="37"/>
      <c r="GE27" s="24"/>
      <c r="GF27" s="38"/>
      <c r="GG27" s="24"/>
      <c r="GH27" s="34"/>
      <c r="GI27" s="24"/>
      <c r="GJ27" s="35"/>
      <c r="GK27" s="36"/>
      <c r="GL27" s="37"/>
      <c r="GM27" s="24"/>
      <c r="GN27" s="38"/>
      <c r="GO27" s="24"/>
      <c r="GP27" s="34"/>
      <c r="GQ27" s="24"/>
      <c r="GR27" s="35"/>
      <c r="GS27" s="36"/>
      <c r="GT27" s="37"/>
      <c r="GU27" s="24"/>
      <c r="GV27" s="38"/>
      <c r="GW27" s="24"/>
      <c r="GX27" s="34"/>
      <c r="GY27" s="24"/>
      <c r="GZ27" s="35"/>
      <c r="HA27" s="36"/>
      <c r="HB27" s="37"/>
      <c r="HC27" s="24"/>
      <c r="HD27" s="38"/>
      <c r="HE27" s="24"/>
      <c r="HF27" s="34"/>
      <c r="HG27" s="24"/>
      <c r="HH27" s="35"/>
      <c r="HI27" s="36"/>
      <c r="HJ27" s="37"/>
      <c r="HK27" s="24"/>
      <c r="HL27" s="38"/>
      <c r="HM27" s="24"/>
      <c r="HN27" s="34"/>
      <c r="HO27" s="24"/>
      <c r="HP27" s="35"/>
      <c r="HQ27" s="36"/>
      <c r="HR27" s="37"/>
      <c r="HS27" s="24"/>
      <c r="HT27" s="38"/>
      <c r="HU27" s="24"/>
      <c r="HV27" s="34"/>
      <c r="HW27" s="24"/>
      <c r="HX27" s="35"/>
      <c r="HY27" s="36"/>
      <c r="HZ27" s="37"/>
      <c r="IA27" s="24"/>
      <c r="IB27" s="38"/>
      <c r="IC27" s="24"/>
      <c r="ID27" s="34"/>
      <c r="IE27" s="24"/>
      <c r="IF27" s="35"/>
      <c r="IG27" s="36"/>
      <c r="IH27" s="37"/>
      <c r="II27" s="24"/>
      <c r="IJ27" s="38"/>
      <c r="IK27" s="24"/>
      <c r="IL27" s="34"/>
      <c r="IM27" s="24"/>
      <c r="IN27" s="35"/>
      <c r="IO27" s="36"/>
      <c r="IP27" s="37"/>
      <c r="IQ27" s="24"/>
      <c r="IR27" s="38"/>
      <c r="IS27" s="24"/>
      <c r="IT27" s="34"/>
      <c r="IU27" s="24"/>
      <c r="IV27" s="35"/>
    </row>
    <row r="28" spans="1:256" s="12" customFormat="1" ht="18.75" x14ac:dyDescent="0.2">
      <c r="A28" s="104" t="s">
        <v>25</v>
      </c>
      <c r="B28" s="105" t="s">
        <v>26</v>
      </c>
      <c r="C28" s="26"/>
      <c r="D28" s="25"/>
      <c r="E28" s="26"/>
      <c r="F28" s="27"/>
      <c r="G28" s="26"/>
      <c r="H28" s="27"/>
      <c r="I28" s="28"/>
      <c r="J28" s="29"/>
      <c r="K28" s="30"/>
      <c r="L28" s="30"/>
      <c r="M28" s="30"/>
      <c r="N28" s="31"/>
      <c r="O28" s="30"/>
      <c r="P28" s="32"/>
      <c r="Q28" s="28"/>
      <c r="R28" s="29"/>
      <c r="S28" s="30"/>
      <c r="T28" s="30"/>
      <c r="U28" s="30"/>
      <c r="V28" s="31"/>
      <c r="W28" s="30"/>
      <c r="X28" s="32"/>
      <c r="Y28" s="28"/>
      <c r="Z28" s="29"/>
      <c r="AA28" s="30"/>
      <c r="AB28" s="30"/>
      <c r="AC28" s="30"/>
      <c r="AD28" s="31"/>
      <c r="AE28" s="30"/>
      <c r="AF28" s="32"/>
      <c r="AG28" s="28"/>
      <c r="AH28" s="29"/>
      <c r="AI28" s="30"/>
      <c r="AJ28" s="30"/>
      <c r="AK28" s="30"/>
      <c r="AL28" s="31"/>
      <c r="AM28" s="30"/>
      <c r="AN28" s="32"/>
      <c r="AO28" s="28"/>
      <c r="AP28" s="29"/>
      <c r="AQ28" s="30"/>
      <c r="AR28" s="30"/>
      <c r="AS28" s="30"/>
      <c r="AT28" s="31"/>
      <c r="AU28" s="30"/>
      <c r="AV28" s="32"/>
      <c r="AW28" s="28"/>
      <c r="AX28" s="29"/>
      <c r="AY28" s="30"/>
      <c r="AZ28" s="30"/>
      <c r="BA28" s="30"/>
      <c r="BB28" s="31"/>
      <c r="BC28" s="30"/>
      <c r="BD28" s="32"/>
      <c r="BE28" s="28"/>
      <c r="BF28" s="29"/>
      <c r="BG28" s="30"/>
      <c r="BH28" s="30"/>
      <c r="BI28" s="30"/>
      <c r="BJ28" s="31"/>
      <c r="BK28" s="30"/>
      <c r="BL28" s="32"/>
      <c r="BM28" s="28"/>
      <c r="BN28" s="29"/>
      <c r="BO28" s="30"/>
      <c r="BP28" s="30"/>
      <c r="BQ28" s="33"/>
      <c r="BR28" s="34"/>
      <c r="BS28" s="24"/>
      <c r="BT28" s="35"/>
      <c r="BU28" s="36"/>
      <c r="BV28" s="37"/>
      <c r="BW28" s="24"/>
      <c r="BX28" s="38"/>
      <c r="BY28" s="24"/>
      <c r="BZ28" s="34"/>
      <c r="CA28" s="24"/>
      <c r="CB28" s="35"/>
      <c r="CC28" s="36"/>
      <c r="CD28" s="37"/>
      <c r="CE28" s="24"/>
      <c r="CF28" s="38"/>
      <c r="CG28" s="24"/>
      <c r="CH28" s="34"/>
      <c r="CI28" s="24"/>
      <c r="CJ28" s="35"/>
      <c r="CK28" s="36"/>
      <c r="CL28" s="37"/>
      <c r="CM28" s="24"/>
      <c r="CN28" s="38"/>
      <c r="CO28" s="24"/>
      <c r="CP28" s="34"/>
      <c r="CQ28" s="24"/>
      <c r="CR28" s="35"/>
      <c r="CS28" s="36"/>
      <c r="CT28" s="37"/>
      <c r="CU28" s="24"/>
      <c r="CV28" s="38"/>
      <c r="CW28" s="24"/>
      <c r="CX28" s="34"/>
      <c r="CY28" s="24"/>
      <c r="CZ28" s="35"/>
      <c r="DA28" s="36"/>
      <c r="DB28" s="37"/>
      <c r="DC28" s="24"/>
      <c r="DD28" s="38"/>
      <c r="DE28" s="24"/>
      <c r="DF28" s="34"/>
      <c r="DG28" s="24"/>
      <c r="DH28" s="35"/>
      <c r="DI28" s="36"/>
      <c r="DJ28" s="37"/>
      <c r="DK28" s="24"/>
      <c r="DL28" s="38"/>
      <c r="DM28" s="24"/>
      <c r="DN28" s="34"/>
      <c r="DO28" s="24"/>
      <c r="DP28" s="35"/>
      <c r="DQ28" s="36"/>
      <c r="DR28" s="37"/>
      <c r="DS28" s="24"/>
      <c r="DT28" s="38"/>
      <c r="DU28" s="24"/>
      <c r="DV28" s="34"/>
      <c r="DW28" s="24"/>
      <c r="DX28" s="35"/>
      <c r="DY28" s="36"/>
      <c r="DZ28" s="37"/>
      <c r="EA28" s="24"/>
      <c r="EB28" s="38"/>
      <c r="EC28" s="24"/>
      <c r="ED28" s="34"/>
      <c r="EE28" s="24"/>
      <c r="EF28" s="35"/>
      <c r="EG28" s="36"/>
      <c r="EH28" s="37"/>
      <c r="EI28" s="24"/>
      <c r="EJ28" s="38"/>
      <c r="EK28" s="24"/>
      <c r="EL28" s="34"/>
      <c r="EM28" s="24"/>
      <c r="EN28" s="35"/>
      <c r="EO28" s="36"/>
      <c r="EP28" s="37"/>
      <c r="EQ28" s="24"/>
      <c r="ER28" s="38"/>
      <c r="ES28" s="24"/>
      <c r="ET28" s="34"/>
      <c r="EU28" s="24"/>
      <c r="EV28" s="35"/>
      <c r="EW28" s="36"/>
      <c r="EX28" s="37"/>
      <c r="EY28" s="24"/>
      <c r="EZ28" s="38"/>
      <c r="FA28" s="24"/>
      <c r="FB28" s="34"/>
      <c r="FC28" s="24"/>
      <c r="FD28" s="35"/>
      <c r="FE28" s="36"/>
      <c r="FF28" s="37"/>
      <c r="FG28" s="24"/>
      <c r="FH28" s="38"/>
      <c r="FI28" s="24"/>
      <c r="FJ28" s="34"/>
      <c r="FK28" s="24"/>
      <c r="FL28" s="35"/>
      <c r="FM28" s="36"/>
      <c r="FN28" s="37"/>
      <c r="FO28" s="24"/>
      <c r="FP28" s="38"/>
      <c r="FQ28" s="24"/>
      <c r="FR28" s="34"/>
      <c r="FS28" s="24"/>
      <c r="FT28" s="35"/>
      <c r="FU28" s="36"/>
      <c r="FV28" s="37"/>
      <c r="FW28" s="24"/>
      <c r="FX28" s="38"/>
      <c r="FY28" s="24"/>
      <c r="FZ28" s="34"/>
      <c r="GA28" s="24"/>
      <c r="GB28" s="35"/>
      <c r="GC28" s="36"/>
      <c r="GD28" s="37"/>
      <c r="GE28" s="24"/>
      <c r="GF28" s="38"/>
      <c r="GG28" s="24"/>
      <c r="GH28" s="34"/>
      <c r="GI28" s="24"/>
      <c r="GJ28" s="35"/>
      <c r="GK28" s="36"/>
      <c r="GL28" s="37"/>
      <c r="GM28" s="24"/>
      <c r="GN28" s="38"/>
      <c r="GO28" s="24"/>
      <c r="GP28" s="34"/>
      <c r="GQ28" s="24"/>
      <c r="GR28" s="35"/>
      <c r="GS28" s="36"/>
      <c r="GT28" s="37"/>
      <c r="GU28" s="24"/>
      <c r="GV28" s="38"/>
      <c r="GW28" s="24"/>
      <c r="GX28" s="34"/>
      <c r="GY28" s="24"/>
      <c r="GZ28" s="35"/>
      <c r="HA28" s="36"/>
      <c r="HB28" s="37"/>
      <c r="HC28" s="24"/>
      <c r="HD28" s="38"/>
      <c r="HE28" s="24"/>
      <c r="HF28" s="34"/>
      <c r="HG28" s="24"/>
      <c r="HH28" s="35"/>
      <c r="HI28" s="36"/>
      <c r="HJ28" s="37"/>
      <c r="HK28" s="24"/>
      <c r="HL28" s="38"/>
      <c r="HM28" s="24"/>
      <c r="HN28" s="34"/>
      <c r="HO28" s="24"/>
      <c r="HP28" s="35"/>
      <c r="HQ28" s="36"/>
      <c r="HR28" s="37"/>
      <c r="HS28" s="24"/>
      <c r="HT28" s="38"/>
      <c r="HU28" s="24"/>
      <c r="HV28" s="34"/>
      <c r="HW28" s="24"/>
      <c r="HX28" s="35"/>
      <c r="HY28" s="36"/>
      <c r="HZ28" s="37"/>
      <c r="IA28" s="24"/>
      <c r="IB28" s="38"/>
      <c r="IC28" s="24"/>
      <c r="ID28" s="34"/>
      <c r="IE28" s="24"/>
      <c r="IF28" s="35"/>
      <c r="IG28" s="36"/>
      <c r="IH28" s="37"/>
      <c r="II28" s="24"/>
      <c r="IJ28" s="38"/>
      <c r="IK28" s="24"/>
      <c r="IL28" s="34"/>
      <c r="IM28" s="24"/>
      <c r="IN28" s="35"/>
      <c r="IO28" s="36"/>
      <c r="IP28" s="37"/>
      <c r="IQ28" s="24"/>
      <c r="IR28" s="38"/>
      <c r="IS28" s="24"/>
      <c r="IT28" s="34"/>
      <c r="IU28" s="24"/>
      <c r="IV28" s="35"/>
    </row>
    <row r="29" spans="1:256" s="12" customFormat="1" ht="18.75" x14ac:dyDescent="0.2">
      <c r="A29" s="104" t="s">
        <v>27</v>
      </c>
      <c r="B29" s="105" t="s">
        <v>22</v>
      </c>
      <c r="C29" s="26"/>
      <c r="D29" s="25"/>
      <c r="E29" s="26"/>
      <c r="F29" s="27"/>
      <c r="G29" s="26"/>
      <c r="H29" s="27"/>
      <c r="I29" s="28"/>
      <c r="J29" s="29"/>
      <c r="K29" s="30"/>
      <c r="L29" s="30"/>
      <c r="M29" s="30"/>
      <c r="N29" s="31"/>
      <c r="O29" s="30"/>
      <c r="P29" s="32"/>
      <c r="Q29" s="28"/>
      <c r="R29" s="29"/>
      <c r="S29" s="30"/>
      <c r="T29" s="30"/>
      <c r="U29" s="30"/>
      <c r="V29" s="31"/>
      <c r="W29" s="30"/>
      <c r="X29" s="32"/>
      <c r="Y29" s="28"/>
      <c r="Z29" s="29"/>
      <c r="AA29" s="30"/>
      <c r="AB29" s="30"/>
      <c r="AC29" s="30"/>
      <c r="AD29" s="31"/>
      <c r="AE29" s="30"/>
      <c r="AF29" s="32"/>
      <c r="AG29" s="28"/>
      <c r="AH29" s="29"/>
      <c r="AI29" s="30"/>
      <c r="AJ29" s="30"/>
      <c r="AK29" s="30"/>
      <c r="AL29" s="31"/>
      <c r="AM29" s="30"/>
      <c r="AN29" s="32"/>
      <c r="AO29" s="28"/>
      <c r="AP29" s="29"/>
      <c r="AQ29" s="30"/>
      <c r="AR29" s="30"/>
      <c r="AS29" s="30"/>
      <c r="AT29" s="31"/>
      <c r="AU29" s="30"/>
      <c r="AV29" s="32"/>
      <c r="AW29" s="28"/>
      <c r="AX29" s="29"/>
      <c r="AY29" s="30"/>
      <c r="AZ29" s="30"/>
      <c r="BA29" s="30"/>
      <c r="BB29" s="31"/>
      <c r="BC29" s="30"/>
      <c r="BD29" s="32"/>
      <c r="BE29" s="28"/>
      <c r="BF29" s="29"/>
      <c r="BG29" s="30"/>
      <c r="BH29" s="30"/>
      <c r="BI29" s="30"/>
      <c r="BJ29" s="31"/>
      <c r="BK29" s="30"/>
      <c r="BL29" s="32"/>
      <c r="BM29" s="28"/>
      <c r="BN29" s="29"/>
      <c r="BO29" s="30"/>
      <c r="BP29" s="30"/>
      <c r="BQ29" s="33"/>
      <c r="BR29" s="34"/>
      <c r="BS29" s="24"/>
      <c r="BT29" s="35"/>
      <c r="BU29" s="36"/>
      <c r="BV29" s="37"/>
      <c r="BW29" s="24"/>
      <c r="BX29" s="38"/>
      <c r="BY29" s="24"/>
      <c r="BZ29" s="34"/>
      <c r="CA29" s="24"/>
      <c r="CB29" s="35"/>
      <c r="CC29" s="36"/>
      <c r="CD29" s="37"/>
      <c r="CE29" s="24"/>
      <c r="CF29" s="38"/>
      <c r="CG29" s="24"/>
      <c r="CH29" s="34"/>
      <c r="CI29" s="24"/>
      <c r="CJ29" s="35"/>
      <c r="CK29" s="36"/>
      <c r="CL29" s="37"/>
      <c r="CM29" s="24"/>
      <c r="CN29" s="38"/>
      <c r="CO29" s="24"/>
      <c r="CP29" s="34"/>
      <c r="CQ29" s="24"/>
      <c r="CR29" s="35"/>
      <c r="CS29" s="36"/>
      <c r="CT29" s="37"/>
      <c r="CU29" s="24"/>
      <c r="CV29" s="38"/>
      <c r="CW29" s="24"/>
      <c r="CX29" s="34"/>
      <c r="CY29" s="24"/>
      <c r="CZ29" s="35"/>
      <c r="DA29" s="36"/>
      <c r="DB29" s="37"/>
      <c r="DC29" s="24"/>
      <c r="DD29" s="38"/>
      <c r="DE29" s="24"/>
      <c r="DF29" s="34"/>
      <c r="DG29" s="24"/>
      <c r="DH29" s="35"/>
      <c r="DI29" s="36"/>
      <c r="DJ29" s="37"/>
      <c r="DK29" s="24"/>
      <c r="DL29" s="38"/>
      <c r="DM29" s="24"/>
      <c r="DN29" s="34"/>
      <c r="DO29" s="24"/>
      <c r="DP29" s="35"/>
      <c r="DQ29" s="36"/>
      <c r="DR29" s="37"/>
      <c r="DS29" s="24"/>
      <c r="DT29" s="38"/>
      <c r="DU29" s="24"/>
      <c r="DV29" s="34"/>
      <c r="DW29" s="24"/>
      <c r="DX29" s="35"/>
      <c r="DY29" s="36"/>
      <c r="DZ29" s="37"/>
      <c r="EA29" s="24"/>
      <c r="EB29" s="38"/>
      <c r="EC29" s="24"/>
      <c r="ED29" s="34"/>
      <c r="EE29" s="24"/>
      <c r="EF29" s="35"/>
      <c r="EG29" s="36"/>
      <c r="EH29" s="37"/>
      <c r="EI29" s="24"/>
      <c r="EJ29" s="38"/>
      <c r="EK29" s="24"/>
      <c r="EL29" s="34"/>
      <c r="EM29" s="24"/>
      <c r="EN29" s="35"/>
      <c r="EO29" s="36"/>
      <c r="EP29" s="37"/>
      <c r="EQ29" s="24"/>
      <c r="ER29" s="38"/>
      <c r="ES29" s="24"/>
      <c r="ET29" s="34"/>
      <c r="EU29" s="24"/>
      <c r="EV29" s="35"/>
      <c r="EW29" s="36"/>
      <c r="EX29" s="37"/>
      <c r="EY29" s="24"/>
      <c r="EZ29" s="38"/>
      <c r="FA29" s="24"/>
      <c r="FB29" s="34"/>
      <c r="FC29" s="24"/>
      <c r="FD29" s="35"/>
      <c r="FE29" s="36"/>
      <c r="FF29" s="37"/>
      <c r="FG29" s="24"/>
      <c r="FH29" s="38"/>
      <c r="FI29" s="24"/>
      <c r="FJ29" s="34"/>
      <c r="FK29" s="24"/>
      <c r="FL29" s="35"/>
      <c r="FM29" s="36"/>
      <c r="FN29" s="37"/>
      <c r="FO29" s="24"/>
      <c r="FP29" s="38"/>
      <c r="FQ29" s="24"/>
      <c r="FR29" s="34"/>
      <c r="FS29" s="24"/>
      <c r="FT29" s="35"/>
      <c r="FU29" s="36"/>
      <c r="FV29" s="37"/>
      <c r="FW29" s="24"/>
      <c r="FX29" s="38"/>
      <c r="FY29" s="24"/>
      <c r="FZ29" s="34"/>
      <c r="GA29" s="24"/>
      <c r="GB29" s="35"/>
      <c r="GC29" s="36"/>
      <c r="GD29" s="37"/>
      <c r="GE29" s="24"/>
      <c r="GF29" s="38"/>
      <c r="GG29" s="24"/>
      <c r="GH29" s="34"/>
      <c r="GI29" s="24"/>
      <c r="GJ29" s="35"/>
      <c r="GK29" s="36"/>
      <c r="GL29" s="37"/>
      <c r="GM29" s="24"/>
      <c r="GN29" s="38"/>
      <c r="GO29" s="24"/>
      <c r="GP29" s="34"/>
      <c r="GQ29" s="24"/>
      <c r="GR29" s="35"/>
      <c r="GS29" s="36"/>
      <c r="GT29" s="37"/>
      <c r="GU29" s="24"/>
      <c r="GV29" s="38"/>
      <c r="GW29" s="24"/>
      <c r="GX29" s="34"/>
      <c r="GY29" s="24"/>
      <c r="GZ29" s="35"/>
      <c r="HA29" s="36"/>
      <c r="HB29" s="37"/>
      <c r="HC29" s="24"/>
      <c r="HD29" s="38"/>
      <c r="HE29" s="24"/>
      <c r="HF29" s="34"/>
      <c r="HG29" s="24"/>
      <c r="HH29" s="35"/>
      <c r="HI29" s="36"/>
      <c r="HJ29" s="37"/>
      <c r="HK29" s="24"/>
      <c r="HL29" s="38"/>
      <c r="HM29" s="24"/>
      <c r="HN29" s="34"/>
      <c r="HO29" s="24"/>
      <c r="HP29" s="35"/>
      <c r="HQ29" s="36"/>
      <c r="HR29" s="37"/>
      <c r="HS29" s="24"/>
      <c r="HT29" s="38"/>
      <c r="HU29" s="24"/>
      <c r="HV29" s="34"/>
      <c r="HW29" s="24"/>
      <c r="HX29" s="35"/>
      <c r="HY29" s="36"/>
      <c r="HZ29" s="37"/>
      <c r="IA29" s="24"/>
      <c r="IB29" s="38"/>
      <c r="IC29" s="24"/>
      <c r="ID29" s="34"/>
      <c r="IE29" s="24"/>
      <c r="IF29" s="35"/>
      <c r="IG29" s="36"/>
      <c r="IH29" s="37"/>
      <c r="II29" s="24"/>
      <c r="IJ29" s="38"/>
      <c r="IK29" s="24"/>
      <c r="IL29" s="34"/>
      <c r="IM29" s="24"/>
      <c r="IN29" s="35"/>
      <c r="IO29" s="36"/>
      <c r="IP29" s="37"/>
      <c r="IQ29" s="24"/>
      <c r="IR29" s="38"/>
      <c r="IS29" s="24"/>
      <c r="IT29" s="34"/>
      <c r="IU29" s="24"/>
      <c r="IV29" s="35"/>
    </row>
    <row r="30" spans="1:256" s="12" customFormat="1" ht="25.5" x14ac:dyDescent="0.2">
      <c r="A30" s="104" t="s">
        <v>28</v>
      </c>
      <c r="B30" s="105" t="s">
        <v>29</v>
      </c>
      <c r="C30" s="26"/>
      <c r="D30" s="25"/>
      <c r="E30" s="26"/>
      <c r="F30" s="27"/>
      <c r="G30" s="26"/>
      <c r="H30" s="27"/>
      <c r="I30" s="28"/>
      <c r="J30" s="29"/>
      <c r="K30" s="30"/>
      <c r="L30" s="30"/>
      <c r="M30" s="30"/>
      <c r="N30" s="31"/>
      <c r="O30" s="30"/>
      <c r="P30" s="32"/>
      <c r="Q30" s="28"/>
      <c r="R30" s="29"/>
      <c r="S30" s="30"/>
      <c r="T30" s="30"/>
      <c r="U30" s="30"/>
      <c r="V30" s="31"/>
      <c r="W30" s="30"/>
      <c r="X30" s="32"/>
      <c r="Y30" s="28"/>
      <c r="Z30" s="29"/>
      <c r="AA30" s="30"/>
      <c r="AB30" s="30"/>
      <c r="AC30" s="30"/>
      <c r="AD30" s="31"/>
      <c r="AE30" s="30"/>
      <c r="AF30" s="32"/>
      <c r="AG30" s="28"/>
      <c r="AH30" s="29"/>
      <c r="AI30" s="30"/>
      <c r="AJ30" s="30"/>
      <c r="AK30" s="30"/>
      <c r="AL30" s="31"/>
      <c r="AM30" s="30"/>
      <c r="AN30" s="32"/>
      <c r="AO30" s="28"/>
      <c r="AP30" s="29"/>
      <c r="AQ30" s="30"/>
      <c r="AR30" s="30"/>
      <c r="AS30" s="30"/>
      <c r="AT30" s="31"/>
      <c r="AU30" s="30"/>
      <c r="AV30" s="32"/>
      <c r="AW30" s="28"/>
      <c r="AX30" s="29"/>
      <c r="AY30" s="30"/>
      <c r="AZ30" s="30"/>
      <c r="BA30" s="30"/>
      <c r="BB30" s="31"/>
      <c r="BC30" s="30"/>
      <c r="BD30" s="32"/>
      <c r="BE30" s="28"/>
      <c r="BF30" s="29"/>
      <c r="BG30" s="30"/>
      <c r="BH30" s="30"/>
      <c r="BI30" s="30"/>
      <c r="BJ30" s="31"/>
      <c r="BK30" s="30"/>
      <c r="BL30" s="32"/>
      <c r="BM30" s="28"/>
      <c r="BN30" s="29"/>
      <c r="BO30" s="30"/>
      <c r="BP30" s="30"/>
      <c r="BQ30" s="33"/>
      <c r="BR30" s="34"/>
      <c r="BS30" s="24"/>
      <c r="BT30" s="35"/>
      <c r="BU30" s="36"/>
      <c r="BV30" s="37"/>
      <c r="BW30" s="24"/>
      <c r="BX30" s="38"/>
      <c r="BY30" s="24"/>
      <c r="BZ30" s="34"/>
      <c r="CA30" s="24"/>
      <c r="CB30" s="35"/>
      <c r="CC30" s="36"/>
      <c r="CD30" s="37"/>
      <c r="CE30" s="24"/>
      <c r="CF30" s="38"/>
      <c r="CG30" s="24"/>
      <c r="CH30" s="34"/>
      <c r="CI30" s="24"/>
      <c r="CJ30" s="35"/>
      <c r="CK30" s="36"/>
      <c r="CL30" s="37"/>
      <c r="CM30" s="24"/>
      <c r="CN30" s="38"/>
      <c r="CO30" s="24"/>
      <c r="CP30" s="34"/>
      <c r="CQ30" s="24"/>
      <c r="CR30" s="35"/>
      <c r="CS30" s="36"/>
      <c r="CT30" s="37"/>
      <c r="CU30" s="24"/>
      <c r="CV30" s="38"/>
      <c r="CW30" s="24"/>
      <c r="CX30" s="34"/>
      <c r="CY30" s="24"/>
      <c r="CZ30" s="35"/>
      <c r="DA30" s="36"/>
      <c r="DB30" s="37"/>
      <c r="DC30" s="24"/>
      <c r="DD30" s="38"/>
      <c r="DE30" s="24"/>
      <c r="DF30" s="34"/>
      <c r="DG30" s="24"/>
      <c r="DH30" s="35"/>
      <c r="DI30" s="36"/>
      <c r="DJ30" s="37"/>
      <c r="DK30" s="24"/>
      <c r="DL30" s="38"/>
      <c r="DM30" s="24"/>
      <c r="DN30" s="34"/>
      <c r="DO30" s="24"/>
      <c r="DP30" s="35"/>
      <c r="DQ30" s="36"/>
      <c r="DR30" s="37"/>
      <c r="DS30" s="24"/>
      <c r="DT30" s="38"/>
      <c r="DU30" s="24"/>
      <c r="DV30" s="34"/>
      <c r="DW30" s="24"/>
      <c r="DX30" s="35"/>
      <c r="DY30" s="36"/>
      <c r="DZ30" s="37"/>
      <c r="EA30" s="24"/>
      <c r="EB30" s="38"/>
      <c r="EC30" s="24"/>
      <c r="ED30" s="34"/>
      <c r="EE30" s="24"/>
      <c r="EF30" s="35"/>
      <c r="EG30" s="36"/>
      <c r="EH30" s="37"/>
      <c r="EI30" s="24"/>
      <c r="EJ30" s="38"/>
      <c r="EK30" s="24"/>
      <c r="EL30" s="34"/>
      <c r="EM30" s="24"/>
      <c r="EN30" s="35"/>
      <c r="EO30" s="36"/>
      <c r="EP30" s="37"/>
      <c r="EQ30" s="24"/>
      <c r="ER30" s="38"/>
      <c r="ES30" s="24"/>
      <c r="ET30" s="34"/>
      <c r="EU30" s="24"/>
      <c r="EV30" s="35"/>
      <c r="EW30" s="36"/>
      <c r="EX30" s="37"/>
      <c r="EY30" s="24"/>
      <c r="EZ30" s="38"/>
      <c r="FA30" s="24"/>
      <c r="FB30" s="34"/>
      <c r="FC30" s="24"/>
      <c r="FD30" s="35"/>
      <c r="FE30" s="36"/>
      <c r="FF30" s="37"/>
      <c r="FG30" s="24"/>
      <c r="FH30" s="38"/>
      <c r="FI30" s="24"/>
      <c r="FJ30" s="34"/>
      <c r="FK30" s="24"/>
      <c r="FL30" s="35"/>
      <c r="FM30" s="36"/>
      <c r="FN30" s="37"/>
      <c r="FO30" s="24"/>
      <c r="FP30" s="38"/>
      <c r="FQ30" s="24"/>
      <c r="FR30" s="34"/>
      <c r="FS30" s="24"/>
      <c r="FT30" s="35"/>
      <c r="FU30" s="36"/>
      <c r="FV30" s="37"/>
      <c r="FW30" s="24"/>
      <c r="FX30" s="38"/>
      <c r="FY30" s="24"/>
      <c r="FZ30" s="34"/>
      <c r="GA30" s="24"/>
      <c r="GB30" s="35"/>
      <c r="GC30" s="36"/>
      <c r="GD30" s="37"/>
      <c r="GE30" s="24"/>
      <c r="GF30" s="38"/>
      <c r="GG30" s="24"/>
      <c r="GH30" s="34"/>
      <c r="GI30" s="24"/>
      <c r="GJ30" s="35"/>
      <c r="GK30" s="36"/>
      <c r="GL30" s="37"/>
      <c r="GM30" s="24"/>
      <c r="GN30" s="38"/>
      <c r="GO30" s="24"/>
      <c r="GP30" s="34"/>
      <c r="GQ30" s="24"/>
      <c r="GR30" s="35"/>
      <c r="GS30" s="36"/>
      <c r="GT30" s="37"/>
      <c r="GU30" s="24"/>
      <c r="GV30" s="38"/>
      <c r="GW30" s="24"/>
      <c r="GX30" s="34"/>
      <c r="GY30" s="24"/>
      <c r="GZ30" s="35"/>
      <c r="HA30" s="36"/>
      <c r="HB30" s="37"/>
      <c r="HC30" s="24"/>
      <c r="HD30" s="38"/>
      <c r="HE30" s="24"/>
      <c r="HF30" s="34"/>
      <c r="HG30" s="24"/>
      <c r="HH30" s="35"/>
      <c r="HI30" s="36"/>
      <c r="HJ30" s="37"/>
      <c r="HK30" s="24"/>
      <c r="HL30" s="38"/>
      <c r="HM30" s="24"/>
      <c r="HN30" s="34"/>
      <c r="HO30" s="24"/>
      <c r="HP30" s="35"/>
      <c r="HQ30" s="36"/>
      <c r="HR30" s="37"/>
      <c r="HS30" s="24"/>
      <c r="HT30" s="38"/>
      <c r="HU30" s="24"/>
      <c r="HV30" s="34"/>
      <c r="HW30" s="24"/>
      <c r="HX30" s="35"/>
      <c r="HY30" s="36"/>
      <c r="HZ30" s="37"/>
      <c r="IA30" s="24"/>
      <c r="IB30" s="38"/>
      <c r="IC30" s="24"/>
      <c r="ID30" s="34"/>
      <c r="IE30" s="24"/>
      <c r="IF30" s="35"/>
      <c r="IG30" s="36"/>
      <c r="IH30" s="37"/>
      <c r="II30" s="24"/>
      <c r="IJ30" s="38"/>
      <c r="IK30" s="24"/>
      <c r="IL30" s="34"/>
      <c r="IM30" s="24"/>
      <c r="IN30" s="35"/>
      <c r="IO30" s="36"/>
      <c r="IP30" s="37"/>
      <c r="IQ30" s="24"/>
      <c r="IR30" s="38"/>
      <c r="IS30" s="24"/>
      <c r="IT30" s="34"/>
      <c r="IU30" s="24"/>
      <c r="IV30" s="35"/>
    </row>
    <row r="31" spans="1:256" s="12" customFormat="1" ht="18.75" x14ac:dyDescent="0.2">
      <c r="A31" s="104" t="s">
        <v>30</v>
      </c>
      <c r="B31" s="105" t="s">
        <v>22</v>
      </c>
      <c r="C31" s="26"/>
      <c r="D31" s="25"/>
      <c r="E31" s="26"/>
      <c r="F31" s="27"/>
      <c r="G31" s="26"/>
      <c r="H31" s="27"/>
      <c r="I31" s="28"/>
      <c r="J31" s="29"/>
      <c r="K31" s="30"/>
      <c r="L31" s="30"/>
      <c r="M31" s="30"/>
      <c r="N31" s="31"/>
      <c r="O31" s="30"/>
      <c r="P31" s="32"/>
      <c r="Q31" s="28"/>
      <c r="R31" s="29"/>
      <c r="S31" s="30"/>
      <c r="T31" s="30"/>
      <c r="U31" s="30"/>
      <c r="V31" s="31"/>
      <c r="W31" s="30"/>
      <c r="X31" s="32"/>
      <c r="Y31" s="28"/>
      <c r="Z31" s="29"/>
      <c r="AA31" s="30"/>
      <c r="AB31" s="30"/>
      <c r="AC31" s="30"/>
      <c r="AD31" s="31"/>
      <c r="AE31" s="30"/>
      <c r="AF31" s="32"/>
      <c r="AG31" s="28"/>
      <c r="AH31" s="29"/>
      <c r="AI31" s="30"/>
      <c r="AJ31" s="30"/>
      <c r="AK31" s="30"/>
      <c r="AL31" s="31"/>
      <c r="AM31" s="30"/>
      <c r="AN31" s="32"/>
      <c r="AO31" s="28"/>
      <c r="AP31" s="29"/>
      <c r="AQ31" s="30"/>
      <c r="AR31" s="30"/>
      <c r="AS31" s="30"/>
      <c r="AT31" s="31"/>
      <c r="AU31" s="30"/>
      <c r="AV31" s="32"/>
      <c r="AW31" s="28"/>
      <c r="AX31" s="29"/>
      <c r="AY31" s="30"/>
      <c r="AZ31" s="30"/>
      <c r="BA31" s="30"/>
      <c r="BB31" s="31"/>
      <c r="BC31" s="30"/>
      <c r="BD31" s="32"/>
      <c r="BE31" s="28"/>
      <c r="BF31" s="29"/>
      <c r="BG31" s="30"/>
      <c r="BH31" s="30"/>
      <c r="BI31" s="30"/>
      <c r="BJ31" s="31"/>
      <c r="BK31" s="30"/>
      <c r="BL31" s="32"/>
      <c r="BM31" s="28"/>
      <c r="BN31" s="29"/>
      <c r="BO31" s="30"/>
      <c r="BP31" s="30"/>
      <c r="BQ31" s="33"/>
      <c r="BR31" s="34"/>
      <c r="BS31" s="24"/>
      <c r="BT31" s="35"/>
      <c r="BU31" s="36"/>
      <c r="BV31" s="37"/>
      <c r="BW31" s="24"/>
      <c r="BX31" s="38"/>
      <c r="BY31" s="24"/>
      <c r="BZ31" s="34"/>
      <c r="CA31" s="24"/>
      <c r="CB31" s="35"/>
      <c r="CC31" s="36"/>
      <c r="CD31" s="37"/>
      <c r="CE31" s="24"/>
      <c r="CF31" s="38"/>
      <c r="CG31" s="24"/>
      <c r="CH31" s="34"/>
      <c r="CI31" s="24"/>
      <c r="CJ31" s="35"/>
      <c r="CK31" s="36"/>
      <c r="CL31" s="37"/>
      <c r="CM31" s="24"/>
      <c r="CN31" s="38"/>
      <c r="CO31" s="24"/>
      <c r="CP31" s="34"/>
      <c r="CQ31" s="24"/>
      <c r="CR31" s="35"/>
      <c r="CS31" s="36"/>
      <c r="CT31" s="37"/>
      <c r="CU31" s="24"/>
      <c r="CV31" s="38"/>
      <c r="CW31" s="24"/>
      <c r="CX31" s="34"/>
      <c r="CY31" s="24"/>
      <c r="CZ31" s="35"/>
      <c r="DA31" s="36"/>
      <c r="DB31" s="37"/>
      <c r="DC31" s="24"/>
      <c r="DD31" s="38"/>
      <c r="DE31" s="24"/>
      <c r="DF31" s="34"/>
      <c r="DG31" s="24"/>
      <c r="DH31" s="35"/>
      <c r="DI31" s="36"/>
      <c r="DJ31" s="37"/>
      <c r="DK31" s="24"/>
      <c r="DL31" s="38"/>
      <c r="DM31" s="24"/>
      <c r="DN31" s="34"/>
      <c r="DO31" s="24"/>
      <c r="DP31" s="35"/>
      <c r="DQ31" s="36"/>
      <c r="DR31" s="37"/>
      <c r="DS31" s="24"/>
      <c r="DT31" s="38"/>
      <c r="DU31" s="24"/>
      <c r="DV31" s="34"/>
      <c r="DW31" s="24"/>
      <c r="DX31" s="35"/>
      <c r="DY31" s="36"/>
      <c r="DZ31" s="37"/>
      <c r="EA31" s="24"/>
      <c r="EB31" s="38"/>
      <c r="EC31" s="24"/>
      <c r="ED31" s="34"/>
      <c r="EE31" s="24"/>
      <c r="EF31" s="35"/>
      <c r="EG31" s="36"/>
      <c r="EH31" s="37"/>
      <c r="EI31" s="24"/>
      <c r="EJ31" s="38"/>
      <c r="EK31" s="24"/>
      <c r="EL31" s="34"/>
      <c r="EM31" s="24"/>
      <c r="EN31" s="35"/>
      <c r="EO31" s="36"/>
      <c r="EP31" s="37"/>
      <c r="EQ31" s="24"/>
      <c r="ER31" s="38"/>
      <c r="ES31" s="24"/>
      <c r="ET31" s="34"/>
      <c r="EU31" s="24"/>
      <c r="EV31" s="35"/>
      <c r="EW31" s="36"/>
      <c r="EX31" s="37"/>
      <c r="EY31" s="24"/>
      <c r="EZ31" s="38"/>
      <c r="FA31" s="24"/>
      <c r="FB31" s="34"/>
      <c r="FC31" s="24"/>
      <c r="FD31" s="35"/>
      <c r="FE31" s="36"/>
      <c r="FF31" s="37"/>
      <c r="FG31" s="24"/>
      <c r="FH31" s="38"/>
      <c r="FI31" s="24"/>
      <c r="FJ31" s="34"/>
      <c r="FK31" s="24"/>
      <c r="FL31" s="35"/>
      <c r="FM31" s="36"/>
      <c r="FN31" s="37"/>
      <c r="FO31" s="24"/>
      <c r="FP31" s="38"/>
      <c r="FQ31" s="24"/>
      <c r="FR31" s="34"/>
      <c r="FS31" s="24"/>
      <c r="FT31" s="35"/>
      <c r="FU31" s="36"/>
      <c r="FV31" s="37"/>
      <c r="FW31" s="24"/>
      <c r="FX31" s="38"/>
      <c r="FY31" s="24"/>
      <c r="FZ31" s="34"/>
      <c r="GA31" s="24"/>
      <c r="GB31" s="35"/>
      <c r="GC31" s="36"/>
      <c r="GD31" s="37"/>
      <c r="GE31" s="24"/>
      <c r="GF31" s="38"/>
      <c r="GG31" s="24"/>
      <c r="GH31" s="34"/>
      <c r="GI31" s="24"/>
      <c r="GJ31" s="35"/>
      <c r="GK31" s="36"/>
      <c r="GL31" s="37"/>
      <c r="GM31" s="24"/>
      <c r="GN31" s="38"/>
      <c r="GO31" s="24"/>
      <c r="GP31" s="34"/>
      <c r="GQ31" s="24"/>
      <c r="GR31" s="35"/>
      <c r="GS31" s="36"/>
      <c r="GT31" s="37"/>
      <c r="GU31" s="24"/>
      <c r="GV31" s="38"/>
      <c r="GW31" s="24"/>
      <c r="GX31" s="34"/>
      <c r="GY31" s="24"/>
      <c r="GZ31" s="35"/>
      <c r="HA31" s="36"/>
      <c r="HB31" s="37"/>
      <c r="HC31" s="24"/>
      <c r="HD31" s="38"/>
      <c r="HE31" s="24"/>
      <c r="HF31" s="34"/>
      <c r="HG31" s="24"/>
      <c r="HH31" s="35"/>
      <c r="HI31" s="36"/>
      <c r="HJ31" s="37"/>
      <c r="HK31" s="24"/>
      <c r="HL31" s="38"/>
      <c r="HM31" s="24"/>
      <c r="HN31" s="34"/>
      <c r="HO31" s="24"/>
      <c r="HP31" s="35"/>
      <c r="HQ31" s="36"/>
      <c r="HR31" s="37"/>
      <c r="HS31" s="24"/>
      <c r="HT31" s="38"/>
      <c r="HU31" s="24"/>
      <c r="HV31" s="34"/>
      <c r="HW31" s="24"/>
      <c r="HX31" s="35"/>
      <c r="HY31" s="36"/>
      <c r="HZ31" s="37"/>
      <c r="IA31" s="24"/>
      <c r="IB31" s="38"/>
      <c r="IC31" s="24"/>
      <c r="ID31" s="34"/>
      <c r="IE31" s="24"/>
      <c r="IF31" s="35"/>
      <c r="IG31" s="36"/>
      <c r="IH31" s="37"/>
      <c r="II31" s="24"/>
      <c r="IJ31" s="38"/>
      <c r="IK31" s="24"/>
      <c r="IL31" s="34"/>
      <c r="IM31" s="24"/>
      <c r="IN31" s="35"/>
      <c r="IO31" s="36"/>
      <c r="IP31" s="37"/>
      <c r="IQ31" s="24"/>
      <c r="IR31" s="38"/>
      <c r="IS31" s="24"/>
      <c r="IT31" s="34"/>
      <c r="IU31" s="24"/>
      <c r="IV31" s="35"/>
    </row>
    <row r="32" spans="1:256" s="12" customFormat="1" ht="18.75" x14ac:dyDescent="0.2">
      <c r="A32" s="104" t="s">
        <v>31</v>
      </c>
      <c r="B32" s="105" t="s">
        <v>22</v>
      </c>
      <c r="C32" s="26"/>
      <c r="D32" s="25"/>
      <c r="E32" s="26"/>
      <c r="F32" s="27"/>
      <c r="G32" s="26"/>
      <c r="H32" s="27"/>
      <c r="I32" s="28"/>
      <c r="J32" s="29"/>
      <c r="K32" s="30"/>
      <c r="L32" s="30"/>
      <c r="M32" s="30"/>
      <c r="N32" s="31"/>
      <c r="O32" s="30"/>
      <c r="P32" s="32"/>
      <c r="Q32" s="28"/>
      <c r="R32" s="29"/>
      <c r="S32" s="30"/>
      <c r="T32" s="30"/>
      <c r="U32" s="30"/>
      <c r="V32" s="31"/>
      <c r="W32" s="30"/>
      <c r="X32" s="32"/>
      <c r="Y32" s="28"/>
      <c r="Z32" s="29"/>
      <c r="AA32" s="30"/>
      <c r="AB32" s="30"/>
      <c r="AC32" s="30"/>
      <c r="AD32" s="31"/>
      <c r="AE32" s="30"/>
      <c r="AF32" s="32"/>
      <c r="AG32" s="28"/>
      <c r="AH32" s="29"/>
      <c r="AI32" s="30"/>
      <c r="AJ32" s="30"/>
      <c r="AK32" s="30"/>
      <c r="AL32" s="31"/>
      <c r="AM32" s="30"/>
      <c r="AN32" s="32"/>
      <c r="AO32" s="28"/>
      <c r="AP32" s="29"/>
      <c r="AQ32" s="30"/>
      <c r="AR32" s="30"/>
      <c r="AS32" s="30"/>
      <c r="AT32" s="31"/>
      <c r="AU32" s="30"/>
      <c r="AV32" s="32"/>
      <c r="AW32" s="28"/>
      <c r="AX32" s="29"/>
      <c r="AY32" s="30"/>
      <c r="AZ32" s="30"/>
      <c r="BA32" s="30"/>
      <c r="BB32" s="31"/>
      <c r="BC32" s="30"/>
      <c r="BD32" s="32"/>
      <c r="BE32" s="28"/>
      <c r="BF32" s="29"/>
      <c r="BG32" s="30"/>
      <c r="BH32" s="30"/>
      <c r="BI32" s="30"/>
      <c r="BJ32" s="31"/>
      <c r="BK32" s="30"/>
      <c r="BL32" s="32"/>
      <c r="BM32" s="28"/>
      <c r="BN32" s="29"/>
      <c r="BO32" s="30"/>
      <c r="BP32" s="30"/>
      <c r="BQ32" s="33"/>
      <c r="BR32" s="34"/>
      <c r="BS32" s="24"/>
      <c r="BT32" s="35"/>
      <c r="BU32" s="39"/>
      <c r="BV32" s="40"/>
      <c r="BW32" s="24"/>
      <c r="BX32" s="38"/>
      <c r="BY32" s="24"/>
      <c r="BZ32" s="34"/>
      <c r="CA32" s="24"/>
      <c r="CB32" s="35"/>
      <c r="CC32" s="39"/>
      <c r="CD32" s="40"/>
      <c r="CE32" s="24"/>
      <c r="CF32" s="38"/>
      <c r="CG32" s="24"/>
      <c r="CH32" s="34"/>
      <c r="CI32" s="24"/>
      <c r="CJ32" s="35"/>
      <c r="CK32" s="39"/>
      <c r="CL32" s="40"/>
      <c r="CM32" s="24"/>
      <c r="CN32" s="38"/>
      <c r="CO32" s="24"/>
      <c r="CP32" s="34"/>
      <c r="CQ32" s="24"/>
      <c r="CR32" s="35"/>
      <c r="CS32" s="39"/>
      <c r="CT32" s="40"/>
      <c r="CU32" s="24"/>
      <c r="CV32" s="38"/>
      <c r="CW32" s="24"/>
      <c r="CX32" s="34"/>
      <c r="CY32" s="24"/>
      <c r="CZ32" s="35"/>
      <c r="DA32" s="39"/>
      <c r="DB32" s="40"/>
      <c r="DC32" s="24"/>
      <c r="DD32" s="38"/>
      <c r="DE32" s="24"/>
      <c r="DF32" s="34"/>
      <c r="DG32" s="24"/>
      <c r="DH32" s="35"/>
      <c r="DI32" s="39"/>
      <c r="DJ32" s="40"/>
      <c r="DK32" s="24"/>
      <c r="DL32" s="38"/>
      <c r="DM32" s="24"/>
      <c r="DN32" s="34"/>
      <c r="DO32" s="24"/>
      <c r="DP32" s="35"/>
      <c r="DQ32" s="39"/>
      <c r="DR32" s="40"/>
      <c r="DS32" s="24"/>
      <c r="DT32" s="38"/>
      <c r="DU32" s="24"/>
      <c r="DV32" s="34"/>
      <c r="DW32" s="24"/>
      <c r="DX32" s="35"/>
      <c r="DY32" s="39"/>
      <c r="DZ32" s="40"/>
      <c r="EA32" s="24"/>
      <c r="EB32" s="38"/>
      <c r="EC32" s="24"/>
      <c r="ED32" s="34"/>
      <c r="EE32" s="24"/>
      <c r="EF32" s="35"/>
      <c r="EG32" s="39"/>
      <c r="EH32" s="40"/>
      <c r="EI32" s="24"/>
      <c r="EJ32" s="38"/>
      <c r="EK32" s="24"/>
      <c r="EL32" s="34"/>
      <c r="EM32" s="24"/>
      <c r="EN32" s="35"/>
      <c r="EO32" s="39"/>
      <c r="EP32" s="40"/>
      <c r="EQ32" s="24"/>
      <c r="ER32" s="38"/>
      <c r="ES32" s="24"/>
      <c r="ET32" s="34"/>
      <c r="EU32" s="24"/>
      <c r="EV32" s="35"/>
      <c r="EW32" s="39"/>
      <c r="EX32" s="40"/>
      <c r="EY32" s="24"/>
      <c r="EZ32" s="38"/>
      <c r="FA32" s="24"/>
      <c r="FB32" s="34"/>
      <c r="FC32" s="24"/>
      <c r="FD32" s="35"/>
      <c r="FE32" s="39"/>
      <c r="FF32" s="40"/>
      <c r="FG32" s="24"/>
      <c r="FH32" s="38"/>
      <c r="FI32" s="24"/>
      <c r="FJ32" s="34"/>
      <c r="FK32" s="24"/>
      <c r="FL32" s="35"/>
      <c r="FM32" s="39"/>
      <c r="FN32" s="40"/>
      <c r="FO32" s="24"/>
      <c r="FP32" s="38"/>
      <c r="FQ32" s="24"/>
      <c r="FR32" s="34"/>
      <c r="FS32" s="24"/>
      <c r="FT32" s="35"/>
      <c r="FU32" s="39"/>
      <c r="FV32" s="40"/>
      <c r="FW32" s="24"/>
      <c r="FX32" s="38"/>
      <c r="FY32" s="24"/>
      <c r="FZ32" s="34"/>
      <c r="GA32" s="24"/>
      <c r="GB32" s="35"/>
      <c r="GC32" s="39"/>
      <c r="GD32" s="40"/>
      <c r="GE32" s="24"/>
      <c r="GF32" s="38"/>
      <c r="GG32" s="24"/>
      <c r="GH32" s="34"/>
      <c r="GI32" s="24"/>
      <c r="GJ32" s="35"/>
      <c r="GK32" s="39"/>
      <c r="GL32" s="40"/>
      <c r="GM32" s="24"/>
      <c r="GN32" s="38"/>
      <c r="GO32" s="24"/>
      <c r="GP32" s="34"/>
      <c r="GQ32" s="24"/>
      <c r="GR32" s="35"/>
      <c r="GS32" s="39"/>
      <c r="GT32" s="40"/>
      <c r="GU32" s="24"/>
      <c r="GV32" s="38"/>
      <c r="GW32" s="24"/>
      <c r="GX32" s="34"/>
      <c r="GY32" s="24"/>
      <c r="GZ32" s="35"/>
      <c r="HA32" s="39"/>
      <c r="HB32" s="40"/>
      <c r="HC32" s="24"/>
      <c r="HD32" s="38"/>
      <c r="HE32" s="24"/>
      <c r="HF32" s="34"/>
      <c r="HG32" s="24"/>
      <c r="HH32" s="35"/>
      <c r="HI32" s="39"/>
      <c r="HJ32" s="40"/>
      <c r="HK32" s="24"/>
      <c r="HL32" s="38"/>
      <c r="HM32" s="24"/>
      <c r="HN32" s="34"/>
      <c r="HO32" s="24"/>
      <c r="HP32" s="35"/>
      <c r="HQ32" s="39"/>
      <c r="HR32" s="40"/>
      <c r="HS32" s="24"/>
      <c r="HT32" s="38"/>
      <c r="HU32" s="24"/>
      <c r="HV32" s="34"/>
      <c r="HW32" s="24"/>
      <c r="HX32" s="35"/>
      <c r="HY32" s="39"/>
      <c r="HZ32" s="40"/>
      <c r="IA32" s="24"/>
      <c r="IB32" s="38"/>
      <c r="IC32" s="24"/>
      <c r="ID32" s="34"/>
      <c r="IE32" s="24"/>
      <c r="IF32" s="35"/>
      <c r="IG32" s="39"/>
      <c r="IH32" s="40"/>
      <c r="II32" s="24"/>
      <c r="IJ32" s="38"/>
      <c r="IK32" s="24"/>
      <c r="IL32" s="34"/>
      <c r="IM32" s="24"/>
      <c r="IN32" s="35"/>
      <c r="IO32" s="39"/>
      <c r="IP32" s="40"/>
      <c r="IQ32" s="24"/>
      <c r="IR32" s="38"/>
      <c r="IS32" s="24"/>
      <c r="IT32" s="34"/>
      <c r="IU32" s="24"/>
      <c r="IV32" s="35"/>
    </row>
    <row r="33" spans="1:256" s="12" customFormat="1" ht="26.25" thickBot="1" x14ac:dyDescent="0.25">
      <c r="A33" s="104" t="s">
        <v>32</v>
      </c>
      <c r="B33" s="105" t="s">
        <v>33</v>
      </c>
      <c r="C33" s="26"/>
      <c r="D33" s="25"/>
      <c r="E33" s="26"/>
      <c r="F33" s="27"/>
      <c r="G33" s="26"/>
      <c r="H33" s="27"/>
      <c r="I33" s="28"/>
      <c r="J33" s="29"/>
      <c r="K33" s="30"/>
      <c r="L33" s="30"/>
      <c r="M33" s="30"/>
      <c r="N33" s="31"/>
      <c r="O33" s="30"/>
      <c r="P33" s="32"/>
      <c r="Q33" s="28"/>
      <c r="R33" s="29"/>
      <c r="S33" s="30"/>
      <c r="T33" s="30"/>
      <c r="U33" s="30"/>
      <c r="V33" s="31"/>
      <c r="W33" s="30"/>
      <c r="X33" s="32"/>
      <c r="Y33" s="28"/>
      <c r="Z33" s="29"/>
      <c r="AA33" s="30"/>
      <c r="AB33" s="30"/>
      <c r="AC33" s="30"/>
      <c r="AD33" s="31"/>
      <c r="AE33" s="30"/>
      <c r="AF33" s="32"/>
      <c r="AG33" s="28"/>
      <c r="AH33" s="29"/>
      <c r="AI33" s="30"/>
      <c r="AJ33" s="30"/>
      <c r="AK33" s="30"/>
      <c r="AL33" s="31"/>
      <c r="AM33" s="30"/>
      <c r="AN33" s="32"/>
      <c r="AO33" s="28"/>
      <c r="AP33" s="29"/>
      <c r="AQ33" s="30"/>
      <c r="AR33" s="30"/>
      <c r="AS33" s="30"/>
      <c r="AT33" s="31"/>
      <c r="AU33" s="30"/>
      <c r="AV33" s="32"/>
      <c r="AW33" s="28"/>
      <c r="AX33" s="29"/>
      <c r="AY33" s="30"/>
      <c r="AZ33" s="30"/>
      <c r="BA33" s="30"/>
      <c r="BB33" s="31"/>
      <c r="BC33" s="30"/>
      <c r="BD33" s="32"/>
      <c r="BE33" s="28"/>
      <c r="BF33" s="29"/>
      <c r="BG33" s="30"/>
      <c r="BH33" s="30"/>
      <c r="BI33" s="30"/>
      <c r="BJ33" s="31"/>
      <c r="BK33" s="30"/>
      <c r="BL33" s="32"/>
      <c r="BM33" s="28"/>
      <c r="BN33" s="29"/>
      <c r="BO33" s="30"/>
      <c r="BP33" s="30"/>
      <c r="BQ33" s="33"/>
      <c r="BR33" s="34"/>
      <c r="BS33" s="24"/>
      <c r="BT33" s="35"/>
      <c r="BU33" s="41"/>
      <c r="BV33" s="42"/>
      <c r="BW33" s="24"/>
      <c r="BX33" s="38"/>
      <c r="BY33" s="24"/>
      <c r="BZ33" s="34"/>
      <c r="CA33" s="24"/>
      <c r="CB33" s="35"/>
      <c r="CC33" s="41"/>
      <c r="CD33" s="42"/>
      <c r="CE33" s="24"/>
      <c r="CF33" s="38"/>
      <c r="CG33" s="24"/>
      <c r="CH33" s="34"/>
      <c r="CI33" s="24"/>
      <c r="CJ33" s="35"/>
      <c r="CK33" s="41"/>
      <c r="CL33" s="42"/>
      <c r="CM33" s="24"/>
      <c r="CN33" s="38"/>
      <c r="CO33" s="24"/>
      <c r="CP33" s="34"/>
      <c r="CQ33" s="24"/>
      <c r="CR33" s="35"/>
      <c r="CS33" s="41"/>
      <c r="CT33" s="42"/>
      <c r="CU33" s="24"/>
      <c r="CV33" s="38"/>
      <c r="CW33" s="24"/>
      <c r="CX33" s="34"/>
      <c r="CY33" s="24"/>
      <c r="CZ33" s="35"/>
      <c r="DA33" s="41"/>
      <c r="DB33" s="42"/>
      <c r="DC33" s="24"/>
      <c r="DD33" s="38"/>
      <c r="DE33" s="24"/>
      <c r="DF33" s="34"/>
      <c r="DG33" s="24"/>
      <c r="DH33" s="35"/>
      <c r="DI33" s="41"/>
      <c r="DJ33" s="42"/>
      <c r="DK33" s="24"/>
      <c r="DL33" s="38"/>
      <c r="DM33" s="24"/>
      <c r="DN33" s="34"/>
      <c r="DO33" s="24"/>
      <c r="DP33" s="35"/>
      <c r="DQ33" s="41"/>
      <c r="DR33" s="42"/>
      <c r="DS33" s="24"/>
      <c r="DT33" s="38"/>
      <c r="DU33" s="24"/>
      <c r="DV33" s="34"/>
      <c r="DW33" s="24"/>
      <c r="DX33" s="35"/>
      <c r="DY33" s="41"/>
      <c r="DZ33" s="42"/>
      <c r="EA33" s="24"/>
      <c r="EB33" s="38"/>
      <c r="EC33" s="24"/>
      <c r="ED33" s="34"/>
      <c r="EE33" s="24"/>
      <c r="EF33" s="35"/>
      <c r="EG33" s="41"/>
      <c r="EH33" s="42"/>
      <c r="EI33" s="24"/>
      <c r="EJ33" s="38"/>
      <c r="EK33" s="24"/>
      <c r="EL33" s="34"/>
      <c r="EM33" s="24"/>
      <c r="EN33" s="35"/>
      <c r="EO33" s="41"/>
      <c r="EP33" s="42"/>
      <c r="EQ33" s="24"/>
      <c r="ER33" s="38"/>
      <c r="ES33" s="24"/>
      <c r="ET33" s="34"/>
      <c r="EU33" s="24"/>
      <c r="EV33" s="35"/>
      <c r="EW33" s="41"/>
      <c r="EX33" s="42"/>
      <c r="EY33" s="24"/>
      <c r="EZ33" s="38"/>
      <c r="FA33" s="24"/>
      <c r="FB33" s="34"/>
      <c r="FC33" s="24"/>
      <c r="FD33" s="35"/>
      <c r="FE33" s="41"/>
      <c r="FF33" s="42"/>
      <c r="FG33" s="24"/>
      <c r="FH33" s="38"/>
      <c r="FI33" s="24"/>
      <c r="FJ33" s="34"/>
      <c r="FK33" s="24"/>
      <c r="FL33" s="35"/>
      <c r="FM33" s="41"/>
      <c r="FN33" s="42"/>
      <c r="FO33" s="24"/>
      <c r="FP33" s="38"/>
      <c r="FQ33" s="24"/>
      <c r="FR33" s="34"/>
      <c r="FS33" s="24"/>
      <c r="FT33" s="35"/>
      <c r="FU33" s="41"/>
      <c r="FV33" s="42"/>
      <c r="FW33" s="24"/>
      <c r="FX33" s="38"/>
      <c r="FY33" s="24"/>
      <c r="FZ33" s="34"/>
      <c r="GA33" s="24"/>
      <c r="GB33" s="35"/>
      <c r="GC33" s="41"/>
      <c r="GD33" s="42"/>
      <c r="GE33" s="24"/>
      <c r="GF33" s="38"/>
      <c r="GG33" s="24"/>
      <c r="GH33" s="34"/>
      <c r="GI33" s="24"/>
      <c r="GJ33" s="35"/>
      <c r="GK33" s="41"/>
      <c r="GL33" s="42"/>
      <c r="GM33" s="24"/>
      <c r="GN33" s="38"/>
      <c r="GO33" s="24"/>
      <c r="GP33" s="34"/>
      <c r="GQ33" s="24"/>
      <c r="GR33" s="35"/>
      <c r="GS33" s="41"/>
      <c r="GT33" s="42"/>
      <c r="GU33" s="24"/>
      <c r="GV33" s="38"/>
      <c r="GW33" s="24"/>
      <c r="GX33" s="34"/>
      <c r="GY33" s="24"/>
      <c r="GZ33" s="35"/>
      <c r="HA33" s="41"/>
      <c r="HB33" s="42"/>
      <c r="HC33" s="24"/>
      <c r="HD33" s="38"/>
      <c r="HE33" s="24"/>
      <c r="HF33" s="34"/>
      <c r="HG33" s="24"/>
      <c r="HH33" s="35"/>
      <c r="HI33" s="41"/>
      <c r="HJ33" s="42"/>
      <c r="HK33" s="24"/>
      <c r="HL33" s="38"/>
      <c r="HM33" s="24"/>
      <c r="HN33" s="34"/>
      <c r="HO33" s="24"/>
      <c r="HP33" s="35"/>
      <c r="HQ33" s="41"/>
      <c r="HR33" s="42"/>
      <c r="HS33" s="24"/>
      <c r="HT33" s="38"/>
      <c r="HU33" s="24"/>
      <c r="HV33" s="34"/>
      <c r="HW33" s="24"/>
      <c r="HX33" s="35"/>
      <c r="HY33" s="41"/>
      <c r="HZ33" s="42"/>
      <c r="IA33" s="24"/>
      <c r="IB33" s="38"/>
      <c r="IC33" s="24"/>
      <c r="ID33" s="34"/>
      <c r="IE33" s="24"/>
      <c r="IF33" s="35"/>
      <c r="IG33" s="41"/>
      <c r="IH33" s="42"/>
      <c r="II33" s="24"/>
      <c r="IJ33" s="38"/>
      <c r="IK33" s="24"/>
      <c r="IL33" s="34"/>
      <c r="IM33" s="24"/>
      <c r="IN33" s="35"/>
      <c r="IO33" s="41"/>
      <c r="IP33" s="42"/>
      <c r="IQ33" s="24"/>
      <c r="IR33" s="38"/>
      <c r="IS33" s="24"/>
      <c r="IT33" s="34"/>
      <c r="IU33" s="24"/>
      <c r="IV33" s="35"/>
    </row>
    <row r="34" spans="1:256" s="44" customFormat="1" ht="21.75" customHeight="1" x14ac:dyDescent="0.2">
      <c r="A34" s="107" t="s">
        <v>34</v>
      </c>
      <c r="B34" s="108" t="s">
        <v>35</v>
      </c>
      <c r="C34" s="26">
        <f>F34*12</f>
        <v>0</v>
      </c>
      <c r="D34" s="25">
        <f>G34*I34</f>
        <v>29385</v>
      </c>
      <c r="E34" s="26">
        <f t="shared" ref="E34:E51" si="0">H34*12</f>
        <v>9</v>
      </c>
      <c r="F34" s="43"/>
      <c r="G34" s="26">
        <f>H34*12</f>
        <v>9</v>
      </c>
      <c r="H34" s="27">
        <v>0.75</v>
      </c>
      <c r="I34" s="12">
        <f>3265</f>
        <v>3265</v>
      </c>
      <c r="J34" s="12">
        <v>1.07</v>
      </c>
      <c r="K34" s="13">
        <v>0.6</v>
      </c>
    </row>
    <row r="35" spans="1:256" s="12" customFormat="1" ht="15" x14ac:dyDescent="0.2">
      <c r="A35" s="107" t="s">
        <v>36</v>
      </c>
      <c r="B35" s="108" t="s">
        <v>37</v>
      </c>
      <c r="C35" s="26">
        <f>F35*12</f>
        <v>0</v>
      </c>
      <c r="D35" s="25">
        <f>G35*I35</f>
        <v>95991</v>
      </c>
      <c r="E35" s="26">
        <f t="shared" si="0"/>
        <v>29.4</v>
      </c>
      <c r="F35" s="43"/>
      <c r="G35" s="26">
        <f>H35*12</f>
        <v>29.4</v>
      </c>
      <c r="H35" s="27">
        <v>2.4500000000000002</v>
      </c>
      <c r="I35" s="12">
        <f>3265</f>
        <v>3265</v>
      </c>
      <c r="J35" s="12">
        <v>1.07</v>
      </c>
      <c r="K35" s="13">
        <v>1.94</v>
      </c>
    </row>
    <row r="36" spans="1:256" s="12" customFormat="1" ht="21" customHeight="1" x14ac:dyDescent="0.2">
      <c r="A36" s="107" t="s">
        <v>38</v>
      </c>
      <c r="B36" s="108" t="s">
        <v>22</v>
      </c>
      <c r="C36" s="26">
        <f>F36*12</f>
        <v>0</v>
      </c>
      <c r="D36" s="25">
        <f>G36*I36</f>
        <v>42706.2</v>
      </c>
      <c r="E36" s="26">
        <f t="shared" si="0"/>
        <v>13.08</v>
      </c>
      <c r="F36" s="43"/>
      <c r="G36" s="26">
        <f>H36*12</f>
        <v>13.08</v>
      </c>
      <c r="H36" s="27">
        <v>1.0900000000000001</v>
      </c>
      <c r="I36" s="12">
        <f>3265</f>
        <v>3265</v>
      </c>
      <c r="J36" s="12">
        <v>1.07</v>
      </c>
      <c r="K36" s="13">
        <v>0.87</v>
      </c>
    </row>
    <row r="37" spans="1:256" s="12" customFormat="1" ht="45" hidden="1" x14ac:dyDescent="0.2">
      <c r="A37" s="107" t="s">
        <v>39</v>
      </c>
      <c r="B37" s="108" t="s">
        <v>29</v>
      </c>
      <c r="C37" s="26"/>
      <c r="D37" s="25"/>
      <c r="E37" s="26"/>
      <c r="F37" s="43"/>
      <c r="G37" s="26">
        <f t="shared" ref="G37:G44" si="1">H37*12</f>
        <v>0</v>
      </c>
      <c r="H37" s="27"/>
      <c r="I37" s="12">
        <f>3265</f>
        <v>3265</v>
      </c>
      <c r="K37" s="13"/>
    </row>
    <row r="38" spans="1:256" s="12" customFormat="1" ht="15" hidden="1" x14ac:dyDescent="0.2">
      <c r="A38" s="93" t="s">
        <v>40</v>
      </c>
      <c r="B38" s="94"/>
      <c r="C38" s="46"/>
      <c r="D38" s="45">
        <v>5287.03</v>
      </c>
      <c r="E38" s="46"/>
      <c r="F38" s="47"/>
      <c r="G38" s="26">
        <f t="shared" si="1"/>
        <v>0</v>
      </c>
      <c r="H38" s="101"/>
      <c r="K38" s="13"/>
    </row>
    <row r="39" spans="1:256" s="12" customFormat="1" ht="15" hidden="1" x14ac:dyDescent="0.2">
      <c r="A39" s="93" t="s">
        <v>41</v>
      </c>
      <c r="B39" s="94"/>
      <c r="C39" s="46"/>
      <c r="D39" s="45">
        <v>2091.67</v>
      </c>
      <c r="E39" s="46"/>
      <c r="F39" s="47"/>
      <c r="G39" s="26">
        <f t="shared" si="1"/>
        <v>0</v>
      </c>
      <c r="H39" s="101"/>
      <c r="K39" s="13"/>
    </row>
    <row r="40" spans="1:256" s="12" customFormat="1" ht="15" hidden="1" x14ac:dyDescent="0.2">
      <c r="A40" s="93" t="s">
        <v>42</v>
      </c>
      <c r="B40" s="94"/>
      <c r="C40" s="46"/>
      <c r="D40" s="45">
        <v>8264.02</v>
      </c>
      <c r="E40" s="46"/>
      <c r="F40" s="47"/>
      <c r="G40" s="26">
        <f t="shared" si="1"/>
        <v>0</v>
      </c>
      <c r="H40" s="101"/>
      <c r="K40" s="13"/>
    </row>
    <row r="41" spans="1:256" s="12" customFormat="1" ht="15" hidden="1" x14ac:dyDescent="0.2">
      <c r="A41" s="93" t="s">
        <v>43</v>
      </c>
      <c r="B41" s="94"/>
      <c r="C41" s="46"/>
      <c r="D41" s="45">
        <v>1409.34</v>
      </c>
      <c r="E41" s="46"/>
      <c r="F41" s="47"/>
      <c r="G41" s="26">
        <f t="shared" si="1"/>
        <v>0</v>
      </c>
      <c r="H41" s="101"/>
      <c r="K41" s="13"/>
    </row>
    <row r="42" spans="1:256" s="12" customFormat="1" ht="15" hidden="1" x14ac:dyDescent="0.2">
      <c r="A42" s="93" t="s">
        <v>44</v>
      </c>
      <c r="B42" s="94"/>
      <c r="C42" s="46"/>
      <c r="D42" s="45">
        <v>2314.41</v>
      </c>
      <c r="E42" s="46"/>
      <c r="F42" s="47"/>
      <c r="G42" s="26">
        <f t="shared" si="1"/>
        <v>0</v>
      </c>
      <c r="H42" s="101"/>
      <c r="K42" s="13"/>
    </row>
    <row r="43" spans="1:256" s="12" customFormat="1" ht="15" hidden="1" x14ac:dyDescent="0.2">
      <c r="A43" s="93" t="s">
        <v>45</v>
      </c>
      <c r="B43" s="94"/>
      <c r="C43" s="46"/>
      <c r="D43" s="45">
        <v>195.88</v>
      </c>
      <c r="E43" s="46"/>
      <c r="F43" s="47"/>
      <c r="G43" s="26">
        <f t="shared" si="1"/>
        <v>0</v>
      </c>
      <c r="H43" s="101"/>
      <c r="K43" s="13"/>
    </row>
    <row r="44" spans="1:256" s="12" customFormat="1" ht="15" hidden="1" x14ac:dyDescent="0.2">
      <c r="A44" s="93" t="s">
        <v>46</v>
      </c>
      <c r="B44" s="94"/>
      <c r="C44" s="46"/>
      <c r="D44" s="45">
        <v>5350</v>
      </c>
      <c r="E44" s="46"/>
      <c r="F44" s="47"/>
      <c r="G44" s="26">
        <f t="shared" si="1"/>
        <v>0</v>
      </c>
      <c r="H44" s="101"/>
      <c r="K44" s="13"/>
    </row>
    <row r="45" spans="1:256" s="12" customFormat="1" ht="45" x14ac:dyDescent="0.2">
      <c r="A45" s="107" t="s">
        <v>47</v>
      </c>
      <c r="B45" s="108" t="s">
        <v>136</v>
      </c>
      <c r="C45" s="26"/>
      <c r="D45" s="25">
        <f>3407.5*1.105</f>
        <v>3765.29</v>
      </c>
      <c r="E45" s="26"/>
      <c r="F45" s="43"/>
      <c r="G45" s="26">
        <f>D45/I45</f>
        <v>1.1499999999999999</v>
      </c>
      <c r="H45" s="27">
        <f>G45/12</f>
        <v>0.1</v>
      </c>
      <c r="I45" s="12">
        <v>3265</v>
      </c>
      <c r="K45" s="13"/>
    </row>
    <row r="46" spans="1:256" s="12" customFormat="1" ht="20.25" customHeight="1" x14ac:dyDescent="0.2">
      <c r="A46" s="107" t="s">
        <v>48</v>
      </c>
      <c r="B46" s="108" t="s">
        <v>22</v>
      </c>
      <c r="C46" s="26">
        <f>F46*12</f>
        <v>0</v>
      </c>
      <c r="D46" s="25">
        <f>G46*I46</f>
        <v>49758.6</v>
      </c>
      <c r="E46" s="26">
        <f t="shared" si="0"/>
        <v>15.24</v>
      </c>
      <c r="F46" s="43"/>
      <c r="G46" s="26">
        <f>H46*12</f>
        <v>15.24</v>
      </c>
      <c r="H46" s="27">
        <v>1.27</v>
      </c>
      <c r="I46" s="12">
        <f>3265</f>
        <v>3265</v>
      </c>
      <c r="J46" s="12">
        <v>1.07</v>
      </c>
      <c r="K46" s="13">
        <v>1.01</v>
      </c>
    </row>
    <row r="47" spans="1:256" s="12" customFormat="1" ht="28.5" x14ac:dyDescent="0.2">
      <c r="A47" s="107" t="s">
        <v>49</v>
      </c>
      <c r="B47" s="109" t="s">
        <v>50</v>
      </c>
      <c r="C47" s="26">
        <f>F47*12</f>
        <v>0</v>
      </c>
      <c r="D47" s="25">
        <f>G47*I47</f>
        <v>105786</v>
      </c>
      <c r="E47" s="26">
        <f t="shared" si="0"/>
        <v>32.4</v>
      </c>
      <c r="F47" s="43"/>
      <c r="G47" s="26">
        <f>H47*12</f>
        <v>32.4</v>
      </c>
      <c r="H47" s="27">
        <v>2.7</v>
      </c>
      <c r="I47" s="12">
        <f>3265</f>
        <v>3265</v>
      </c>
      <c r="J47" s="12">
        <v>1.07</v>
      </c>
      <c r="K47" s="13">
        <v>2.14</v>
      </c>
    </row>
    <row r="48" spans="1:256" s="12" customFormat="1" ht="45" x14ac:dyDescent="0.2">
      <c r="A48" s="107" t="s">
        <v>163</v>
      </c>
      <c r="B48" s="109" t="s">
        <v>29</v>
      </c>
      <c r="C48" s="26"/>
      <c r="D48" s="25">
        <f>1*7400</f>
        <v>7400</v>
      </c>
      <c r="E48" s="26"/>
      <c r="F48" s="43"/>
      <c r="G48" s="26">
        <f>D48/I48</f>
        <v>2.27</v>
      </c>
      <c r="H48" s="27">
        <f>G48/12</f>
        <v>0.19</v>
      </c>
      <c r="I48" s="12">
        <f>3265</f>
        <v>3265</v>
      </c>
      <c r="K48" s="13"/>
    </row>
    <row r="49" spans="1:11" s="20" customFormat="1" ht="30" x14ac:dyDescent="0.2">
      <c r="A49" s="107" t="s">
        <v>51</v>
      </c>
      <c r="B49" s="108" t="s">
        <v>14</v>
      </c>
      <c r="C49" s="48"/>
      <c r="D49" s="25">
        <v>2042.21</v>
      </c>
      <c r="E49" s="48">
        <f t="shared" si="0"/>
        <v>0.6</v>
      </c>
      <c r="F49" s="43"/>
      <c r="G49" s="26">
        <f>D49/I49</f>
        <v>0.63</v>
      </c>
      <c r="H49" s="27">
        <f>G49/12</f>
        <v>0.05</v>
      </c>
      <c r="I49" s="12">
        <f>3265</f>
        <v>3265</v>
      </c>
      <c r="J49" s="12">
        <v>1.07</v>
      </c>
      <c r="K49" s="13">
        <v>0.04</v>
      </c>
    </row>
    <row r="50" spans="1:11" s="20" customFormat="1" ht="30" x14ac:dyDescent="0.2">
      <c r="A50" s="107" t="s">
        <v>52</v>
      </c>
      <c r="B50" s="108" t="s">
        <v>14</v>
      </c>
      <c r="C50" s="48"/>
      <c r="D50" s="25">
        <v>2042.21</v>
      </c>
      <c r="E50" s="48">
        <f t="shared" si="0"/>
        <v>0.6</v>
      </c>
      <c r="F50" s="43"/>
      <c r="G50" s="26">
        <f>D50/I50</f>
        <v>0.63</v>
      </c>
      <c r="H50" s="27">
        <f>G50/12</f>
        <v>0.05</v>
      </c>
      <c r="I50" s="12">
        <f>3265</f>
        <v>3265</v>
      </c>
      <c r="J50" s="12">
        <v>1.07</v>
      </c>
      <c r="K50" s="13">
        <v>0.04</v>
      </c>
    </row>
    <row r="51" spans="1:11" s="20" customFormat="1" ht="21" customHeight="1" x14ac:dyDescent="0.2">
      <c r="A51" s="107" t="s">
        <v>53</v>
      </c>
      <c r="B51" s="108" t="s">
        <v>14</v>
      </c>
      <c r="C51" s="48"/>
      <c r="D51" s="25">
        <v>12896.1</v>
      </c>
      <c r="E51" s="48">
        <f t="shared" si="0"/>
        <v>3.96</v>
      </c>
      <c r="F51" s="43"/>
      <c r="G51" s="26">
        <f>D51/I51</f>
        <v>3.95</v>
      </c>
      <c r="H51" s="27">
        <f>G51/12</f>
        <v>0.33</v>
      </c>
      <c r="I51" s="12">
        <f>3265</f>
        <v>3265</v>
      </c>
      <c r="J51" s="12">
        <v>1.07</v>
      </c>
      <c r="K51" s="13">
        <v>0.26</v>
      </c>
    </row>
    <row r="52" spans="1:11" s="20" customFormat="1" ht="30" x14ac:dyDescent="0.2">
      <c r="A52" s="107" t="s">
        <v>158</v>
      </c>
      <c r="B52" s="108" t="s">
        <v>29</v>
      </c>
      <c r="C52" s="48"/>
      <c r="D52" s="25">
        <v>12896.11</v>
      </c>
      <c r="E52" s="48"/>
      <c r="F52" s="43"/>
      <c r="G52" s="26">
        <f>D52/I52</f>
        <v>3.95</v>
      </c>
      <c r="H52" s="27">
        <f>G52/12</f>
        <v>0.33</v>
      </c>
      <c r="I52" s="12">
        <f>3265</f>
        <v>3265</v>
      </c>
      <c r="J52" s="12">
        <v>1.07</v>
      </c>
      <c r="K52" s="13">
        <v>0</v>
      </c>
    </row>
    <row r="53" spans="1:11" s="20" customFormat="1" ht="30" x14ac:dyDescent="0.2">
      <c r="A53" s="107" t="s">
        <v>54</v>
      </c>
      <c r="B53" s="108"/>
      <c r="C53" s="48">
        <f>F53*12</f>
        <v>0</v>
      </c>
      <c r="D53" s="25">
        <f>G53*I53</f>
        <v>8227.7999999999993</v>
      </c>
      <c r="E53" s="48">
        <f>H53*12</f>
        <v>2.52</v>
      </c>
      <c r="F53" s="43"/>
      <c r="G53" s="26">
        <f>H53*12</f>
        <v>2.52</v>
      </c>
      <c r="H53" s="27">
        <v>0.21</v>
      </c>
      <c r="I53" s="12">
        <f>3265</f>
        <v>3265</v>
      </c>
      <c r="J53" s="12">
        <v>1.07</v>
      </c>
      <c r="K53" s="13">
        <v>0.14000000000000001</v>
      </c>
    </row>
    <row r="54" spans="1:11" s="12" customFormat="1" ht="18" customHeight="1" x14ac:dyDescent="0.2">
      <c r="A54" s="107" t="s">
        <v>55</v>
      </c>
      <c r="B54" s="108" t="s">
        <v>56</v>
      </c>
      <c r="C54" s="48">
        <f>F54*12</f>
        <v>0</v>
      </c>
      <c r="D54" s="25">
        <f>G54*I54</f>
        <v>2350.8000000000002</v>
      </c>
      <c r="E54" s="48">
        <f>H54*12</f>
        <v>0.72</v>
      </c>
      <c r="F54" s="43"/>
      <c r="G54" s="26">
        <f>12*H54</f>
        <v>0.72</v>
      </c>
      <c r="H54" s="27">
        <v>0.06</v>
      </c>
      <c r="I54" s="12">
        <f>3265</f>
        <v>3265</v>
      </c>
      <c r="J54" s="12">
        <v>1.07</v>
      </c>
      <c r="K54" s="13">
        <v>0.03</v>
      </c>
    </row>
    <row r="55" spans="1:11" s="12" customFormat="1" ht="20.25" customHeight="1" x14ac:dyDescent="0.2">
      <c r="A55" s="107" t="s">
        <v>57</v>
      </c>
      <c r="B55" s="110" t="s">
        <v>58</v>
      </c>
      <c r="C55" s="49">
        <f>F55*12</f>
        <v>0</v>
      </c>
      <c r="D55" s="25">
        <f>G55*I55</f>
        <v>1567.2</v>
      </c>
      <c r="E55" s="49">
        <f>H55*12</f>
        <v>0.48</v>
      </c>
      <c r="F55" s="50"/>
      <c r="G55" s="26">
        <f>H55*12</f>
        <v>0.48</v>
      </c>
      <c r="H55" s="27">
        <v>0.04</v>
      </c>
      <c r="I55" s="12">
        <f>3265</f>
        <v>3265</v>
      </c>
      <c r="J55" s="12">
        <v>1.07</v>
      </c>
      <c r="K55" s="13">
        <v>0.02</v>
      </c>
    </row>
    <row r="56" spans="1:11" s="44" customFormat="1" ht="30" customHeight="1" x14ac:dyDescent="0.2">
      <c r="A56" s="107" t="s">
        <v>59</v>
      </c>
      <c r="B56" s="108" t="s">
        <v>60</v>
      </c>
      <c r="C56" s="48">
        <f>F56*12</f>
        <v>0</v>
      </c>
      <c r="D56" s="25">
        <f>G56*I56</f>
        <v>1959</v>
      </c>
      <c r="E56" s="48"/>
      <c r="F56" s="43"/>
      <c r="G56" s="26">
        <f>H56*12</f>
        <v>0.6</v>
      </c>
      <c r="H56" s="27">
        <v>0.05</v>
      </c>
      <c r="I56" s="12">
        <f>3265</f>
        <v>3265</v>
      </c>
      <c r="J56" s="12">
        <v>1.07</v>
      </c>
      <c r="K56" s="13">
        <v>0.03</v>
      </c>
    </row>
    <row r="57" spans="1:11" s="44" customFormat="1" ht="15" x14ac:dyDescent="0.2">
      <c r="A57" s="107" t="s">
        <v>61</v>
      </c>
      <c r="B57" s="108"/>
      <c r="C57" s="26"/>
      <c r="D57" s="26">
        <f>D59+D60+D61+D62+D63+D64+D65+D66+D67+D68+D69+D72</f>
        <v>44581.279999999999</v>
      </c>
      <c r="E57" s="26"/>
      <c r="F57" s="43"/>
      <c r="G57" s="26">
        <f>D57/I57</f>
        <v>13.65</v>
      </c>
      <c r="H57" s="27">
        <f>G57/12</f>
        <v>1.1399999999999999</v>
      </c>
      <c r="I57" s="12">
        <f>3265</f>
        <v>3265</v>
      </c>
      <c r="J57" s="12">
        <v>1.07</v>
      </c>
      <c r="K57" s="13">
        <v>0.8</v>
      </c>
    </row>
    <row r="58" spans="1:11" s="20" customFormat="1" ht="15" hidden="1" x14ac:dyDescent="0.2">
      <c r="A58" s="111" t="s">
        <v>62</v>
      </c>
      <c r="B58" s="98" t="s">
        <v>63</v>
      </c>
      <c r="C58" s="52"/>
      <c r="D58" s="51"/>
      <c r="E58" s="52"/>
      <c r="F58" s="53"/>
      <c r="G58" s="52"/>
      <c r="H58" s="53">
        <v>0</v>
      </c>
      <c r="I58" s="12">
        <f>3265</f>
        <v>3265</v>
      </c>
      <c r="J58" s="12">
        <v>1.07</v>
      </c>
      <c r="K58" s="13">
        <v>0</v>
      </c>
    </row>
    <row r="59" spans="1:11" s="20" customFormat="1" ht="27.75" customHeight="1" x14ac:dyDescent="0.2">
      <c r="A59" s="111" t="s">
        <v>159</v>
      </c>
      <c r="B59" s="98" t="s">
        <v>63</v>
      </c>
      <c r="C59" s="52"/>
      <c r="D59" s="51">
        <v>731.44</v>
      </c>
      <c r="E59" s="52"/>
      <c r="F59" s="53"/>
      <c r="G59" s="52"/>
      <c r="H59" s="53"/>
      <c r="I59" s="12">
        <f>3265</f>
        <v>3265</v>
      </c>
      <c r="J59" s="12">
        <v>1.07</v>
      </c>
      <c r="K59" s="13">
        <v>0.01</v>
      </c>
    </row>
    <row r="60" spans="1:11" s="20" customFormat="1" ht="15" x14ac:dyDescent="0.2">
      <c r="A60" s="111" t="s">
        <v>64</v>
      </c>
      <c r="B60" s="98" t="s">
        <v>65</v>
      </c>
      <c r="C60" s="52">
        <f>F60*12</f>
        <v>0</v>
      </c>
      <c r="D60" s="51">
        <v>918.96</v>
      </c>
      <c r="E60" s="52">
        <f>H60*12</f>
        <v>0</v>
      </c>
      <c r="F60" s="53"/>
      <c r="G60" s="52"/>
      <c r="H60" s="53"/>
      <c r="I60" s="12">
        <f>3265</f>
        <v>3265</v>
      </c>
      <c r="J60" s="12">
        <v>1.07</v>
      </c>
      <c r="K60" s="13">
        <v>0.02</v>
      </c>
    </row>
    <row r="61" spans="1:11" s="20" customFormat="1" ht="15" x14ac:dyDescent="0.2">
      <c r="A61" s="111" t="s">
        <v>140</v>
      </c>
      <c r="B61" s="112" t="s">
        <v>63</v>
      </c>
      <c r="C61" s="52"/>
      <c r="D61" s="51">
        <v>1637.48</v>
      </c>
      <c r="E61" s="52"/>
      <c r="F61" s="53"/>
      <c r="G61" s="52"/>
      <c r="H61" s="53"/>
      <c r="I61" s="12">
        <f>3265</f>
        <v>3265</v>
      </c>
      <c r="J61" s="12"/>
      <c r="K61" s="13"/>
    </row>
    <row r="62" spans="1:11" s="97" customFormat="1" ht="25.5" x14ac:dyDescent="0.2">
      <c r="A62" s="93" t="s">
        <v>149</v>
      </c>
      <c r="B62" s="94" t="s">
        <v>29</v>
      </c>
      <c r="C62" s="56"/>
      <c r="D62" s="56">
        <v>7474.76</v>
      </c>
      <c r="E62" s="52"/>
      <c r="F62" s="53"/>
      <c r="G62" s="52"/>
      <c r="H62" s="53"/>
      <c r="I62" s="12">
        <f>3265</f>
        <v>3265</v>
      </c>
      <c r="J62" s="95"/>
      <c r="K62" s="96"/>
    </row>
    <row r="63" spans="1:11" s="20" customFormat="1" ht="15" x14ac:dyDescent="0.2">
      <c r="A63" s="111" t="s">
        <v>66</v>
      </c>
      <c r="B63" s="98" t="s">
        <v>63</v>
      </c>
      <c r="C63" s="52">
        <f>F63*12</f>
        <v>0</v>
      </c>
      <c r="D63" s="51">
        <v>1751.22</v>
      </c>
      <c r="E63" s="52">
        <f>H63*12</f>
        <v>0</v>
      </c>
      <c r="F63" s="53"/>
      <c r="G63" s="52"/>
      <c r="H63" s="53"/>
      <c r="I63" s="12">
        <f>3265</f>
        <v>3265</v>
      </c>
      <c r="J63" s="12">
        <v>1.07</v>
      </c>
      <c r="K63" s="13">
        <v>0.03</v>
      </c>
    </row>
    <row r="64" spans="1:11" s="20" customFormat="1" ht="15" x14ac:dyDescent="0.2">
      <c r="A64" s="111" t="s">
        <v>67</v>
      </c>
      <c r="B64" s="98" t="s">
        <v>63</v>
      </c>
      <c r="C64" s="52">
        <f>F64*12</f>
        <v>0</v>
      </c>
      <c r="D64" s="51">
        <v>5855.59</v>
      </c>
      <c r="E64" s="52">
        <f>H64*12</f>
        <v>0</v>
      </c>
      <c r="F64" s="53"/>
      <c r="G64" s="52"/>
      <c r="H64" s="53"/>
      <c r="I64" s="12">
        <f>3265</f>
        <v>3265</v>
      </c>
      <c r="J64" s="12">
        <v>1.07</v>
      </c>
      <c r="K64" s="13">
        <v>0.12</v>
      </c>
    </row>
    <row r="65" spans="1:11" s="20" customFormat="1" ht="15" x14ac:dyDescent="0.2">
      <c r="A65" s="111" t="s">
        <v>68</v>
      </c>
      <c r="B65" s="98" t="s">
        <v>63</v>
      </c>
      <c r="C65" s="52">
        <f>F65*12</f>
        <v>0</v>
      </c>
      <c r="D65" s="51">
        <v>918.95</v>
      </c>
      <c r="E65" s="52">
        <f>H65*12</f>
        <v>0</v>
      </c>
      <c r="F65" s="53"/>
      <c r="G65" s="52"/>
      <c r="H65" s="53"/>
      <c r="I65" s="12">
        <f>3265</f>
        <v>3265</v>
      </c>
      <c r="J65" s="12">
        <v>1.07</v>
      </c>
      <c r="K65" s="13">
        <v>0.02</v>
      </c>
    </row>
    <row r="66" spans="1:11" s="20" customFormat="1" ht="15" x14ac:dyDescent="0.2">
      <c r="A66" s="111" t="s">
        <v>69</v>
      </c>
      <c r="B66" s="98" t="s">
        <v>63</v>
      </c>
      <c r="C66" s="52"/>
      <c r="D66" s="51">
        <v>875.58</v>
      </c>
      <c r="E66" s="52"/>
      <c r="F66" s="53"/>
      <c r="G66" s="52"/>
      <c r="H66" s="53"/>
      <c r="I66" s="12">
        <f>3265</f>
        <v>3265</v>
      </c>
      <c r="J66" s="12">
        <v>1.07</v>
      </c>
      <c r="K66" s="13">
        <v>0.02</v>
      </c>
    </row>
    <row r="67" spans="1:11" s="20" customFormat="1" ht="15" x14ac:dyDescent="0.2">
      <c r="A67" s="111" t="s">
        <v>70</v>
      </c>
      <c r="B67" s="98" t="s">
        <v>65</v>
      </c>
      <c r="C67" s="52"/>
      <c r="D67" s="51">
        <v>3502.46</v>
      </c>
      <c r="E67" s="52"/>
      <c r="F67" s="53"/>
      <c r="G67" s="52"/>
      <c r="H67" s="53"/>
      <c r="I67" s="12">
        <f>3265</f>
        <v>3265</v>
      </c>
      <c r="J67" s="12">
        <v>1.07</v>
      </c>
      <c r="K67" s="13">
        <v>7.0000000000000007E-2</v>
      </c>
    </row>
    <row r="68" spans="1:11" s="20" customFormat="1" ht="25.5" x14ac:dyDescent="0.2">
      <c r="A68" s="111" t="s">
        <v>71</v>
      </c>
      <c r="B68" s="98" t="s">
        <v>63</v>
      </c>
      <c r="C68" s="52">
        <f>F68*12</f>
        <v>0</v>
      </c>
      <c r="D68" s="51">
        <v>3469.56</v>
      </c>
      <c r="E68" s="52">
        <f>H68*12</f>
        <v>0</v>
      </c>
      <c r="F68" s="53"/>
      <c r="G68" s="52"/>
      <c r="H68" s="53"/>
      <c r="I68" s="12">
        <f>3265</f>
        <v>3265</v>
      </c>
      <c r="J68" s="12">
        <v>1.07</v>
      </c>
      <c r="K68" s="13">
        <v>7.0000000000000007E-2</v>
      </c>
    </row>
    <row r="69" spans="1:11" s="20" customFormat="1" ht="25.5" x14ac:dyDescent="0.2">
      <c r="A69" s="111" t="s">
        <v>160</v>
      </c>
      <c r="B69" s="98" t="s">
        <v>63</v>
      </c>
      <c r="C69" s="52"/>
      <c r="D69" s="51">
        <v>6463.18</v>
      </c>
      <c r="E69" s="52"/>
      <c r="F69" s="53"/>
      <c r="G69" s="52"/>
      <c r="H69" s="53"/>
      <c r="I69" s="12">
        <f>3265</f>
        <v>3265</v>
      </c>
      <c r="J69" s="12">
        <v>1.07</v>
      </c>
      <c r="K69" s="13">
        <v>0.01</v>
      </c>
    </row>
    <row r="70" spans="1:11" s="20" customFormat="1" ht="15" hidden="1" x14ac:dyDescent="0.2">
      <c r="A70" s="111" t="s">
        <v>72</v>
      </c>
      <c r="B70" s="98" t="s">
        <v>63</v>
      </c>
      <c r="C70" s="54"/>
      <c r="D70" s="51"/>
      <c r="E70" s="54"/>
      <c r="F70" s="53"/>
      <c r="G70" s="52"/>
      <c r="H70" s="53"/>
      <c r="I70" s="12">
        <f>3265</f>
        <v>3265</v>
      </c>
      <c r="J70" s="12">
        <v>1.07</v>
      </c>
      <c r="K70" s="13">
        <v>0</v>
      </c>
    </row>
    <row r="71" spans="1:11" s="20" customFormat="1" ht="15" hidden="1" x14ac:dyDescent="0.2">
      <c r="A71" s="111"/>
      <c r="B71" s="98"/>
      <c r="C71" s="52"/>
      <c r="D71" s="51"/>
      <c r="E71" s="52"/>
      <c r="F71" s="53"/>
      <c r="G71" s="52"/>
      <c r="H71" s="53"/>
      <c r="I71" s="12"/>
      <c r="J71" s="12"/>
      <c r="K71" s="13"/>
    </row>
    <row r="72" spans="1:11" s="20" customFormat="1" ht="25.5" x14ac:dyDescent="0.2">
      <c r="A72" s="93" t="s">
        <v>150</v>
      </c>
      <c r="B72" s="94" t="s">
        <v>29</v>
      </c>
      <c r="C72" s="56"/>
      <c r="D72" s="56">
        <v>10982.1</v>
      </c>
      <c r="E72" s="52"/>
      <c r="F72" s="53"/>
      <c r="G72" s="52"/>
      <c r="H72" s="53"/>
      <c r="I72" s="12">
        <f>3265</f>
        <v>3265</v>
      </c>
      <c r="J72" s="12">
        <v>1.07</v>
      </c>
      <c r="K72" s="13">
        <v>7.0000000000000007E-2</v>
      </c>
    </row>
    <row r="73" spans="1:11" s="44" customFormat="1" ht="30" x14ac:dyDescent="0.2">
      <c r="A73" s="107" t="s">
        <v>73</v>
      </c>
      <c r="B73" s="108"/>
      <c r="C73" s="26"/>
      <c r="D73" s="26">
        <f>D74+D75+D77+D78+D83+D84</f>
        <v>26399.59</v>
      </c>
      <c r="E73" s="26"/>
      <c r="F73" s="43"/>
      <c r="G73" s="26">
        <f>D73/I73</f>
        <v>8.09</v>
      </c>
      <c r="H73" s="27">
        <f>G73/12</f>
        <v>0.67</v>
      </c>
      <c r="I73" s="12">
        <f>3265</f>
        <v>3265</v>
      </c>
      <c r="J73" s="12">
        <v>1.07</v>
      </c>
      <c r="K73" s="13">
        <v>0.89</v>
      </c>
    </row>
    <row r="74" spans="1:11" s="20" customFormat="1" ht="15" x14ac:dyDescent="0.2">
      <c r="A74" s="111" t="s">
        <v>74</v>
      </c>
      <c r="B74" s="98" t="s">
        <v>75</v>
      </c>
      <c r="C74" s="52"/>
      <c r="D74" s="51">
        <v>2626.83</v>
      </c>
      <c r="E74" s="52"/>
      <c r="F74" s="53"/>
      <c r="G74" s="52"/>
      <c r="H74" s="53"/>
      <c r="I74" s="12">
        <f>3265</f>
        <v>3265</v>
      </c>
      <c r="J74" s="12">
        <v>1.07</v>
      </c>
      <c r="K74" s="13">
        <v>0.05</v>
      </c>
    </row>
    <row r="75" spans="1:11" s="20" customFormat="1" ht="25.5" x14ac:dyDescent="0.2">
      <c r="A75" s="111" t="s">
        <v>76</v>
      </c>
      <c r="B75" s="112" t="s">
        <v>63</v>
      </c>
      <c r="C75" s="52"/>
      <c r="D75" s="51">
        <v>1751.23</v>
      </c>
      <c r="E75" s="52"/>
      <c r="F75" s="53"/>
      <c r="G75" s="52"/>
      <c r="H75" s="53"/>
      <c r="I75" s="12">
        <f>3265</f>
        <v>3265</v>
      </c>
      <c r="J75" s="12">
        <v>1.07</v>
      </c>
      <c r="K75" s="13">
        <v>0.03</v>
      </c>
    </row>
    <row r="76" spans="1:11" s="20" customFormat="1" ht="15" hidden="1" x14ac:dyDescent="0.2">
      <c r="A76" s="111" t="s">
        <v>77</v>
      </c>
      <c r="B76" s="98" t="s">
        <v>78</v>
      </c>
      <c r="C76" s="52"/>
      <c r="D76" s="51">
        <f>G76*I76</f>
        <v>0</v>
      </c>
      <c r="E76" s="52"/>
      <c r="F76" s="53"/>
      <c r="G76" s="52"/>
      <c r="H76" s="53"/>
      <c r="I76" s="12">
        <f>3265</f>
        <v>3265</v>
      </c>
      <c r="J76" s="12">
        <v>1.07</v>
      </c>
      <c r="K76" s="13">
        <v>0</v>
      </c>
    </row>
    <row r="77" spans="1:11" s="20" customFormat="1" ht="15" x14ac:dyDescent="0.2">
      <c r="A77" s="111" t="s">
        <v>79</v>
      </c>
      <c r="B77" s="98" t="s">
        <v>80</v>
      </c>
      <c r="C77" s="52"/>
      <c r="D77" s="51">
        <v>1837.85</v>
      </c>
      <c r="E77" s="52"/>
      <c r="F77" s="53"/>
      <c r="G77" s="52"/>
      <c r="H77" s="53"/>
      <c r="I77" s="12">
        <f>3265</f>
        <v>3265</v>
      </c>
      <c r="J77" s="12">
        <v>1.07</v>
      </c>
      <c r="K77" s="13">
        <v>0.03</v>
      </c>
    </row>
    <row r="78" spans="1:11" s="20" customFormat="1" ht="25.5" x14ac:dyDescent="0.2">
      <c r="A78" s="111" t="s">
        <v>81</v>
      </c>
      <c r="B78" s="98" t="s">
        <v>82</v>
      </c>
      <c r="C78" s="52"/>
      <c r="D78" s="51">
        <v>1751.2</v>
      </c>
      <c r="E78" s="52"/>
      <c r="F78" s="53"/>
      <c r="G78" s="52"/>
      <c r="H78" s="53"/>
      <c r="I78" s="12">
        <f>3265</f>
        <v>3265</v>
      </c>
      <c r="J78" s="12">
        <v>1.07</v>
      </c>
      <c r="K78" s="13">
        <v>0.03</v>
      </c>
    </row>
    <row r="79" spans="1:11" s="20" customFormat="1" ht="15" hidden="1" x14ac:dyDescent="0.2">
      <c r="A79" s="111" t="s">
        <v>83</v>
      </c>
      <c r="B79" s="98" t="s">
        <v>78</v>
      </c>
      <c r="C79" s="52"/>
      <c r="D79" s="51">
        <f>G79*I79</f>
        <v>0</v>
      </c>
      <c r="E79" s="52"/>
      <c r="F79" s="53"/>
      <c r="G79" s="52"/>
      <c r="H79" s="53"/>
      <c r="I79" s="12">
        <f>3265</f>
        <v>3265</v>
      </c>
      <c r="J79" s="12">
        <v>1.07</v>
      </c>
      <c r="K79" s="13">
        <v>0</v>
      </c>
    </row>
    <row r="80" spans="1:11" s="20" customFormat="1" ht="15" hidden="1" x14ac:dyDescent="0.2">
      <c r="A80" s="111" t="s">
        <v>84</v>
      </c>
      <c r="B80" s="98" t="s">
        <v>80</v>
      </c>
      <c r="C80" s="52"/>
      <c r="D80" s="51"/>
      <c r="E80" s="52"/>
      <c r="F80" s="53"/>
      <c r="G80" s="52"/>
      <c r="H80" s="53"/>
      <c r="I80" s="12">
        <f>3265</f>
        <v>3265</v>
      </c>
      <c r="J80" s="12">
        <v>1.07</v>
      </c>
      <c r="K80" s="13">
        <v>0</v>
      </c>
    </row>
    <row r="81" spans="1:11" s="20" customFormat="1" ht="15" hidden="1" x14ac:dyDescent="0.2">
      <c r="A81" s="111" t="s">
        <v>85</v>
      </c>
      <c r="B81" s="98" t="s">
        <v>63</v>
      </c>
      <c r="C81" s="52"/>
      <c r="D81" s="51"/>
      <c r="E81" s="52"/>
      <c r="F81" s="53"/>
      <c r="G81" s="52"/>
      <c r="H81" s="53"/>
      <c r="I81" s="12">
        <f>3265</f>
        <v>3265</v>
      </c>
      <c r="J81" s="12">
        <v>1.07</v>
      </c>
      <c r="K81" s="13">
        <v>0</v>
      </c>
    </row>
    <row r="82" spans="1:11" s="20" customFormat="1" ht="25.5" hidden="1" x14ac:dyDescent="0.2">
      <c r="A82" s="111" t="s">
        <v>86</v>
      </c>
      <c r="B82" s="98" t="s">
        <v>63</v>
      </c>
      <c r="C82" s="52"/>
      <c r="D82" s="51"/>
      <c r="E82" s="52"/>
      <c r="F82" s="53"/>
      <c r="G82" s="52"/>
      <c r="H82" s="53"/>
      <c r="I82" s="12">
        <f>3265</f>
        <v>3265</v>
      </c>
      <c r="J82" s="12">
        <v>1.07</v>
      </c>
      <c r="K82" s="13">
        <v>0</v>
      </c>
    </row>
    <row r="83" spans="1:11" s="20" customFormat="1" ht="25.5" x14ac:dyDescent="0.2">
      <c r="A83" s="111" t="s">
        <v>87</v>
      </c>
      <c r="B83" s="98" t="s">
        <v>29</v>
      </c>
      <c r="C83" s="52"/>
      <c r="D83" s="51">
        <v>12204</v>
      </c>
      <c r="E83" s="52"/>
      <c r="F83" s="53"/>
      <c r="G83" s="52"/>
      <c r="H83" s="53"/>
      <c r="I83" s="12">
        <f>3265</f>
        <v>3265</v>
      </c>
      <c r="J83" s="12">
        <v>1.07</v>
      </c>
      <c r="K83" s="13">
        <v>0.25</v>
      </c>
    </row>
    <row r="84" spans="1:11" s="20" customFormat="1" ht="18" customHeight="1" x14ac:dyDescent="0.2">
      <c r="A84" s="111" t="s">
        <v>88</v>
      </c>
      <c r="B84" s="98" t="s">
        <v>14</v>
      </c>
      <c r="C84" s="54"/>
      <c r="D84" s="51">
        <v>6228.48</v>
      </c>
      <c r="E84" s="54"/>
      <c r="F84" s="53"/>
      <c r="G84" s="52"/>
      <c r="H84" s="53"/>
      <c r="I84" s="12">
        <f>3265</f>
        <v>3265</v>
      </c>
      <c r="J84" s="12">
        <v>1.07</v>
      </c>
      <c r="K84" s="13">
        <v>0.13</v>
      </c>
    </row>
    <row r="85" spans="1:11" s="20" customFormat="1" ht="30" x14ac:dyDescent="0.2">
      <c r="A85" s="107" t="s">
        <v>89</v>
      </c>
      <c r="B85" s="98"/>
      <c r="C85" s="52"/>
      <c r="D85" s="26">
        <f>D86+D87</f>
        <v>13668.36</v>
      </c>
      <c r="E85" s="52"/>
      <c r="F85" s="53"/>
      <c r="G85" s="26">
        <f>D85/I85</f>
        <v>4.1900000000000004</v>
      </c>
      <c r="H85" s="27">
        <f>G85/12</f>
        <v>0.35</v>
      </c>
      <c r="I85" s="12">
        <f>3265</f>
        <v>3265</v>
      </c>
      <c r="J85" s="12">
        <v>1.07</v>
      </c>
      <c r="K85" s="13">
        <v>0.37</v>
      </c>
    </row>
    <row r="86" spans="1:11" s="20" customFormat="1" ht="15" x14ac:dyDescent="0.2">
      <c r="A86" s="111" t="s">
        <v>166</v>
      </c>
      <c r="B86" s="98" t="s">
        <v>63</v>
      </c>
      <c r="C86" s="52"/>
      <c r="D86" s="56">
        <v>1464.36</v>
      </c>
      <c r="E86" s="52"/>
      <c r="F86" s="53"/>
      <c r="G86" s="52"/>
      <c r="H86" s="53"/>
      <c r="I86" s="12">
        <f>3265</f>
        <v>3265</v>
      </c>
      <c r="J86" s="12">
        <v>1.07</v>
      </c>
      <c r="K86" s="13">
        <v>0.1</v>
      </c>
    </row>
    <row r="87" spans="1:11" s="20" customFormat="1" ht="25.5" x14ac:dyDescent="0.2">
      <c r="A87" s="111" t="s">
        <v>87</v>
      </c>
      <c r="B87" s="112" t="s">
        <v>29</v>
      </c>
      <c r="C87" s="52"/>
      <c r="D87" s="51">
        <v>12204</v>
      </c>
      <c r="E87" s="52"/>
      <c r="F87" s="53"/>
      <c r="G87" s="52"/>
      <c r="H87" s="53"/>
      <c r="I87" s="12">
        <f>3265</f>
        <v>3265</v>
      </c>
      <c r="J87" s="12">
        <v>1.07</v>
      </c>
      <c r="K87" s="13">
        <v>0.25</v>
      </c>
    </row>
    <row r="88" spans="1:11" s="20" customFormat="1" ht="15" x14ac:dyDescent="0.2">
      <c r="A88" s="107" t="s">
        <v>90</v>
      </c>
      <c r="B88" s="98"/>
      <c r="C88" s="52"/>
      <c r="D88" s="26">
        <f>D89+D90+D91+D96+D97+D98</f>
        <v>35961.24</v>
      </c>
      <c r="E88" s="52"/>
      <c r="F88" s="53"/>
      <c r="G88" s="26">
        <f>D88/I88</f>
        <v>11.01</v>
      </c>
      <c r="H88" s="27">
        <f>G88/12</f>
        <v>0.92</v>
      </c>
      <c r="I88" s="12">
        <f>3265</f>
        <v>3265</v>
      </c>
      <c r="J88" s="12">
        <v>1.07</v>
      </c>
      <c r="K88" s="13">
        <v>0.2</v>
      </c>
    </row>
    <row r="89" spans="1:11" s="20" customFormat="1" ht="15" x14ac:dyDescent="0.2">
      <c r="A89" s="111" t="s">
        <v>91</v>
      </c>
      <c r="B89" s="98" t="s">
        <v>14</v>
      </c>
      <c r="C89" s="52"/>
      <c r="D89" s="51">
        <v>1220.4000000000001</v>
      </c>
      <c r="E89" s="52"/>
      <c r="F89" s="53"/>
      <c r="G89" s="52"/>
      <c r="H89" s="53"/>
      <c r="I89" s="12">
        <f>3265</f>
        <v>3265</v>
      </c>
      <c r="J89" s="12">
        <v>1.07</v>
      </c>
      <c r="K89" s="13">
        <v>0.02</v>
      </c>
    </row>
    <row r="90" spans="1:11" s="20" customFormat="1" ht="15" x14ac:dyDescent="0.2">
      <c r="A90" s="111" t="s">
        <v>92</v>
      </c>
      <c r="B90" s="98" t="s">
        <v>63</v>
      </c>
      <c r="C90" s="52"/>
      <c r="D90" s="51">
        <v>6305.2</v>
      </c>
      <c r="E90" s="52"/>
      <c r="F90" s="53"/>
      <c r="G90" s="52"/>
      <c r="H90" s="53"/>
      <c r="I90" s="12">
        <f>3265</f>
        <v>3265</v>
      </c>
      <c r="J90" s="12">
        <v>1.07</v>
      </c>
      <c r="K90" s="13">
        <v>0.13</v>
      </c>
    </row>
    <row r="91" spans="1:11" s="20" customFormat="1" ht="15" x14ac:dyDescent="0.2">
      <c r="A91" s="111" t="s">
        <v>93</v>
      </c>
      <c r="B91" s="98" t="s">
        <v>63</v>
      </c>
      <c r="C91" s="52"/>
      <c r="D91" s="51">
        <v>915.28</v>
      </c>
      <c r="E91" s="52"/>
      <c r="F91" s="53"/>
      <c r="G91" s="52"/>
      <c r="H91" s="53"/>
      <c r="I91" s="12">
        <f>3265</f>
        <v>3265</v>
      </c>
      <c r="J91" s="12">
        <v>1.07</v>
      </c>
      <c r="K91" s="13">
        <v>0.02</v>
      </c>
    </row>
    <row r="92" spans="1:11" s="20" customFormat="1" ht="27.75" hidden="1" customHeight="1" x14ac:dyDescent="0.2">
      <c r="A92" s="111" t="s">
        <v>94</v>
      </c>
      <c r="B92" s="98" t="s">
        <v>29</v>
      </c>
      <c r="C92" s="52"/>
      <c r="D92" s="51">
        <f>G92*I92</f>
        <v>0</v>
      </c>
      <c r="E92" s="52"/>
      <c r="F92" s="53"/>
      <c r="G92" s="52"/>
      <c r="H92" s="53"/>
      <c r="I92" s="12">
        <f>3265</f>
        <v>3265</v>
      </c>
      <c r="J92" s="12">
        <v>1.07</v>
      </c>
      <c r="K92" s="13">
        <v>0</v>
      </c>
    </row>
    <row r="93" spans="1:11" s="20" customFormat="1" ht="25.5" hidden="1" x14ac:dyDescent="0.2">
      <c r="A93" s="111" t="s">
        <v>95</v>
      </c>
      <c r="B93" s="98" t="s">
        <v>29</v>
      </c>
      <c r="C93" s="52"/>
      <c r="D93" s="51">
        <f>G93*I93</f>
        <v>0</v>
      </c>
      <c r="E93" s="52"/>
      <c r="F93" s="53"/>
      <c r="G93" s="52"/>
      <c r="H93" s="53"/>
      <c r="I93" s="12">
        <f>3265</f>
        <v>3265</v>
      </c>
      <c r="J93" s="12">
        <v>1.07</v>
      </c>
      <c r="K93" s="13">
        <v>0</v>
      </c>
    </row>
    <row r="94" spans="1:11" s="20" customFormat="1" ht="25.5" hidden="1" x14ac:dyDescent="0.2">
      <c r="A94" s="111" t="s">
        <v>96</v>
      </c>
      <c r="B94" s="98" t="s">
        <v>29</v>
      </c>
      <c r="C94" s="52"/>
      <c r="D94" s="51">
        <f>G94*I94</f>
        <v>0</v>
      </c>
      <c r="E94" s="52"/>
      <c r="F94" s="53"/>
      <c r="G94" s="52"/>
      <c r="H94" s="53"/>
      <c r="I94" s="12">
        <f>3265</f>
        <v>3265</v>
      </c>
      <c r="J94" s="12">
        <v>1.07</v>
      </c>
      <c r="K94" s="13">
        <v>0</v>
      </c>
    </row>
    <row r="95" spans="1:11" s="20" customFormat="1" ht="25.5" hidden="1" x14ac:dyDescent="0.2">
      <c r="A95" s="111" t="s">
        <v>97</v>
      </c>
      <c r="B95" s="98" t="s">
        <v>29</v>
      </c>
      <c r="C95" s="52"/>
      <c r="D95" s="51">
        <f>G95*I95</f>
        <v>0</v>
      </c>
      <c r="E95" s="52"/>
      <c r="F95" s="53"/>
      <c r="G95" s="52"/>
      <c r="H95" s="53"/>
      <c r="I95" s="12">
        <f>3265</f>
        <v>3265</v>
      </c>
      <c r="J95" s="12">
        <v>1.07</v>
      </c>
      <c r="K95" s="13">
        <v>0</v>
      </c>
    </row>
    <row r="96" spans="1:11" s="20" customFormat="1" ht="25.5" x14ac:dyDescent="0.2">
      <c r="A96" s="111" t="s">
        <v>98</v>
      </c>
      <c r="B96" s="98" t="s">
        <v>29</v>
      </c>
      <c r="C96" s="52"/>
      <c r="D96" s="51">
        <v>1535.75</v>
      </c>
      <c r="E96" s="52"/>
      <c r="F96" s="53"/>
      <c r="G96" s="52"/>
      <c r="H96" s="53"/>
      <c r="I96" s="12">
        <f>3265</f>
        <v>3265</v>
      </c>
      <c r="J96" s="12">
        <v>1.07</v>
      </c>
      <c r="K96" s="13">
        <v>0.03</v>
      </c>
    </row>
    <row r="97" spans="1:11" s="20" customFormat="1" ht="15" hidden="1" x14ac:dyDescent="0.2">
      <c r="A97" s="111" t="s">
        <v>99</v>
      </c>
      <c r="B97" s="112" t="s">
        <v>100</v>
      </c>
      <c r="C97" s="52"/>
      <c r="D97" s="55">
        <v>0</v>
      </c>
      <c r="E97" s="52"/>
      <c r="F97" s="53"/>
      <c r="G97" s="54"/>
      <c r="H97" s="103"/>
      <c r="I97" s="12">
        <f>3265</f>
        <v>3265</v>
      </c>
      <c r="J97" s="12"/>
      <c r="K97" s="13"/>
    </row>
    <row r="98" spans="1:11" s="20" customFormat="1" ht="15" x14ac:dyDescent="0.2">
      <c r="A98" s="111" t="s">
        <v>161</v>
      </c>
      <c r="B98" s="112" t="s">
        <v>138</v>
      </c>
      <c r="C98" s="52"/>
      <c r="D98" s="55">
        <v>25984.61</v>
      </c>
      <c r="E98" s="52"/>
      <c r="F98" s="53"/>
      <c r="G98" s="54"/>
      <c r="H98" s="103"/>
      <c r="I98" s="12">
        <v>3265</v>
      </c>
      <c r="J98" s="12"/>
      <c r="K98" s="13"/>
    </row>
    <row r="99" spans="1:11" s="20" customFormat="1" ht="15" x14ac:dyDescent="0.2">
      <c r="A99" s="107" t="s">
        <v>101</v>
      </c>
      <c r="B99" s="98"/>
      <c r="C99" s="52"/>
      <c r="D99" s="26">
        <f>D100+D101</f>
        <v>1098.1600000000001</v>
      </c>
      <c r="E99" s="52"/>
      <c r="F99" s="53"/>
      <c r="G99" s="26">
        <f>D99/I99</f>
        <v>0.34</v>
      </c>
      <c r="H99" s="27">
        <f>G99/12</f>
        <v>0.03</v>
      </c>
      <c r="I99" s="12">
        <f>3265</f>
        <v>3265</v>
      </c>
      <c r="J99" s="12">
        <v>1.07</v>
      </c>
      <c r="K99" s="13">
        <v>0.11</v>
      </c>
    </row>
    <row r="100" spans="1:11" s="20" customFormat="1" ht="15" x14ac:dyDescent="0.2">
      <c r="A100" s="111" t="s">
        <v>102</v>
      </c>
      <c r="B100" s="98" t="s">
        <v>63</v>
      </c>
      <c r="C100" s="52"/>
      <c r="D100" s="51">
        <v>1098.1600000000001</v>
      </c>
      <c r="E100" s="52"/>
      <c r="F100" s="53"/>
      <c r="G100" s="52"/>
      <c r="H100" s="53"/>
      <c r="I100" s="12">
        <f>3265</f>
        <v>3265</v>
      </c>
      <c r="J100" s="12">
        <v>1.07</v>
      </c>
      <c r="K100" s="13">
        <v>0.02</v>
      </c>
    </row>
    <row r="101" spans="1:11" s="20" customFormat="1" ht="15" hidden="1" x14ac:dyDescent="0.2">
      <c r="A101" s="111" t="s">
        <v>103</v>
      </c>
      <c r="B101" s="98" t="s">
        <v>63</v>
      </c>
      <c r="C101" s="52"/>
      <c r="D101" s="51"/>
      <c r="E101" s="52"/>
      <c r="F101" s="53"/>
      <c r="G101" s="52"/>
      <c r="H101" s="53"/>
      <c r="I101" s="12">
        <f>3265</f>
        <v>3265</v>
      </c>
      <c r="J101" s="12">
        <v>1.07</v>
      </c>
      <c r="K101" s="13">
        <v>0.02</v>
      </c>
    </row>
    <row r="102" spans="1:11" s="12" customFormat="1" ht="15" x14ac:dyDescent="0.2">
      <c r="A102" s="107" t="s">
        <v>104</v>
      </c>
      <c r="B102" s="108"/>
      <c r="C102" s="26"/>
      <c r="D102" s="26">
        <f>D103+D104</f>
        <v>19950.7</v>
      </c>
      <c r="E102" s="26"/>
      <c r="F102" s="43"/>
      <c r="G102" s="26">
        <f>D102/I102</f>
        <v>6.11</v>
      </c>
      <c r="H102" s="27">
        <f>G102/12</f>
        <v>0.51</v>
      </c>
      <c r="I102" s="12">
        <f>3265</f>
        <v>3265</v>
      </c>
      <c r="J102" s="12">
        <v>1.07</v>
      </c>
      <c r="K102" s="13">
        <v>0.03</v>
      </c>
    </row>
    <row r="103" spans="1:11" s="20" customFormat="1" ht="15" x14ac:dyDescent="0.2">
      <c r="A103" s="111" t="s">
        <v>105</v>
      </c>
      <c r="B103" s="98" t="s">
        <v>63</v>
      </c>
      <c r="C103" s="52"/>
      <c r="D103" s="51">
        <v>11486.4</v>
      </c>
      <c r="E103" s="52"/>
      <c r="F103" s="53"/>
      <c r="G103" s="52"/>
      <c r="H103" s="53"/>
      <c r="I103" s="12">
        <f>3265</f>
        <v>3265</v>
      </c>
      <c r="J103" s="12">
        <v>1.07</v>
      </c>
      <c r="K103" s="13">
        <v>0.03</v>
      </c>
    </row>
    <row r="104" spans="1:11" s="20" customFormat="1" ht="27" customHeight="1" x14ac:dyDescent="0.2">
      <c r="A104" s="111" t="s">
        <v>137</v>
      </c>
      <c r="B104" s="112" t="s">
        <v>138</v>
      </c>
      <c r="C104" s="52">
        <f>F104*12</f>
        <v>0</v>
      </c>
      <c r="D104" s="51">
        <v>8464.2999999999993</v>
      </c>
      <c r="E104" s="52">
        <f>H104*12</f>
        <v>0</v>
      </c>
      <c r="F104" s="53"/>
      <c r="G104" s="52"/>
      <c r="H104" s="53"/>
      <c r="I104" s="12">
        <f>3265</f>
        <v>3265</v>
      </c>
      <c r="J104" s="12">
        <v>1.07</v>
      </c>
      <c r="K104" s="13">
        <v>0</v>
      </c>
    </row>
    <row r="105" spans="1:11" s="12" customFormat="1" ht="15" x14ac:dyDescent="0.2">
      <c r="A105" s="107" t="s">
        <v>106</v>
      </c>
      <c r="B105" s="108"/>
      <c r="C105" s="26"/>
      <c r="D105" s="26">
        <f>D106+D107+D108</f>
        <v>3478.08</v>
      </c>
      <c r="E105" s="26"/>
      <c r="F105" s="43"/>
      <c r="G105" s="26">
        <f>D105/I105</f>
        <v>1.07</v>
      </c>
      <c r="H105" s="27">
        <f>G105/12</f>
        <v>0.09</v>
      </c>
      <c r="I105" s="12">
        <f>3265</f>
        <v>3265</v>
      </c>
      <c r="J105" s="12">
        <v>1.07</v>
      </c>
      <c r="K105" s="13">
        <v>0.06</v>
      </c>
    </row>
    <row r="106" spans="1:11" s="20" customFormat="1" ht="15" x14ac:dyDescent="0.2">
      <c r="A106" s="111" t="s">
        <v>142</v>
      </c>
      <c r="B106" s="98" t="s">
        <v>75</v>
      </c>
      <c r="C106" s="52"/>
      <c r="D106" s="51">
        <v>1220.3399999999999</v>
      </c>
      <c r="E106" s="52"/>
      <c r="F106" s="53"/>
      <c r="G106" s="52"/>
      <c r="H106" s="53"/>
      <c r="I106" s="12">
        <f>3265</f>
        <v>3265</v>
      </c>
      <c r="J106" s="12">
        <v>1.07</v>
      </c>
      <c r="K106" s="13">
        <v>0.02</v>
      </c>
    </row>
    <row r="107" spans="1:11" s="20" customFormat="1" ht="15" x14ac:dyDescent="0.2">
      <c r="A107" s="111" t="s">
        <v>107</v>
      </c>
      <c r="B107" s="98" t="s">
        <v>75</v>
      </c>
      <c r="C107" s="52"/>
      <c r="D107" s="51">
        <v>2257.7399999999998</v>
      </c>
      <c r="E107" s="52"/>
      <c r="F107" s="53"/>
      <c r="G107" s="52"/>
      <c r="H107" s="53"/>
      <c r="I107" s="12">
        <f>3265</f>
        <v>3265</v>
      </c>
      <c r="J107" s="12">
        <v>1.07</v>
      </c>
      <c r="K107" s="13">
        <v>0.04</v>
      </c>
    </row>
    <row r="108" spans="1:11" s="20" customFormat="1" ht="25.5" hidden="1" customHeight="1" x14ac:dyDescent="0.2">
      <c r="A108" s="111" t="s">
        <v>108</v>
      </c>
      <c r="B108" s="98" t="s">
        <v>63</v>
      </c>
      <c r="C108" s="52"/>
      <c r="D108" s="51">
        <f>G108*I108</f>
        <v>0</v>
      </c>
      <c r="E108" s="52"/>
      <c r="F108" s="53"/>
      <c r="G108" s="52">
        <f>H108*12</f>
        <v>0</v>
      </c>
      <c r="H108" s="53">
        <v>0</v>
      </c>
      <c r="I108" s="12">
        <f>3265</f>
        <v>3265</v>
      </c>
      <c r="J108" s="12">
        <v>1.07</v>
      </c>
      <c r="K108" s="13">
        <v>0</v>
      </c>
    </row>
    <row r="109" spans="1:11" s="12" customFormat="1" ht="38.25" thickBot="1" x14ac:dyDescent="0.25">
      <c r="A109" s="113" t="s">
        <v>164</v>
      </c>
      <c r="B109" s="108" t="s">
        <v>29</v>
      </c>
      <c r="C109" s="49">
        <f>F109*12</f>
        <v>0</v>
      </c>
      <c r="D109" s="49">
        <f>G109*I109</f>
        <v>20765.400000000001</v>
      </c>
      <c r="E109" s="49">
        <f>H109*12</f>
        <v>6.36</v>
      </c>
      <c r="F109" s="50"/>
      <c r="G109" s="49">
        <f>H109*12</f>
        <v>6.36</v>
      </c>
      <c r="H109" s="50">
        <v>0.53</v>
      </c>
      <c r="I109" s="12">
        <f>3265</f>
        <v>3265</v>
      </c>
      <c r="J109" s="12">
        <v>1.07</v>
      </c>
      <c r="K109" s="13">
        <v>1.03</v>
      </c>
    </row>
    <row r="110" spans="1:11" s="12" customFormat="1" ht="19.5" hidden="1" thickBot="1" x14ac:dyDescent="0.25">
      <c r="A110" s="113" t="s">
        <v>109</v>
      </c>
      <c r="B110" s="108"/>
      <c r="C110" s="48">
        <f>F110*12</f>
        <v>0</v>
      </c>
      <c r="D110" s="48"/>
      <c r="E110" s="48"/>
      <c r="F110" s="48"/>
      <c r="G110" s="48"/>
      <c r="H110" s="43"/>
      <c r="I110" s="12">
        <f>3265</f>
        <v>3265</v>
      </c>
      <c r="K110" s="13"/>
    </row>
    <row r="111" spans="1:11" s="57" customFormat="1" ht="15.75" hidden="1" thickBot="1" x14ac:dyDescent="0.25">
      <c r="A111" s="93" t="s">
        <v>110</v>
      </c>
      <c r="B111" s="94"/>
      <c r="C111" s="56"/>
      <c r="D111" s="56"/>
      <c r="E111" s="56"/>
      <c r="F111" s="56"/>
      <c r="G111" s="56"/>
      <c r="H111" s="47"/>
      <c r="I111" s="12">
        <f>3265</f>
        <v>3265</v>
      </c>
      <c r="K111" s="58"/>
    </row>
    <row r="112" spans="1:11" s="57" customFormat="1" ht="15.75" hidden="1" thickBot="1" x14ac:dyDescent="0.25">
      <c r="A112" s="93" t="s">
        <v>111</v>
      </c>
      <c r="B112" s="94"/>
      <c r="C112" s="56"/>
      <c r="D112" s="56"/>
      <c r="E112" s="56"/>
      <c r="F112" s="56"/>
      <c r="G112" s="56"/>
      <c r="H112" s="47"/>
      <c r="I112" s="12">
        <f>3265</f>
        <v>3265</v>
      </c>
      <c r="K112" s="58"/>
    </row>
    <row r="113" spans="1:11" s="57" customFormat="1" ht="15.75" hidden="1" thickBot="1" x14ac:dyDescent="0.25">
      <c r="A113" s="93" t="s">
        <v>112</v>
      </c>
      <c r="B113" s="94"/>
      <c r="C113" s="56"/>
      <c r="D113" s="56"/>
      <c r="E113" s="56"/>
      <c r="F113" s="56"/>
      <c r="G113" s="56"/>
      <c r="H113" s="47"/>
      <c r="I113" s="12">
        <f>3265</f>
        <v>3265</v>
      </c>
      <c r="K113" s="58"/>
    </row>
    <row r="114" spans="1:11" s="57" customFormat="1" ht="15.75" hidden="1" thickBot="1" x14ac:dyDescent="0.25">
      <c r="A114" s="93" t="s">
        <v>113</v>
      </c>
      <c r="B114" s="94"/>
      <c r="C114" s="56"/>
      <c r="D114" s="56"/>
      <c r="E114" s="56"/>
      <c r="F114" s="56"/>
      <c r="G114" s="56"/>
      <c r="H114" s="47"/>
      <c r="I114" s="12">
        <f>3265</f>
        <v>3265</v>
      </c>
      <c r="K114" s="58"/>
    </row>
    <row r="115" spans="1:11" s="57" customFormat="1" ht="15.75" hidden="1" thickBot="1" x14ac:dyDescent="0.25">
      <c r="A115" s="93" t="s">
        <v>114</v>
      </c>
      <c r="B115" s="94"/>
      <c r="C115" s="56"/>
      <c r="D115" s="56"/>
      <c r="E115" s="56"/>
      <c r="F115" s="56"/>
      <c r="G115" s="56"/>
      <c r="H115" s="47"/>
      <c r="I115" s="12">
        <f>3265</f>
        <v>3265</v>
      </c>
      <c r="K115" s="58"/>
    </row>
    <row r="116" spans="1:11" s="57" customFormat="1" ht="15.75" hidden="1" thickBot="1" x14ac:dyDescent="0.25">
      <c r="A116" s="93" t="s">
        <v>115</v>
      </c>
      <c r="B116" s="94"/>
      <c r="C116" s="56"/>
      <c r="D116" s="56"/>
      <c r="E116" s="56"/>
      <c r="F116" s="56"/>
      <c r="G116" s="56"/>
      <c r="H116" s="47"/>
      <c r="I116" s="12">
        <f>3265</f>
        <v>3265</v>
      </c>
      <c r="K116" s="58"/>
    </row>
    <row r="117" spans="1:11" s="57" customFormat="1" ht="15.75" hidden="1" thickBot="1" x14ac:dyDescent="0.25">
      <c r="A117" s="93" t="s">
        <v>116</v>
      </c>
      <c r="B117" s="94"/>
      <c r="C117" s="56"/>
      <c r="D117" s="56"/>
      <c r="E117" s="56"/>
      <c r="F117" s="56"/>
      <c r="G117" s="56"/>
      <c r="H117" s="47"/>
      <c r="I117" s="12">
        <f>3265</f>
        <v>3265</v>
      </c>
      <c r="K117" s="58"/>
    </row>
    <row r="118" spans="1:11" s="57" customFormat="1" ht="15.75" hidden="1" thickBot="1" x14ac:dyDescent="0.25">
      <c r="A118" s="114" t="s">
        <v>117</v>
      </c>
      <c r="B118" s="115"/>
      <c r="C118" s="59"/>
      <c r="D118" s="59">
        <f>G118*I118</f>
        <v>0</v>
      </c>
      <c r="E118" s="59"/>
      <c r="F118" s="59"/>
      <c r="G118" s="59">
        <f>12*H118</f>
        <v>0</v>
      </c>
      <c r="H118" s="60"/>
      <c r="I118" s="12">
        <f>3265</f>
        <v>3265</v>
      </c>
      <c r="K118" s="58"/>
    </row>
    <row r="119" spans="1:11" s="57" customFormat="1" ht="27" hidden="1" customHeight="1" thickBot="1" x14ac:dyDescent="0.25">
      <c r="A119" s="116" t="s">
        <v>118</v>
      </c>
      <c r="B119" s="117" t="s">
        <v>119</v>
      </c>
      <c r="C119" s="61"/>
      <c r="D119" s="61">
        <v>0</v>
      </c>
      <c r="E119" s="61"/>
      <c r="F119" s="61"/>
      <c r="G119" s="61">
        <v>0</v>
      </c>
      <c r="H119" s="62">
        <v>0</v>
      </c>
      <c r="I119" s="12">
        <f>3265</f>
        <v>3265</v>
      </c>
      <c r="K119" s="58"/>
    </row>
    <row r="120" spans="1:11" s="57" customFormat="1" ht="18" customHeight="1" thickBot="1" x14ac:dyDescent="0.25">
      <c r="A120" s="118" t="s">
        <v>120</v>
      </c>
      <c r="B120" s="66" t="s">
        <v>22</v>
      </c>
      <c r="C120" s="61"/>
      <c r="D120" s="63">
        <f>G120*I120</f>
        <v>60170.78</v>
      </c>
      <c r="E120" s="63"/>
      <c r="F120" s="63"/>
      <c r="G120" s="63">
        <f>12*H120</f>
        <v>20.76</v>
      </c>
      <c r="H120" s="62">
        <v>1.73</v>
      </c>
      <c r="I120" s="12">
        <v>2898.4</v>
      </c>
      <c r="K120" s="58"/>
    </row>
    <row r="121" spans="1:11" s="12" customFormat="1" ht="19.5" thickBot="1" x14ac:dyDescent="0.45">
      <c r="A121" s="116" t="s">
        <v>121</v>
      </c>
      <c r="B121" s="119"/>
      <c r="C121" s="61">
        <f>F121*12</f>
        <v>0</v>
      </c>
      <c r="D121" s="64">
        <f>D120+D109+D105+D102+D99+D88+D85+D73+D57+D56+D55+D54+D53+D52+D51+D50+D49+D48+D47+D46+D45+D36+D35+D34+D25+D15</f>
        <v>794478.31</v>
      </c>
      <c r="E121" s="64">
        <f t="shared" ref="E121:H121" si="2">E120+E109+E105+E102+E99+E88+E85+E73+E57+E56+E55+E54+E53+E52+E51+E50+E49+E48+E47+E46+E45+E36+E35+E34+E25+E15</f>
        <v>172.44</v>
      </c>
      <c r="F121" s="64">
        <f t="shared" si="2"/>
        <v>0</v>
      </c>
      <c r="G121" s="64">
        <f t="shared" si="2"/>
        <v>245.68</v>
      </c>
      <c r="H121" s="64">
        <f t="shared" si="2"/>
        <v>20.48</v>
      </c>
      <c r="K121" s="13"/>
    </row>
    <row r="122" spans="1:11" s="68" customFormat="1" ht="21" hidden="1" customHeight="1" x14ac:dyDescent="0.2">
      <c r="A122" s="118" t="s">
        <v>122</v>
      </c>
      <c r="B122" s="66" t="s">
        <v>22</v>
      </c>
      <c r="C122" s="66" t="s">
        <v>123</v>
      </c>
      <c r="D122" s="65"/>
      <c r="E122" s="66" t="s">
        <v>123</v>
      </c>
      <c r="F122" s="67"/>
      <c r="G122" s="66" t="s">
        <v>123</v>
      </c>
      <c r="H122" s="67"/>
      <c r="K122" s="69"/>
    </row>
    <row r="123" spans="1:11" s="71" customFormat="1" ht="24.75" hidden="1" customHeight="1" x14ac:dyDescent="0.2">
      <c r="A123" s="120"/>
      <c r="B123" s="72"/>
      <c r="C123" s="72"/>
      <c r="D123" s="72"/>
      <c r="E123" s="72"/>
      <c r="F123" s="72"/>
      <c r="G123" s="72"/>
      <c r="H123" s="72"/>
      <c r="K123" s="73"/>
    </row>
    <row r="124" spans="1:11" s="75" customFormat="1" ht="15" hidden="1" customHeight="1" x14ac:dyDescent="0.4">
      <c r="A124" s="121" t="s">
        <v>124</v>
      </c>
      <c r="B124" s="122"/>
      <c r="C124" s="74"/>
      <c r="D124" s="74"/>
      <c r="E124" s="74"/>
      <c r="F124" s="74"/>
      <c r="G124" s="74"/>
      <c r="H124" s="74"/>
      <c r="K124" s="76"/>
    </row>
    <row r="125" spans="1:11" s="57" customFormat="1" ht="18.75" hidden="1" customHeight="1" x14ac:dyDescent="0.2">
      <c r="A125" s="116" t="s">
        <v>118</v>
      </c>
      <c r="B125" s="119"/>
      <c r="C125" s="61"/>
      <c r="D125" s="77"/>
      <c r="E125" s="77"/>
      <c r="F125" s="77"/>
      <c r="G125" s="77"/>
      <c r="H125" s="78"/>
      <c r="I125" s="12">
        <f>3265</f>
        <v>3265</v>
      </c>
      <c r="K125" s="58"/>
    </row>
    <row r="126" spans="1:11" s="68" customFormat="1" ht="11.25" hidden="1" customHeight="1" x14ac:dyDescent="0.2">
      <c r="A126" s="123" t="s">
        <v>125</v>
      </c>
      <c r="B126" s="124"/>
      <c r="C126" s="125"/>
      <c r="D126" s="79"/>
      <c r="E126" s="79"/>
      <c r="F126" s="79"/>
      <c r="G126" s="79"/>
      <c r="H126" s="80"/>
      <c r="K126" s="69"/>
    </row>
    <row r="127" spans="1:11" s="68" customFormat="1" ht="20.25" thickBot="1" x14ac:dyDescent="0.25">
      <c r="A127" s="126"/>
      <c r="B127" s="127"/>
      <c r="C127" s="84"/>
      <c r="D127" s="84"/>
      <c r="E127" s="84"/>
      <c r="F127" s="84"/>
      <c r="G127" s="84"/>
      <c r="H127" s="84"/>
      <c r="K127" s="69"/>
    </row>
    <row r="128" spans="1:11" s="12" customFormat="1" ht="19.5" thickBot="1" x14ac:dyDescent="0.25">
      <c r="A128" s="118" t="s">
        <v>126</v>
      </c>
      <c r="B128" s="119"/>
      <c r="C128" s="61">
        <f>F128*12</f>
        <v>0</v>
      </c>
      <c r="D128" s="61">
        <f>D129+D130+D131+D132+D133+D134+D135+D137+D138+D139+D140+D141+D142+D144</f>
        <v>642414.63</v>
      </c>
      <c r="E128" s="61">
        <f t="shared" ref="E128:H128" si="3">E129+E130+E131+E132+E133+E134+E135+E137+E138+E139+E140+E141+E142+E144</f>
        <v>0</v>
      </c>
      <c r="F128" s="61">
        <f t="shared" si="3"/>
        <v>0</v>
      </c>
      <c r="G128" s="61">
        <f t="shared" si="3"/>
        <v>196.74</v>
      </c>
      <c r="H128" s="61">
        <f t="shared" si="3"/>
        <v>16.41</v>
      </c>
      <c r="I128" s="12">
        <f>3265</f>
        <v>3265</v>
      </c>
      <c r="K128" s="13"/>
    </row>
    <row r="129" spans="1:11" s="57" customFormat="1" ht="25.5" x14ac:dyDescent="0.2">
      <c r="A129" s="93" t="s">
        <v>144</v>
      </c>
      <c r="B129" s="94"/>
      <c r="C129" s="56"/>
      <c r="D129" s="56">
        <v>156795.07999999999</v>
      </c>
      <c r="E129" s="56"/>
      <c r="F129" s="56"/>
      <c r="G129" s="56">
        <f>D129/I129</f>
        <v>48.02</v>
      </c>
      <c r="H129" s="47">
        <f>G129/12</f>
        <v>4</v>
      </c>
      <c r="I129" s="12">
        <f>3265</f>
        <v>3265</v>
      </c>
      <c r="K129" s="58"/>
    </row>
    <row r="130" spans="1:11" s="57" customFormat="1" ht="15" x14ac:dyDescent="0.2">
      <c r="A130" s="93" t="s">
        <v>145</v>
      </c>
      <c r="B130" s="94"/>
      <c r="C130" s="56"/>
      <c r="D130" s="56">
        <v>28496.48</v>
      </c>
      <c r="E130" s="56"/>
      <c r="F130" s="56"/>
      <c r="G130" s="56">
        <f>D130/I130</f>
        <v>8.73</v>
      </c>
      <c r="H130" s="47">
        <f>G130/12</f>
        <v>0.73</v>
      </c>
      <c r="I130" s="12">
        <v>3265</v>
      </c>
      <c r="K130" s="58"/>
    </row>
    <row r="131" spans="1:11" s="57" customFormat="1" ht="15" x14ac:dyDescent="0.2">
      <c r="A131" s="93" t="s">
        <v>127</v>
      </c>
      <c r="B131" s="94"/>
      <c r="C131" s="56"/>
      <c r="D131" s="56">
        <v>121758.05</v>
      </c>
      <c r="E131" s="56"/>
      <c r="F131" s="56"/>
      <c r="G131" s="56">
        <f t="shared" ref="G131:G144" si="4">D131/I131</f>
        <v>37.29</v>
      </c>
      <c r="H131" s="47">
        <f t="shared" ref="H131:H144" si="5">G131/12</f>
        <v>3.11</v>
      </c>
      <c r="I131" s="12">
        <f>3265</f>
        <v>3265</v>
      </c>
      <c r="K131" s="58"/>
    </row>
    <row r="132" spans="1:11" s="57" customFormat="1" ht="15" x14ac:dyDescent="0.2">
      <c r="A132" s="93" t="s">
        <v>146</v>
      </c>
      <c r="B132" s="94"/>
      <c r="C132" s="56"/>
      <c r="D132" s="56">
        <v>4636.9399999999996</v>
      </c>
      <c r="E132" s="56"/>
      <c r="F132" s="56"/>
      <c r="G132" s="56">
        <f t="shared" si="4"/>
        <v>1.42</v>
      </c>
      <c r="H132" s="47">
        <f t="shared" si="5"/>
        <v>0.12</v>
      </c>
      <c r="I132" s="12">
        <f>3265</f>
        <v>3265</v>
      </c>
      <c r="K132" s="58"/>
    </row>
    <row r="133" spans="1:11" s="57" customFormat="1" ht="15" x14ac:dyDescent="0.2">
      <c r="A133" s="93" t="s">
        <v>147</v>
      </c>
      <c r="B133" s="94"/>
      <c r="C133" s="56"/>
      <c r="D133" s="56">
        <v>70997.03</v>
      </c>
      <c r="E133" s="56"/>
      <c r="F133" s="56"/>
      <c r="G133" s="56">
        <f t="shared" si="4"/>
        <v>21.74</v>
      </c>
      <c r="H133" s="47">
        <f t="shared" si="5"/>
        <v>1.81</v>
      </c>
      <c r="I133" s="12">
        <f>3265</f>
        <v>3265</v>
      </c>
      <c r="K133" s="58"/>
    </row>
    <row r="134" spans="1:11" s="57" customFormat="1" ht="15" x14ac:dyDescent="0.2">
      <c r="A134" s="93" t="s">
        <v>148</v>
      </c>
      <c r="B134" s="94"/>
      <c r="C134" s="56"/>
      <c r="D134" s="56">
        <v>12573.54</v>
      </c>
      <c r="E134" s="56"/>
      <c r="F134" s="56"/>
      <c r="G134" s="56">
        <f t="shared" si="4"/>
        <v>3.85</v>
      </c>
      <c r="H134" s="47">
        <f t="shared" si="5"/>
        <v>0.32</v>
      </c>
      <c r="I134" s="12">
        <f>3265</f>
        <v>3265</v>
      </c>
      <c r="K134" s="58"/>
    </row>
    <row r="135" spans="1:11" s="57" customFormat="1" ht="15" x14ac:dyDescent="0.2">
      <c r="A135" s="93" t="s">
        <v>128</v>
      </c>
      <c r="B135" s="94"/>
      <c r="C135" s="56"/>
      <c r="D135" s="56">
        <v>15328.83</v>
      </c>
      <c r="E135" s="56"/>
      <c r="F135" s="56"/>
      <c r="G135" s="56">
        <f t="shared" si="4"/>
        <v>4.6900000000000004</v>
      </c>
      <c r="H135" s="47">
        <f t="shared" si="5"/>
        <v>0.39</v>
      </c>
      <c r="I135" s="12">
        <f>3265</f>
        <v>3265</v>
      </c>
      <c r="K135" s="58"/>
    </row>
    <row r="136" spans="1:11" s="57" customFormat="1" ht="18" hidden="1" customHeight="1" x14ac:dyDescent="0.2">
      <c r="A136" s="93" t="s">
        <v>129</v>
      </c>
      <c r="B136" s="94"/>
      <c r="C136" s="56"/>
      <c r="D136" s="56"/>
      <c r="E136" s="56"/>
      <c r="F136" s="56"/>
      <c r="G136" s="56">
        <f t="shared" si="4"/>
        <v>0</v>
      </c>
      <c r="H136" s="47">
        <f t="shared" si="5"/>
        <v>0</v>
      </c>
      <c r="I136" s="12">
        <f>3265</f>
        <v>3265</v>
      </c>
      <c r="K136" s="58"/>
    </row>
    <row r="137" spans="1:11" s="57" customFormat="1" ht="15" x14ac:dyDescent="0.2">
      <c r="A137" s="93" t="s">
        <v>130</v>
      </c>
      <c r="B137" s="94"/>
      <c r="C137" s="56"/>
      <c r="D137" s="56">
        <v>1374.02</v>
      </c>
      <c r="E137" s="56"/>
      <c r="F137" s="56"/>
      <c r="G137" s="56">
        <f t="shared" si="4"/>
        <v>0.42</v>
      </c>
      <c r="H137" s="47">
        <f t="shared" si="5"/>
        <v>0.04</v>
      </c>
      <c r="I137" s="12">
        <f>3265</f>
        <v>3265</v>
      </c>
      <c r="K137" s="58"/>
    </row>
    <row r="138" spans="1:11" s="57" customFormat="1" ht="15" x14ac:dyDescent="0.2">
      <c r="A138" s="93" t="s">
        <v>151</v>
      </c>
      <c r="B138" s="94"/>
      <c r="C138" s="56"/>
      <c r="D138" s="56">
        <v>10391.84</v>
      </c>
      <c r="E138" s="56"/>
      <c r="F138" s="56"/>
      <c r="G138" s="56">
        <f t="shared" si="4"/>
        <v>3.18</v>
      </c>
      <c r="H138" s="47">
        <f t="shared" si="5"/>
        <v>0.27</v>
      </c>
      <c r="I138" s="12">
        <f>3265</f>
        <v>3265</v>
      </c>
      <c r="K138" s="58"/>
    </row>
    <row r="139" spans="1:11" s="57" customFormat="1" ht="15" x14ac:dyDescent="0.2">
      <c r="A139" s="93" t="s">
        <v>152</v>
      </c>
      <c r="B139" s="94"/>
      <c r="C139" s="56"/>
      <c r="D139" s="56">
        <v>24592.06</v>
      </c>
      <c r="E139" s="56"/>
      <c r="F139" s="56"/>
      <c r="G139" s="56">
        <f t="shared" si="4"/>
        <v>7.53</v>
      </c>
      <c r="H139" s="47">
        <f t="shared" si="5"/>
        <v>0.63</v>
      </c>
      <c r="I139" s="12">
        <f>3265</f>
        <v>3265</v>
      </c>
      <c r="K139" s="58"/>
    </row>
    <row r="140" spans="1:11" s="57" customFormat="1" ht="15" x14ac:dyDescent="0.2">
      <c r="A140" s="93" t="s">
        <v>153</v>
      </c>
      <c r="B140" s="94"/>
      <c r="C140" s="56"/>
      <c r="D140" s="56">
        <v>9392.08</v>
      </c>
      <c r="E140" s="56"/>
      <c r="F140" s="56"/>
      <c r="G140" s="56">
        <f t="shared" si="4"/>
        <v>2.88</v>
      </c>
      <c r="H140" s="47">
        <f t="shared" si="5"/>
        <v>0.24</v>
      </c>
      <c r="I140" s="12">
        <f>3265</f>
        <v>3265</v>
      </c>
      <c r="K140" s="58"/>
    </row>
    <row r="141" spans="1:11" s="57" customFormat="1" ht="15" x14ac:dyDescent="0.2">
      <c r="A141" s="93" t="s">
        <v>154</v>
      </c>
      <c r="B141" s="94"/>
      <c r="C141" s="56"/>
      <c r="D141" s="56">
        <v>722.42</v>
      </c>
      <c r="E141" s="56"/>
      <c r="F141" s="56"/>
      <c r="G141" s="56">
        <f t="shared" si="4"/>
        <v>0.22</v>
      </c>
      <c r="H141" s="47">
        <f t="shared" si="5"/>
        <v>0.02</v>
      </c>
      <c r="I141" s="12">
        <f>3265</f>
        <v>3265</v>
      </c>
      <c r="K141" s="58"/>
    </row>
    <row r="142" spans="1:11" s="57" customFormat="1" ht="15" x14ac:dyDescent="0.2">
      <c r="A142" s="93" t="s">
        <v>131</v>
      </c>
      <c r="B142" s="94"/>
      <c r="C142" s="56"/>
      <c r="D142" s="56">
        <v>73948.259999999995</v>
      </c>
      <c r="E142" s="56"/>
      <c r="F142" s="56"/>
      <c r="G142" s="56">
        <f t="shared" si="4"/>
        <v>22.65</v>
      </c>
      <c r="H142" s="47">
        <f t="shared" si="5"/>
        <v>1.89</v>
      </c>
      <c r="I142" s="12">
        <f>3265</f>
        <v>3265</v>
      </c>
      <c r="K142" s="58"/>
    </row>
    <row r="143" spans="1:11" s="57" customFormat="1" ht="15" hidden="1" x14ac:dyDescent="0.2">
      <c r="A143" s="93"/>
      <c r="B143" s="94"/>
      <c r="C143" s="56"/>
      <c r="D143" s="56"/>
      <c r="E143" s="56"/>
      <c r="F143" s="56"/>
      <c r="G143" s="56">
        <f t="shared" si="4"/>
        <v>0</v>
      </c>
      <c r="H143" s="47">
        <f t="shared" si="5"/>
        <v>0</v>
      </c>
      <c r="I143" s="12">
        <f>3265</f>
        <v>3265</v>
      </c>
      <c r="K143" s="58"/>
    </row>
    <row r="144" spans="1:11" s="57" customFormat="1" ht="15" x14ac:dyDescent="0.2">
      <c r="A144" s="128" t="s">
        <v>162</v>
      </c>
      <c r="B144" s="94"/>
      <c r="C144" s="56"/>
      <c r="D144" s="56">
        <v>111408</v>
      </c>
      <c r="E144" s="56"/>
      <c r="F144" s="56"/>
      <c r="G144" s="56">
        <f t="shared" si="4"/>
        <v>34.119999999999997</v>
      </c>
      <c r="H144" s="47">
        <f t="shared" si="5"/>
        <v>2.84</v>
      </c>
      <c r="I144" s="12">
        <v>3265</v>
      </c>
      <c r="K144" s="58"/>
    </row>
    <row r="145" spans="1:11" s="68" customFormat="1" ht="19.5" x14ac:dyDescent="0.2">
      <c r="A145" s="81"/>
      <c r="B145" s="82"/>
      <c r="C145" s="83"/>
      <c r="D145" s="83"/>
      <c r="E145" s="83"/>
      <c r="F145" s="85"/>
      <c r="G145" s="83"/>
      <c r="H145" s="85"/>
      <c r="K145" s="69"/>
    </row>
    <row r="146" spans="1:11" s="68" customFormat="1" ht="20.25" thickBot="1" x14ac:dyDescent="0.25">
      <c r="A146" s="81"/>
      <c r="B146" s="82"/>
      <c r="C146" s="83"/>
      <c r="D146" s="83"/>
      <c r="E146" s="83"/>
      <c r="F146" s="85"/>
      <c r="G146" s="83"/>
      <c r="H146" s="85"/>
      <c r="K146" s="69"/>
    </row>
    <row r="147" spans="1:11" s="89" customFormat="1" ht="19.5" thickBot="1" x14ac:dyDescent="0.25">
      <c r="A147" s="86" t="s">
        <v>125</v>
      </c>
      <c r="B147" s="87"/>
      <c r="C147" s="88"/>
      <c r="D147" s="88">
        <f>D121+D128</f>
        <v>1436892.94</v>
      </c>
      <c r="E147" s="88">
        <f>E121+E128</f>
        <v>172.44</v>
      </c>
      <c r="F147" s="88">
        <f>F121+F128</f>
        <v>0</v>
      </c>
      <c r="G147" s="88">
        <f>G121+G128</f>
        <v>442.42</v>
      </c>
      <c r="H147" s="88">
        <f>H121+H128</f>
        <v>36.89</v>
      </c>
      <c r="K147" s="90"/>
    </row>
    <row r="148" spans="1:11" s="68" customFormat="1" ht="19.5" x14ac:dyDescent="0.2">
      <c r="A148" s="81"/>
      <c r="B148" s="82"/>
      <c r="C148" s="83"/>
      <c r="D148" s="83"/>
      <c r="E148" s="83"/>
      <c r="F148" s="85"/>
      <c r="G148" s="83"/>
      <c r="H148" s="85"/>
      <c r="K148" s="69"/>
    </row>
    <row r="149" spans="1:11" s="68" customFormat="1" ht="19.5" x14ac:dyDescent="0.2">
      <c r="A149" s="137" t="s">
        <v>132</v>
      </c>
      <c r="B149" s="137"/>
      <c r="C149" s="137"/>
      <c r="D149" s="137"/>
      <c r="E149" s="137"/>
      <c r="F149" s="137"/>
      <c r="G149" s="83"/>
      <c r="H149" s="85"/>
      <c r="K149" s="69"/>
    </row>
    <row r="150" spans="1:11" s="68" customFormat="1" ht="19.5" x14ac:dyDescent="0.2">
      <c r="A150" s="71"/>
      <c r="B150" s="71"/>
      <c r="C150" s="71"/>
      <c r="D150" s="71"/>
      <c r="E150" s="71"/>
      <c r="F150" s="91"/>
      <c r="G150" s="83"/>
      <c r="H150" s="85"/>
      <c r="K150" s="69"/>
    </row>
    <row r="151" spans="1:11" s="68" customFormat="1" ht="19.5" x14ac:dyDescent="0.2">
      <c r="A151" s="70" t="s">
        <v>133</v>
      </c>
      <c r="B151" s="71"/>
      <c r="C151" s="71"/>
      <c r="D151" s="71"/>
      <c r="E151" s="71"/>
      <c r="F151" s="91"/>
      <c r="G151" s="83"/>
      <c r="H151" s="85"/>
      <c r="K151" s="69"/>
    </row>
    <row r="152" spans="1:11" s="68" customFormat="1" ht="19.5" x14ac:dyDescent="0.2">
      <c r="A152" s="81"/>
      <c r="B152" s="82"/>
      <c r="C152" s="83"/>
      <c r="D152" s="83"/>
      <c r="E152" s="83"/>
      <c r="F152" s="85"/>
      <c r="G152" s="83"/>
      <c r="H152" s="85"/>
      <c r="K152" s="69"/>
    </row>
    <row r="153" spans="1:11" s="68" customFormat="1" ht="19.5" x14ac:dyDescent="0.2">
      <c r="A153" s="81"/>
      <c r="B153" s="82"/>
      <c r="C153" s="83"/>
      <c r="D153" s="83"/>
      <c r="E153" s="83"/>
      <c r="F153" s="85"/>
      <c r="G153" s="83"/>
      <c r="H153" s="85"/>
      <c r="K153" s="69"/>
    </row>
    <row r="154" spans="1:11" s="71" customFormat="1" ht="14.25" x14ac:dyDescent="0.2">
      <c r="A154" s="137"/>
      <c r="B154" s="137"/>
      <c r="C154" s="137"/>
      <c r="D154" s="137"/>
      <c r="E154" s="137"/>
      <c r="F154" s="137"/>
      <c r="K154" s="73"/>
    </row>
    <row r="155" spans="1:11" s="71" customFormat="1" x14ac:dyDescent="0.2">
      <c r="F155" s="91"/>
      <c r="H155" s="91"/>
      <c r="K155" s="73"/>
    </row>
    <row r="156" spans="1:11" s="71" customFormat="1" x14ac:dyDescent="0.2">
      <c r="A156" s="70"/>
      <c r="F156" s="91"/>
      <c r="H156" s="91"/>
      <c r="K156" s="73"/>
    </row>
    <row r="157" spans="1:11" s="71" customFormat="1" x14ac:dyDescent="0.2">
      <c r="F157" s="91"/>
      <c r="H157" s="91"/>
      <c r="K157" s="73"/>
    </row>
    <row r="158" spans="1:11" s="71" customFormat="1" x14ac:dyDescent="0.2">
      <c r="F158" s="91"/>
      <c r="H158" s="91"/>
      <c r="K158" s="73"/>
    </row>
    <row r="159" spans="1:11" s="71" customFormat="1" x14ac:dyDescent="0.2">
      <c r="F159" s="91"/>
      <c r="H159" s="91"/>
      <c r="K159" s="73"/>
    </row>
    <row r="160" spans="1:11" s="71" customFormat="1" x14ac:dyDescent="0.2">
      <c r="F160" s="91"/>
      <c r="H160" s="91"/>
      <c r="K160" s="73"/>
    </row>
    <row r="161" spans="6:11" s="71" customFormat="1" x14ac:dyDescent="0.2">
      <c r="F161" s="91"/>
      <c r="H161" s="91"/>
      <c r="K161" s="73"/>
    </row>
    <row r="162" spans="6:11" s="71" customFormat="1" x14ac:dyDescent="0.2">
      <c r="F162" s="91"/>
      <c r="H162" s="91"/>
      <c r="K162" s="73"/>
    </row>
    <row r="163" spans="6:11" s="71" customFormat="1" x14ac:dyDescent="0.2">
      <c r="F163" s="91"/>
      <c r="H163" s="91"/>
      <c r="K163" s="73"/>
    </row>
    <row r="164" spans="6:11" s="71" customFormat="1" x14ac:dyDescent="0.2">
      <c r="F164" s="91"/>
      <c r="H164" s="91"/>
      <c r="K164" s="73"/>
    </row>
    <row r="165" spans="6:11" s="71" customFormat="1" x14ac:dyDescent="0.2">
      <c r="F165" s="91"/>
      <c r="H165" s="91"/>
      <c r="K165" s="73"/>
    </row>
    <row r="166" spans="6:11" s="71" customFormat="1" x14ac:dyDescent="0.2">
      <c r="F166" s="91"/>
      <c r="H166" s="91"/>
      <c r="K166" s="73"/>
    </row>
    <row r="167" spans="6:11" s="71" customFormat="1" x14ac:dyDescent="0.2">
      <c r="F167" s="91"/>
      <c r="H167" s="91"/>
      <c r="K167" s="73"/>
    </row>
    <row r="168" spans="6:11" s="71" customFormat="1" x14ac:dyDescent="0.2">
      <c r="F168" s="91"/>
      <c r="H168" s="91"/>
      <c r="K168" s="73"/>
    </row>
    <row r="169" spans="6:11" s="71" customFormat="1" x14ac:dyDescent="0.2">
      <c r="F169" s="91"/>
      <c r="H169" s="91"/>
      <c r="K169" s="73"/>
    </row>
    <row r="170" spans="6:11" s="71" customFormat="1" x14ac:dyDescent="0.2">
      <c r="F170" s="91"/>
      <c r="H170" s="91"/>
      <c r="K170" s="73"/>
    </row>
    <row r="171" spans="6:11" s="71" customFormat="1" x14ac:dyDescent="0.2">
      <c r="F171" s="91"/>
      <c r="H171" s="91"/>
      <c r="K171" s="73"/>
    </row>
    <row r="172" spans="6:11" s="71" customFormat="1" x14ac:dyDescent="0.2">
      <c r="F172" s="91"/>
      <c r="H172" s="91"/>
      <c r="K172" s="73"/>
    </row>
    <row r="173" spans="6:11" s="71" customFormat="1" x14ac:dyDescent="0.2">
      <c r="F173" s="91"/>
      <c r="H173" s="91"/>
      <c r="K173" s="73"/>
    </row>
    <row r="174" spans="6:11" s="71" customFormat="1" x14ac:dyDescent="0.2">
      <c r="F174" s="91"/>
      <c r="H174" s="91"/>
      <c r="K174" s="73"/>
    </row>
  </sheetData>
  <mergeCells count="14">
    <mergeCell ref="A9:H9"/>
    <mergeCell ref="A1:H1"/>
    <mergeCell ref="B2:H2"/>
    <mergeCell ref="B3:H3"/>
    <mergeCell ref="B4:H4"/>
    <mergeCell ref="A8:H8"/>
    <mergeCell ref="A5:H5"/>
    <mergeCell ref="A6:H6"/>
    <mergeCell ref="A7:H7"/>
    <mergeCell ref="A10:H10"/>
    <mergeCell ref="A11:H11"/>
    <mergeCell ref="A14:H14"/>
    <mergeCell ref="A149:F149"/>
    <mergeCell ref="A154:F15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1"/>
  <sheetViews>
    <sheetView topLeftCell="A67" zoomScale="75" zoomScaleNormal="75" workbookViewId="0">
      <selection sqref="A1:H13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92" hidden="1" customWidth="1"/>
    <col min="7" max="7" width="13.85546875" style="1" customWidth="1"/>
    <col min="8" max="8" width="20.85546875" style="92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</row>
    <row r="2" spans="1:11" ht="12.75" customHeight="1" x14ac:dyDescent="0.3">
      <c r="B2" s="142" t="s">
        <v>1</v>
      </c>
      <c r="C2" s="142"/>
      <c r="D2" s="142"/>
      <c r="E2" s="142"/>
      <c r="F2" s="142"/>
      <c r="G2" s="141"/>
      <c r="H2" s="141"/>
    </row>
    <row r="3" spans="1:11" ht="14.25" customHeight="1" x14ac:dyDescent="0.3">
      <c r="B3" s="142" t="s">
        <v>2</v>
      </c>
      <c r="C3" s="142"/>
      <c r="D3" s="142"/>
      <c r="E3" s="142"/>
      <c r="F3" s="142"/>
      <c r="G3" s="141"/>
      <c r="H3" s="141"/>
    </row>
    <row r="4" spans="1:11" ht="24" customHeight="1" x14ac:dyDescent="0.4">
      <c r="A4" s="3" t="s">
        <v>155</v>
      </c>
      <c r="B4" s="142" t="s">
        <v>3</v>
      </c>
      <c r="C4" s="142"/>
      <c r="D4" s="142"/>
      <c r="E4" s="142"/>
      <c r="F4" s="142"/>
      <c r="G4" s="141"/>
      <c r="H4" s="141"/>
    </row>
    <row r="5" spans="1:11" ht="24" customHeight="1" x14ac:dyDescent="0.4">
      <c r="A5" s="143"/>
      <c r="B5" s="143"/>
      <c r="C5" s="143"/>
      <c r="D5" s="143"/>
      <c r="E5" s="143"/>
      <c r="F5" s="143"/>
      <c r="G5" s="143"/>
      <c r="H5" s="143"/>
    </row>
    <row r="6" spans="1:11" ht="24" customHeight="1" x14ac:dyDescent="0.4">
      <c r="A6" s="143"/>
      <c r="B6" s="143"/>
      <c r="C6" s="143"/>
      <c r="D6" s="143"/>
      <c r="E6" s="143"/>
      <c r="F6" s="143"/>
      <c r="G6" s="143"/>
      <c r="H6" s="143"/>
    </row>
    <row r="7" spans="1:11" ht="24" customHeight="1" x14ac:dyDescent="0.2">
      <c r="A7" s="144" t="s">
        <v>156</v>
      </c>
      <c r="B7" s="144"/>
      <c r="C7" s="144"/>
      <c r="D7" s="144"/>
      <c r="E7" s="144"/>
      <c r="F7" s="144"/>
      <c r="G7" s="144"/>
      <c r="H7" s="144"/>
    </row>
    <row r="8" spans="1:11" s="4" customFormat="1" ht="22.5" customHeight="1" x14ac:dyDescent="0.4">
      <c r="A8" s="138" t="s">
        <v>4</v>
      </c>
      <c r="B8" s="138"/>
      <c r="C8" s="138"/>
      <c r="D8" s="138"/>
      <c r="E8" s="139"/>
      <c r="F8" s="139"/>
      <c r="G8" s="139"/>
      <c r="H8" s="139"/>
      <c r="K8" s="5"/>
    </row>
    <row r="9" spans="1:11" s="6" customFormat="1" ht="18.75" customHeight="1" x14ac:dyDescent="0.4">
      <c r="A9" s="138" t="s">
        <v>169</v>
      </c>
      <c r="B9" s="138"/>
      <c r="C9" s="138"/>
      <c r="D9" s="138"/>
      <c r="E9" s="139"/>
      <c r="F9" s="139"/>
      <c r="G9" s="139"/>
      <c r="H9" s="139"/>
    </row>
    <row r="10" spans="1:11" s="7" customFormat="1" ht="17.25" customHeight="1" x14ac:dyDescent="0.2">
      <c r="A10" s="129" t="s">
        <v>6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7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13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26.25" customHeight="1" x14ac:dyDescent="0.2">
      <c r="A15" s="22" t="s">
        <v>143</v>
      </c>
      <c r="B15" s="23" t="s">
        <v>14</v>
      </c>
      <c r="C15" s="24">
        <f>F15*12</f>
        <v>0</v>
      </c>
      <c r="D15" s="25">
        <f>G15*I15</f>
        <v>115581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104" t="s">
        <v>15</v>
      </c>
      <c r="B16" s="105" t="s">
        <v>16</v>
      </c>
      <c r="C16" s="26"/>
      <c r="D16" s="25"/>
      <c r="E16" s="26"/>
      <c r="F16" s="27"/>
      <c r="G16" s="26"/>
      <c r="H16" s="27"/>
      <c r="K16" s="13"/>
    </row>
    <row r="17" spans="1:256" s="12" customFormat="1" ht="15" x14ac:dyDescent="0.2">
      <c r="A17" s="104" t="s">
        <v>17</v>
      </c>
      <c r="B17" s="105" t="s">
        <v>16</v>
      </c>
      <c r="C17" s="26"/>
      <c r="D17" s="25"/>
      <c r="E17" s="26"/>
      <c r="F17" s="27"/>
      <c r="G17" s="26"/>
      <c r="H17" s="27"/>
      <c r="K17" s="13"/>
    </row>
    <row r="18" spans="1:256" s="12" customFormat="1" ht="15" x14ac:dyDescent="0.2">
      <c r="A18" s="104" t="s">
        <v>18</v>
      </c>
      <c r="B18" s="105" t="s">
        <v>19</v>
      </c>
      <c r="C18" s="26"/>
      <c r="D18" s="25"/>
      <c r="E18" s="26"/>
      <c r="F18" s="27"/>
      <c r="G18" s="26"/>
      <c r="H18" s="27"/>
      <c r="K18" s="13"/>
    </row>
    <row r="19" spans="1:256" s="12" customFormat="1" ht="15" x14ac:dyDescent="0.2">
      <c r="A19" s="104" t="s">
        <v>20</v>
      </c>
      <c r="B19" s="105" t="s">
        <v>16</v>
      </c>
      <c r="C19" s="26"/>
      <c r="D19" s="25"/>
      <c r="E19" s="26"/>
      <c r="F19" s="27"/>
      <c r="G19" s="26"/>
      <c r="H19" s="27"/>
      <c r="K19" s="13"/>
    </row>
    <row r="20" spans="1:256" s="12" customFormat="1" ht="15" x14ac:dyDescent="0.2">
      <c r="A20" s="99" t="s">
        <v>141</v>
      </c>
      <c r="B20" s="100"/>
      <c r="C20" s="46"/>
      <c r="D20" s="45"/>
      <c r="E20" s="46"/>
      <c r="F20" s="101"/>
      <c r="G20" s="46"/>
      <c r="H20" s="27">
        <v>2.83</v>
      </c>
      <c r="K20" s="13"/>
    </row>
    <row r="21" spans="1:256" s="12" customFormat="1" ht="15" x14ac:dyDescent="0.2">
      <c r="A21" s="102" t="s">
        <v>134</v>
      </c>
      <c r="B21" s="100" t="s">
        <v>16</v>
      </c>
      <c r="C21" s="46"/>
      <c r="D21" s="45"/>
      <c r="E21" s="46"/>
      <c r="F21" s="101"/>
      <c r="G21" s="46"/>
      <c r="H21" s="101">
        <v>0.12</v>
      </c>
      <c r="K21" s="13"/>
    </row>
    <row r="22" spans="1:256" s="12" customFormat="1" ht="15" x14ac:dyDescent="0.2">
      <c r="A22" s="99" t="s">
        <v>141</v>
      </c>
      <c r="B22" s="100"/>
      <c r="C22" s="46"/>
      <c r="D22" s="45"/>
      <c r="E22" s="46"/>
      <c r="F22" s="101"/>
      <c r="G22" s="46"/>
      <c r="H22" s="27">
        <f>H21</f>
        <v>0.12</v>
      </c>
      <c r="K22" s="13"/>
    </row>
    <row r="23" spans="1:256" s="12" customFormat="1" ht="30" x14ac:dyDescent="0.2">
      <c r="A23" s="99" t="s">
        <v>21</v>
      </c>
      <c r="B23" s="106" t="s">
        <v>22</v>
      </c>
      <c r="C23" s="26">
        <f>F23*12</f>
        <v>0</v>
      </c>
      <c r="D23" s="25">
        <f>G23*I23</f>
        <v>65038.8</v>
      </c>
      <c r="E23" s="26">
        <f>H23*12</f>
        <v>19.920000000000002</v>
      </c>
      <c r="F23" s="27"/>
      <c r="G23" s="26">
        <f>H23*12</f>
        <v>19.920000000000002</v>
      </c>
      <c r="H23" s="27">
        <v>1.66</v>
      </c>
      <c r="I23" s="12">
        <f>3265</f>
        <v>3265</v>
      </c>
      <c r="J23" s="12">
        <v>1.07</v>
      </c>
      <c r="K23" s="13">
        <v>1.1399999999999999</v>
      </c>
    </row>
    <row r="24" spans="1:256" s="12" customFormat="1" ht="18.75" x14ac:dyDescent="0.2">
      <c r="A24" s="104" t="s">
        <v>23</v>
      </c>
      <c r="B24" s="105" t="s">
        <v>22</v>
      </c>
      <c r="C24" s="26"/>
      <c r="D24" s="25"/>
      <c r="E24" s="26"/>
      <c r="F24" s="27"/>
      <c r="G24" s="26"/>
      <c r="H24" s="27"/>
      <c r="I24" s="28"/>
      <c r="J24" s="29"/>
      <c r="K24" s="30"/>
      <c r="L24" s="30"/>
      <c r="M24" s="30"/>
      <c r="N24" s="31"/>
      <c r="O24" s="30"/>
      <c r="P24" s="32"/>
      <c r="Q24" s="28"/>
      <c r="R24" s="29"/>
      <c r="S24" s="30"/>
      <c r="T24" s="30"/>
      <c r="U24" s="30"/>
      <c r="V24" s="31"/>
      <c r="W24" s="30"/>
      <c r="X24" s="32"/>
      <c r="Y24" s="28"/>
      <c r="Z24" s="29"/>
      <c r="AA24" s="30"/>
      <c r="AB24" s="30"/>
      <c r="AC24" s="30"/>
      <c r="AD24" s="31"/>
      <c r="AE24" s="30"/>
      <c r="AF24" s="32"/>
      <c r="AG24" s="28"/>
      <c r="AH24" s="29"/>
      <c r="AI24" s="30"/>
      <c r="AJ24" s="30"/>
      <c r="AK24" s="30"/>
      <c r="AL24" s="31"/>
      <c r="AM24" s="30"/>
      <c r="AN24" s="32"/>
      <c r="AO24" s="28"/>
      <c r="AP24" s="29"/>
      <c r="AQ24" s="30"/>
      <c r="AR24" s="30"/>
      <c r="AS24" s="30"/>
      <c r="AT24" s="31"/>
      <c r="AU24" s="30"/>
      <c r="AV24" s="32"/>
      <c r="AW24" s="28"/>
      <c r="AX24" s="29"/>
      <c r="AY24" s="30"/>
      <c r="AZ24" s="30"/>
      <c r="BA24" s="30"/>
      <c r="BB24" s="31"/>
      <c r="BC24" s="30"/>
      <c r="BD24" s="32"/>
      <c r="BE24" s="28"/>
      <c r="BF24" s="29"/>
      <c r="BG24" s="30"/>
      <c r="BH24" s="30"/>
      <c r="BI24" s="30"/>
      <c r="BJ24" s="31"/>
      <c r="BK24" s="30"/>
      <c r="BL24" s="32"/>
      <c r="BM24" s="28"/>
      <c r="BN24" s="29"/>
      <c r="BO24" s="30"/>
      <c r="BP24" s="30"/>
      <c r="BQ24" s="33"/>
      <c r="BR24" s="34"/>
      <c r="BS24" s="24"/>
      <c r="BT24" s="35"/>
      <c r="BU24" s="36"/>
      <c r="BV24" s="37"/>
      <c r="BW24" s="24"/>
      <c r="BX24" s="38"/>
      <c r="BY24" s="24"/>
      <c r="BZ24" s="34"/>
      <c r="CA24" s="24"/>
      <c r="CB24" s="35"/>
      <c r="CC24" s="36"/>
      <c r="CD24" s="37"/>
      <c r="CE24" s="24"/>
      <c r="CF24" s="38"/>
      <c r="CG24" s="24"/>
      <c r="CH24" s="34"/>
      <c r="CI24" s="24"/>
      <c r="CJ24" s="35"/>
      <c r="CK24" s="36"/>
      <c r="CL24" s="37"/>
      <c r="CM24" s="24"/>
      <c r="CN24" s="38"/>
      <c r="CO24" s="24"/>
      <c r="CP24" s="34"/>
      <c r="CQ24" s="24"/>
      <c r="CR24" s="35"/>
      <c r="CS24" s="36"/>
      <c r="CT24" s="37"/>
      <c r="CU24" s="24"/>
      <c r="CV24" s="38"/>
      <c r="CW24" s="24"/>
      <c r="CX24" s="34"/>
      <c r="CY24" s="24"/>
      <c r="CZ24" s="35"/>
      <c r="DA24" s="36"/>
      <c r="DB24" s="37"/>
      <c r="DC24" s="24"/>
      <c r="DD24" s="38"/>
      <c r="DE24" s="24"/>
      <c r="DF24" s="34"/>
      <c r="DG24" s="24"/>
      <c r="DH24" s="35"/>
      <c r="DI24" s="36"/>
      <c r="DJ24" s="37"/>
      <c r="DK24" s="24"/>
      <c r="DL24" s="38"/>
      <c r="DM24" s="24"/>
      <c r="DN24" s="34"/>
      <c r="DO24" s="24"/>
      <c r="DP24" s="35"/>
      <c r="DQ24" s="36"/>
      <c r="DR24" s="37"/>
      <c r="DS24" s="24"/>
      <c r="DT24" s="38"/>
      <c r="DU24" s="24"/>
      <c r="DV24" s="34"/>
      <c r="DW24" s="24"/>
      <c r="DX24" s="35"/>
      <c r="DY24" s="36"/>
      <c r="DZ24" s="37"/>
      <c r="EA24" s="24"/>
      <c r="EB24" s="38"/>
      <c r="EC24" s="24"/>
      <c r="ED24" s="34"/>
      <c r="EE24" s="24"/>
      <c r="EF24" s="35"/>
      <c r="EG24" s="36"/>
      <c r="EH24" s="37"/>
      <c r="EI24" s="24"/>
      <c r="EJ24" s="38"/>
      <c r="EK24" s="24"/>
      <c r="EL24" s="34"/>
      <c r="EM24" s="24"/>
      <c r="EN24" s="35"/>
      <c r="EO24" s="36"/>
      <c r="EP24" s="37"/>
      <c r="EQ24" s="24"/>
      <c r="ER24" s="38"/>
      <c r="ES24" s="24"/>
      <c r="ET24" s="34"/>
      <c r="EU24" s="24"/>
      <c r="EV24" s="35"/>
      <c r="EW24" s="36"/>
      <c r="EX24" s="37"/>
      <c r="EY24" s="24"/>
      <c r="EZ24" s="38"/>
      <c r="FA24" s="24"/>
      <c r="FB24" s="34"/>
      <c r="FC24" s="24"/>
      <c r="FD24" s="35"/>
      <c r="FE24" s="36"/>
      <c r="FF24" s="37"/>
      <c r="FG24" s="24"/>
      <c r="FH24" s="38"/>
      <c r="FI24" s="24"/>
      <c r="FJ24" s="34"/>
      <c r="FK24" s="24"/>
      <c r="FL24" s="35"/>
      <c r="FM24" s="36"/>
      <c r="FN24" s="37"/>
      <c r="FO24" s="24"/>
      <c r="FP24" s="38"/>
      <c r="FQ24" s="24"/>
      <c r="FR24" s="34"/>
      <c r="FS24" s="24"/>
      <c r="FT24" s="35"/>
      <c r="FU24" s="36"/>
      <c r="FV24" s="37"/>
      <c r="FW24" s="24"/>
      <c r="FX24" s="38"/>
      <c r="FY24" s="24"/>
      <c r="FZ24" s="34"/>
      <c r="GA24" s="24"/>
      <c r="GB24" s="35"/>
      <c r="GC24" s="36"/>
      <c r="GD24" s="37"/>
      <c r="GE24" s="24"/>
      <c r="GF24" s="38"/>
      <c r="GG24" s="24"/>
      <c r="GH24" s="34"/>
      <c r="GI24" s="24"/>
      <c r="GJ24" s="35"/>
      <c r="GK24" s="36"/>
      <c r="GL24" s="37"/>
      <c r="GM24" s="24"/>
      <c r="GN24" s="38"/>
      <c r="GO24" s="24"/>
      <c r="GP24" s="34"/>
      <c r="GQ24" s="24"/>
      <c r="GR24" s="35"/>
      <c r="GS24" s="36"/>
      <c r="GT24" s="37"/>
      <c r="GU24" s="24"/>
      <c r="GV24" s="38"/>
      <c r="GW24" s="24"/>
      <c r="GX24" s="34"/>
      <c r="GY24" s="24"/>
      <c r="GZ24" s="35"/>
      <c r="HA24" s="36"/>
      <c r="HB24" s="37"/>
      <c r="HC24" s="24"/>
      <c r="HD24" s="38"/>
      <c r="HE24" s="24"/>
      <c r="HF24" s="34"/>
      <c r="HG24" s="24"/>
      <c r="HH24" s="35"/>
      <c r="HI24" s="36"/>
      <c r="HJ24" s="37"/>
      <c r="HK24" s="24"/>
      <c r="HL24" s="38"/>
      <c r="HM24" s="24"/>
      <c r="HN24" s="34"/>
      <c r="HO24" s="24"/>
      <c r="HP24" s="35"/>
      <c r="HQ24" s="36"/>
      <c r="HR24" s="37"/>
      <c r="HS24" s="24"/>
      <c r="HT24" s="38"/>
      <c r="HU24" s="24"/>
      <c r="HV24" s="34"/>
      <c r="HW24" s="24"/>
      <c r="HX24" s="35"/>
      <c r="HY24" s="36"/>
      <c r="HZ24" s="37"/>
      <c r="IA24" s="24"/>
      <c r="IB24" s="38"/>
      <c r="IC24" s="24"/>
      <c r="ID24" s="34"/>
      <c r="IE24" s="24"/>
      <c r="IF24" s="35"/>
      <c r="IG24" s="36"/>
      <c r="IH24" s="37"/>
      <c r="II24" s="24"/>
      <c r="IJ24" s="38"/>
      <c r="IK24" s="24"/>
      <c r="IL24" s="34"/>
      <c r="IM24" s="24"/>
      <c r="IN24" s="35"/>
      <c r="IO24" s="36"/>
      <c r="IP24" s="37"/>
      <c r="IQ24" s="24"/>
      <c r="IR24" s="38"/>
      <c r="IS24" s="24"/>
      <c r="IT24" s="34"/>
      <c r="IU24" s="24"/>
      <c r="IV24" s="35"/>
    </row>
    <row r="25" spans="1:256" s="12" customFormat="1" ht="18.75" x14ac:dyDescent="0.2">
      <c r="A25" s="104" t="s">
        <v>24</v>
      </c>
      <c r="B25" s="105" t="s">
        <v>22</v>
      </c>
      <c r="C25" s="26"/>
      <c r="D25" s="25"/>
      <c r="E25" s="26"/>
      <c r="F25" s="27"/>
      <c r="G25" s="26"/>
      <c r="H25" s="27"/>
      <c r="I25" s="28"/>
      <c r="J25" s="29"/>
      <c r="K25" s="30"/>
      <c r="L25" s="30"/>
      <c r="M25" s="30"/>
      <c r="N25" s="31"/>
      <c r="O25" s="30"/>
      <c r="P25" s="32"/>
      <c r="Q25" s="28"/>
      <c r="R25" s="29"/>
      <c r="S25" s="30"/>
      <c r="T25" s="30"/>
      <c r="U25" s="30"/>
      <c r="V25" s="31"/>
      <c r="W25" s="30"/>
      <c r="X25" s="32"/>
      <c r="Y25" s="28"/>
      <c r="Z25" s="29"/>
      <c r="AA25" s="30"/>
      <c r="AB25" s="30"/>
      <c r="AC25" s="30"/>
      <c r="AD25" s="31"/>
      <c r="AE25" s="30"/>
      <c r="AF25" s="32"/>
      <c r="AG25" s="28"/>
      <c r="AH25" s="29"/>
      <c r="AI25" s="30"/>
      <c r="AJ25" s="30"/>
      <c r="AK25" s="30"/>
      <c r="AL25" s="31"/>
      <c r="AM25" s="30"/>
      <c r="AN25" s="32"/>
      <c r="AO25" s="28"/>
      <c r="AP25" s="29"/>
      <c r="AQ25" s="30"/>
      <c r="AR25" s="30"/>
      <c r="AS25" s="30"/>
      <c r="AT25" s="31"/>
      <c r="AU25" s="30"/>
      <c r="AV25" s="32"/>
      <c r="AW25" s="28"/>
      <c r="AX25" s="29"/>
      <c r="AY25" s="30"/>
      <c r="AZ25" s="30"/>
      <c r="BA25" s="30"/>
      <c r="BB25" s="31"/>
      <c r="BC25" s="30"/>
      <c r="BD25" s="32"/>
      <c r="BE25" s="28"/>
      <c r="BF25" s="29"/>
      <c r="BG25" s="30"/>
      <c r="BH25" s="30"/>
      <c r="BI25" s="30"/>
      <c r="BJ25" s="31"/>
      <c r="BK25" s="30"/>
      <c r="BL25" s="32"/>
      <c r="BM25" s="28"/>
      <c r="BN25" s="29"/>
      <c r="BO25" s="30"/>
      <c r="BP25" s="30"/>
      <c r="BQ25" s="33"/>
      <c r="BR25" s="34"/>
      <c r="BS25" s="24"/>
      <c r="BT25" s="35"/>
      <c r="BU25" s="36"/>
      <c r="BV25" s="37"/>
      <c r="BW25" s="24"/>
      <c r="BX25" s="38"/>
      <c r="BY25" s="24"/>
      <c r="BZ25" s="34"/>
      <c r="CA25" s="24"/>
      <c r="CB25" s="35"/>
      <c r="CC25" s="36"/>
      <c r="CD25" s="37"/>
      <c r="CE25" s="24"/>
      <c r="CF25" s="38"/>
      <c r="CG25" s="24"/>
      <c r="CH25" s="34"/>
      <c r="CI25" s="24"/>
      <c r="CJ25" s="35"/>
      <c r="CK25" s="36"/>
      <c r="CL25" s="37"/>
      <c r="CM25" s="24"/>
      <c r="CN25" s="38"/>
      <c r="CO25" s="24"/>
      <c r="CP25" s="34"/>
      <c r="CQ25" s="24"/>
      <c r="CR25" s="35"/>
      <c r="CS25" s="36"/>
      <c r="CT25" s="37"/>
      <c r="CU25" s="24"/>
      <c r="CV25" s="38"/>
      <c r="CW25" s="24"/>
      <c r="CX25" s="34"/>
      <c r="CY25" s="24"/>
      <c r="CZ25" s="35"/>
      <c r="DA25" s="36"/>
      <c r="DB25" s="37"/>
      <c r="DC25" s="24"/>
      <c r="DD25" s="38"/>
      <c r="DE25" s="24"/>
      <c r="DF25" s="34"/>
      <c r="DG25" s="24"/>
      <c r="DH25" s="35"/>
      <c r="DI25" s="36"/>
      <c r="DJ25" s="37"/>
      <c r="DK25" s="24"/>
      <c r="DL25" s="38"/>
      <c r="DM25" s="24"/>
      <c r="DN25" s="34"/>
      <c r="DO25" s="24"/>
      <c r="DP25" s="35"/>
      <c r="DQ25" s="36"/>
      <c r="DR25" s="37"/>
      <c r="DS25" s="24"/>
      <c r="DT25" s="38"/>
      <c r="DU25" s="24"/>
      <c r="DV25" s="34"/>
      <c r="DW25" s="24"/>
      <c r="DX25" s="35"/>
      <c r="DY25" s="36"/>
      <c r="DZ25" s="37"/>
      <c r="EA25" s="24"/>
      <c r="EB25" s="38"/>
      <c r="EC25" s="24"/>
      <c r="ED25" s="34"/>
      <c r="EE25" s="24"/>
      <c r="EF25" s="35"/>
      <c r="EG25" s="36"/>
      <c r="EH25" s="37"/>
      <c r="EI25" s="24"/>
      <c r="EJ25" s="38"/>
      <c r="EK25" s="24"/>
      <c r="EL25" s="34"/>
      <c r="EM25" s="24"/>
      <c r="EN25" s="35"/>
      <c r="EO25" s="36"/>
      <c r="EP25" s="37"/>
      <c r="EQ25" s="24"/>
      <c r="ER25" s="38"/>
      <c r="ES25" s="24"/>
      <c r="ET25" s="34"/>
      <c r="EU25" s="24"/>
      <c r="EV25" s="35"/>
      <c r="EW25" s="36"/>
      <c r="EX25" s="37"/>
      <c r="EY25" s="24"/>
      <c r="EZ25" s="38"/>
      <c r="FA25" s="24"/>
      <c r="FB25" s="34"/>
      <c r="FC25" s="24"/>
      <c r="FD25" s="35"/>
      <c r="FE25" s="36"/>
      <c r="FF25" s="37"/>
      <c r="FG25" s="24"/>
      <c r="FH25" s="38"/>
      <c r="FI25" s="24"/>
      <c r="FJ25" s="34"/>
      <c r="FK25" s="24"/>
      <c r="FL25" s="35"/>
      <c r="FM25" s="36"/>
      <c r="FN25" s="37"/>
      <c r="FO25" s="24"/>
      <c r="FP25" s="38"/>
      <c r="FQ25" s="24"/>
      <c r="FR25" s="34"/>
      <c r="FS25" s="24"/>
      <c r="FT25" s="35"/>
      <c r="FU25" s="36"/>
      <c r="FV25" s="37"/>
      <c r="FW25" s="24"/>
      <c r="FX25" s="38"/>
      <c r="FY25" s="24"/>
      <c r="FZ25" s="34"/>
      <c r="GA25" s="24"/>
      <c r="GB25" s="35"/>
      <c r="GC25" s="36"/>
      <c r="GD25" s="37"/>
      <c r="GE25" s="24"/>
      <c r="GF25" s="38"/>
      <c r="GG25" s="24"/>
      <c r="GH25" s="34"/>
      <c r="GI25" s="24"/>
      <c r="GJ25" s="35"/>
      <c r="GK25" s="36"/>
      <c r="GL25" s="37"/>
      <c r="GM25" s="24"/>
      <c r="GN25" s="38"/>
      <c r="GO25" s="24"/>
      <c r="GP25" s="34"/>
      <c r="GQ25" s="24"/>
      <c r="GR25" s="35"/>
      <c r="GS25" s="36"/>
      <c r="GT25" s="37"/>
      <c r="GU25" s="24"/>
      <c r="GV25" s="38"/>
      <c r="GW25" s="24"/>
      <c r="GX25" s="34"/>
      <c r="GY25" s="24"/>
      <c r="GZ25" s="35"/>
      <c r="HA25" s="36"/>
      <c r="HB25" s="37"/>
      <c r="HC25" s="24"/>
      <c r="HD25" s="38"/>
      <c r="HE25" s="24"/>
      <c r="HF25" s="34"/>
      <c r="HG25" s="24"/>
      <c r="HH25" s="35"/>
      <c r="HI25" s="36"/>
      <c r="HJ25" s="37"/>
      <c r="HK25" s="24"/>
      <c r="HL25" s="38"/>
      <c r="HM25" s="24"/>
      <c r="HN25" s="34"/>
      <c r="HO25" s="24"/>
      <c r="HP25" s="35"/>
      <c r="HQ25" s="36"/>
      <c r="HR25" s="37"/>
      <c r="HS25" s="24"/>
      <c r="HT25" s="38"/>
      <c r="HU25" s="24"/>
      <c r="HV25" s="34"/>
      <c r="HW25" s="24"/>
      <c r="HX25" s="35"/>
      <c r="HY25" s="36"/>
      <c r="HZ25" s="37"/>
      <c r="IA25" s="24"/>
      <c r="IB25" s="38"/>
      <c r="IC25" s="24"/>
      <c r="ID25" s="34"/>
      <c r="IE25" s="24"/>
      <c r="IF25" s="35"/>
      <c r="IG25" s="36"/>
      <c r="IH25" s="37"/>
      <c r="II25" s="24"/>
      <c r="IJ25" s="38"/>
      <c r="IK25" s="24"/>
      <c r="IL25" s="34"/>
      <c r="IM25" s="24"/>
      <c r="IN25" s="35"/>
      <c r="IO25" s="36"/>
      <c r="IP25" s="37"/>
      <c r="IQ25" s="24"/>
      <c r="IR25" s="38"/>
      <c r="IS25" s="24"/>
      <c r="IT25" s="34"/>
      <c r="IU25" s="24"/>
      <c r="IV25" s="35"/>
    </row>
    <row r="26" spans="1:256" s="12" customFormat="1" ht="18.75" x14ac:dyDescent="0.2">
      <c r="A26" s="104" t="s">
        <v>25</v>
      </c>
      <c r="B26" s="105" t="s">
        <v>26</v>
      </c>
      <c r="C26" s="26"/>
      <c r="D26" s="25"/>
      <c r="E26" s="26"/>
      <c r="F26" s="27"/>
      <c r="G26" s="26"/>
      <c r="H26" s="27"/>
      <c r="I26" s="28"/>
      <c r="J26" s="29"/>
      <c r="K26" s="30"/>
      <c r="L26" s="30"/>
      <c r="M26" s="30"/>
      <c r="N26" s="31"/>
      <c r="O26" s="30"/>
      <c r="P26" s="32"/>
      <c r="Q26" s="28"/>
      <c r="R26" s="29"/>
      <c r="S26" s="30"/>
      <c r="T26" s="30"/>
      <c r="U26" s="30"/>
      <c r="V26" s="31"/>
      <c r="W26" s="30"/>
      <c r="X26" s="32"/>
      <c r="Y26" s="28"/>
      <c r="Z26" s="29"/>
      <c r="AA26" s="30"/>
      <c r="AB26" s="30"/>
      <c r="AC26" s="30"/>
      <c r="AD26" s="31"/>
      <c r="AE26" s="30"/>
      <c r="AF26" s="32"/>
      <c r="AG26" s="28"/>
      <c r="AH26" s="29"/>
      <c r="AI26" s="30"/>
      <c r="AJ26" s="30"/>
      <c r="AK26" s="30"/>
      <c r="AL26" s="31"/>
      <c r="AM26" s="30"/>
      <c r="AN26" s="32"/>
      <c r="AO26" s="28"/>
      <c r="AP26" s="29"/>
      <c r="AQ26" s="30"/>
      <c r="AR26" s="30"/>
      <c r="AS26" s="30"/>
      <c r="AT26" s="31"/>
      <c r="AU26" s="30"/>
      <c r="AV26" s="32"/>
      <c r="AW26" s="28"/>
      <c r="AX26" s="29"/>
      <c r="AY26" s="30"/>
      <c r="AZ26" s="30"/>
      <c r="BA26" s="30"/>
      <c r="BB26" s="31"/>
      <c r="BC26" s="30"/>
      <c r="BD26" s="32"/>
      <c r="BE26" s="28"/>
      <c r="BF26" s="29"/>
      <c r="BG26" s="30"/>
      <c r="BH26" s="30"/>
      <c r="BI26" s="30"/>
      <c r="BJ26" s="31"/>
      <c r="BK26" s="30"/>
      <c r="BL26" s="32"/>
      <c r="BM26" s="28"/>
      <c r="BN26" s="29"/>
      <c r="BO26" s="30"/>
      <c r="BP26" s="30"/>
      <c r="BQ26" s="33"/>
      <c r="BR26" s="34"/>
      <c r="BS26" s="24"/>
      <c r="BT26" s="35"/>
      <c r="BU26" s="36"/>
      <c r="BV26" s="37"/>
      <c r="BW26" s="24"/>
      <c r="BX26" s="38"/>
      <c r="BY26" s="24"/>
      <c r="BZ26" s="34"/>
      <c r="CA26" s="24"/>
      <c r="CB26" s="35"/>
      <c r="CC26" s="36"/>
      <c r="CD26" s="37"/>
      <c r="CE26" s="24"/>
      <c r="CF26" s="38"/>
      <c r="CG26" s="24"/>
      <c r="CH26" s="34"/>
      <c r="CI26" s="24"/>
      <c r="CJ26" s="35"/>
      <c r="CK26" s="36"/>
      <c r="CL26" s="37"/>
      <c r="CM26" s="24"/>
      <c r="CN26" s="38"/>
      <c r="CO26" s="24"/>
      <c r="CP26" s="34"/>
      <c r="CQ26" s="24"/>
      <c r="CR26" s="35"/>
      <c r="CS26" s="36"/>
      <c r="CT26" s="37"/>
      <c r="CU26" s="24"/>
      <c r="CV26" s="38"/>
      <c r="CW26" s="24"/>
      <c r="CX26" s="34"/>
      <c r="CY26" s="24"/>
      <c r="CZ26" s="35"/>
      <c r="DA26" s="36"/>
      <c r="DB26" s="37"/>
      <c r="DC26" s="24"/>
      <c r="DD26" s="38"/>
      <c r="DE26" s="24"/>
      <c r="DF26" s="34"/>
      <c r="DG26" s="24"/>
      <c r="DH26" s="35"/>
      <c r="DI26" s="36"/>
      <c r="DJ26" s="37"/>
      <c r="DK26" s="24"/>
      <c r="DL26" s="38"/>
      <c r="DM26" s="24"/>
      <c r="DN26" s="34"/>
      <c r="DO26" s="24"/>
      <c r="DP26" s="35"/>
      <c r="DQ26" s="36"/>
      <c r="DR26" s="37"/>
      <c r="DS26" s="24"/>
      <c r="DT26" s="38"/>
      <c r="DU26" s="24"/>
      <c r="DV26" s="34"/>
      <c r="DW26" s="24"/>
      <c r="DX26" s="35"/>
      <c r="DY26" s="36"/>
      <c r="DZ26" s="37"/>
      <c r="EA26" s="24"/>
      <c r="EB26" s="38"/>
      <c r="EC26" s="24"/>
      <c r="ED26" s="34"/>
      <c r="EE26" s="24"/>
      <c r="EF26" s="35"/>
      <c r="EG26" s="36"/>
      <c r="EH26" s="37"/>
      <c r="EI26" s="24"/>
      <c r="EJ26" s="38"/>
      <c r="EK26" s="24"/>
      <c r="EL26" s="34"/>
      <c r="EM26" s="24"/>
      <c r="EN26" s="35"/>
      <c r="EO26" s="36"/>
      <c r="EP26" s="37"/>
      <c r="EQ26" s="24"/>
      <c r="ER26" s="38"/>
      <c r="ES26" s="24"/>
      <c r="ET26" s="34"/>
      <c r="EU26" s="24"/>
      <c r="EV26" s="35"/>
      <c r="EW26" s="36"/>
      <c r="EX26" s="37"/>
      <c r="EY26" s="24"/>
      <c r="EZ26" s="38"/>
      <c r="FA26" s="24"/>
      <c r="FB26" s="34"/>
      <c r="FC26" s="24"/>
      <c r="FD26" s="35"/>
      <c r="FE26" s="36"/>
      <c r="FF26" s="37"/>
      <c r="FG26" s="24"/>
      <c r="FH26" s="38"/>
      <c r="FI26" s="24"/>
      <c r="FJ26" s="34"/>
      <c r="FK26" s="24"/>
      <c r="FL26" s="35"/>
      <c r="FM26" s="36"/>
      <c r="FN26" s="37"/>
      <c r="FO26" s="24"/>
      <c r="FP26" s="38"/>
      <c r="FQ26" s="24"/>
      <c r="FR26" s="34"/>
      <c r="FS26" s="24"/>
      <c r="FT26" s="35"/>
      <c r="FU26" s="36"/>
      <c r="FV26" s="37"/>
      <c r="FW26" s="24"/>
      <c r="FX26" s="38"/>
      <c r="FY26" s="24"/>
      <c r="FZ26" s="34"/>
      <c r="GA26" s="24"/>
      <c r="GB26" s="35"/>
      <c r="GC26" s="36"/>
      <c r="GD26" s="37"/>
      <c r="GE26" s="24"/>
      <c r="GF26" s="38"/>
      <c r="GG26" s="24"/>
      <c r="GH26" s="34"/>
      <c r="GI26" s="24"/>
      <c r="GJ26" s="35"/>
      <c r="GK26" s="36"/>
      <c r="GL26" s="37"/>
      <c r="GM26" s="24"/>
      <c r="GN26" s="38"/>
      <c r="GO26" s="24"/>
      <c r="GP26" s="34"/>
      <c r="GQ26" s="24"/>
      <c r="GR26" s="35"/>
      <c r="GS26" s="36"/>
      <c r="GT26" s="37"/>
      <c r="GU26" s="24"/>
      <c r="GV26" s="38"/>
      <c r="GW26" s="24"/>
      <c r="GX26" s="34"/>
      <c r="GY26" s="24"/>
      <c r="GZ26" s="35"/>
      <c r="HA26" s="36"/>
      <c r="HB26" s="37"/>
      <c r="HC26" s="24"/>
      <c r="HD26" s="38"/>
      <c r="HE26" s="24"/>
      <c r="HF26" s="34"/>
      <c r="HG26" s="24"/>
      <c r="HH26" s="35"/>
      <c r="HI26" s="36"/>
      <c r="HJ26" s="37"/>
      <c r="HK26" s="24"/>
      <c r="HL26" s="38"/>
      <c r="HM26" s="24"/>
      <c r="HN26" s="34"/>
      <c r="HO26" s="24"/>
      <c r="HP26" s="35"/>
      <c r="HQ26" s="36"/>
      <c r="HR26" s="37"/>
      <c r="HS26" s="24"/>
      <c r="HT26" s="38"/>
      <c r="HU26" s="24"/>
      <c r="HV26" s="34"/>
      <c r="HW26" s="24"/>
      <c r="HX26" s="35"/>
      <c r="HY26" s="36"/>
      <c r="HZ26" s="37"/>
      <c r="IA26" s="24"/>
      <c r="IB26" s="38"/>
      <c r="IC26" s="24"/>
      <c r="ID26" s="34"/>
      <c r="IE26" s="24"/>
      <c r="IF26" s="35"/>
      <c r="IG26" s="36"/>
      <c r="IH26" s="37"/>
      <c r="II26" s="24"/>
      <c r="IJ26" s="38"/>
      <c r="IK26" s="24"/>
      <c r="IL26" s="34"/>
      <c r="IM26" s="24"/>
      <c r="IN26" s="35"/>
      <c r="IO26" s="36"/>
      <c r="IP26" s="37"/>
      <c r="IQ26" s="24"/>
      <c r="IR26" s="38"/>
      <c r="IS26" s="24"/>
      <c r="IT26" s="34"/>
      <c r="IU26" s="24"/>
      <c r="IV26" s="35"/>
    </row>
    <row r="27" spans="1:256" s="12" customFormat="1" ht="18.75" x14ac:dyDescent="0.2">
      <c r="A27" s="104" t="s">
        <v>27</v>
      </c>
      <c r="B27" s="105" t="s">
        <v>22</v>
      </c>
      <c r="C27" s="26"/>
      <c r="D27" s="25"/>
      <c r="E27" s="26"/>
      <c r="F27" s="27"/>
      <c r="G27" s="26"/>
      <c r="H27" s="27"/>
      <c r="I27" s="28"/>
      <c r="J27" s="29"/>
      <c r="K27" s="30"/>
      <c r="L27" s="30"/>
      <c r="M27" s="30"/>
      <c r="N27" s="31"/>
      <c r="O27" s="30"/>
      <c r="P27" s="32"/>
      <c r="Q27" s="28"/>
      <c r="R27" s="29"/>
      <c r="S27" s="30"/>
      <c r="T27" s="30"/>
      <c r="U27" s="30"/>
      <c r="V27" s="31"/>
      <c r="W27" s="30"/>
      <c r="X27" s="32"/>
      <c r="Y27" s="28"/>
      <c r="Z27" s="29"/>
      <c r="AA27" s="30"/>
      <c r="AB27" s="30"/>
      <c r="AC27" s="30"/>
      <c r="AD27" s="31"/>
      <c r="AE27" s="30"/>
      <c r="AF27" s="32"/>
      <c r="AG27" s="28"/>
      <c r="AH27" s="29"/>
      <c r="AI27" s="30"/>
      <c r="AJ27" s="30"/>
      <c r="AK27" s="30"/>
      <c r="AL27" s="31"/>
      <c r="AM27" s="30"/>
      <c r="AN27" s="32"/>
      <c r="AO27" s="28"/>
      <c r="AP27" s="29"/>
      <c r="AQ27" s="30"/>
      <c r="AR27" s="30"/>
      <c r="AS27" s="30"/>
      <c r="AT27" s="31"/>
      <c r="AU27" s="30"/>
      <c r="AV27" s="32"/>
      <c r="AW27" s="28"/>
      <c r="AX27" s="29"/>
      <c r="AY27" s="30"/>
      <c r="AZ27" s="30"/>
      <c r="BA27" s="30"/>
      <c r="BB27" s="31"/>
      <c r="BC27" s="30"/>
      <c r="BD27" s="32"/>
      <c r="BE27" s="28"/>
      <c r="BF27" s="29"/>
      <c r="BG27" s="30"/>
      <c r="BH27" s="30"/>
      <c r="BI27" s="30"/>
      <c r="BJ27" s="31"/>
      <c r="BK27" s="30"/>
      <c r="BL27" s="32"/>
      <c r="BM27" s="28"/>
      <c r="BN27" s="29"/>
      <c r="BO27" s="30"/>
      <c r="BP27" s="30"/>
      <c r="BQ27" s="33"/>
      <c r="BR27" s="34"/>
      <c r="BS27" s="24"/>
      <c r="BT27" s="35"/>
      <c r="BU27" s="36"/>
      <c r="BV27" s="37"/>
      <c r="BW27" s="24"/>
      <c r="BX27" s="38"/>
      <c r="BY27" s="24"/>
      <c r="BZ27" s="34"/>
      <c r="CA27" s="24"/>
      <c r="CB27" s="35"/>
      <c r="CC27" s="36"/>
      <c r="CD27" s="37"/>
      <c r="CE27" s="24"/>
      <c r="CF27" s="38"/>
      <c r="CG27" s="24"/>
      <c r="CH27" s="34"/>
      <c r="CI27" s="24"/>
      <c r="CJ27" s="35"/>
      <c r="CK27" s="36"/>
      <c r="CL27" s="37"/>
      <c r="CM27" s="24"/>
      <c r="CN27" s="38"/>
      <c r="CO27" s="24"/>
      <c r="CP27" s="34"/>
      <c r="CQ27" s="24"/>
      <c r="CR27" s="35"/>
      <c r="CS27" s="36"/>
      <c r="CT27" s="37"/>
      <c r="CU27" s="24"/>
      <c r="CV27" s="38"/>
      <c r="CW27" s="24"/>
      <c r="CX27" s="34"/>
      <c r="CY27" s="24"/>
      <c r="CZ27" s="35"/>
      <c r="DA27" s="36"/>
      <c r="DB27" s="37"/>
      <c r="DC27" s="24"/>
      <c r="DD27" s="38"/>
      <c r="DE27" s="24"/>
      <c r="DF27" s="34"/>
      <c r="DG27" s="24"/>
      <c r="DH27" s="35"/>
      <c r="DI27" s="36"/>
      <c r="DJ27" s="37"/>
      <c r="DK27" s="24"/>
      <c r="DL27" s="38"/>
      <c r="DM27" s="24"/>
      <c r="DN27" s="34"/>
      <c r="DO27" s="24"/>
      <c r="DP27" s="35"/>
      <c r="DQ27" s="36"/>
      <c r="DR27" s="37"/>
      <c r="DS27" s="24"/>
      <c r="DT27" s="38"/>
      <c r="DU27" s="24"/>
      <c r="DV27" s="34"/>
      <c r="DW27" s="24"/>
      <c r="DX27" s="35"/>
      <c r="DY27" s="36"/>
      <c r="DZ27" s="37"/>
      <c r="EA27" s="24"/>
      <c r="EB27" s="38"/>
      <c r="EC27" s="24"/>
      <c r="ED27" s="34"/>
      <c r="EE27" s="24"/>
      <c r="EF27" s="35"/>
      <c r="EG27" s="36"/>
      <c r="EH27" s="37"/>
      <c r="EI27" s="24"/>
      <c r="EJ27" s="38"/>
      <c r="EK27" s="24"/>
      <c r="EL27" s="34"/>
      <c r="EM27" s="24"/>
      <c r="EN27" s="35"/>
      <c r="EO27" s="36"/>
      <c r="EP27" s="37"/>
      <c r="EQ27" s="24"/>
      <c r="ER27" s="38"/>
      <c r="ES27" s="24"/>
      <c r="ET27" s="34"/>
      <c r="EU27" s="24"/>
      <c r="EV27" s="35"/>
      <c r="EW27" s="36"/>
      <c r="EX27" s="37"/>
      <c r="EY27" s="24"/>
      <c r="EZ27" s="38"/>
      <c r="FA27" s="24"/>
      <c r="FB27" s="34"/>
      <c r="FC27" s="24"/>
      <c r="FD27" s="35"/>
      <c r="FE27" s="36"/>
      <c r="FF27" s="37"/>
      <c r="FG27" s="24"/>
      <c r="FH27" s="38"/>
      <c r="FI27" s="24"/>
      <c r="FJ27" s="34"/>
      <c r="FK27" s="24"/>
      <c r="FL27" s="35"/>
      <c r="FM27" s="36"/>
      <c r="FN27" s="37"/>
      <c r="FO27" s="24"/>
      <c r="FP27" s="38"/>
      <c r="FQ27" s="24"/>
      <c r="FR27" s="34"/>
      <c r="FS27" s="24"/>
      <c r="FT27" s="35"/>
      <c r="FU27" s="36"/>
      <c r="FV27" s="37"/>
      <c r="FW27" s="24"/>
      <c r="FX27" s="38"/>
      <c r="FY27" s="24"/>
      <c r="FZ27" s="34"/>
      <c r="GA27" s="24"/>
      <c r="GB27" s="35"/>
      <c r="GC27" s="36"/>
      <c r="GD27" s="37"/>
      <c r="GE27" s="24"/>
      <c r="GF27" s="38"/>
      <c r="GG27" s="24"/>
      <c r="GH27" s="34"/>
      <c r="GI27" s="24"/>
      <c r="GJ27" s="35"/>
      <c r="GK27" s="36"/>
      <c r="GL27" s="37"/>
      <c r="GM27" s="24"/>
      <c r="GN27" s="38"/>
      <c r="GO27" s="24"/>
      <c r="GP27" s="34"/>
      <c r="GQ27" s="24"/>
      <c r="GR27" s="35"/>
      <c r="GS27" s="36"/>
      <c r="GT27" s="37"/>
      <c r="GU27" s="24"/>
      <c r="GV27" s="38"/>
      <c r="GW27" s="24"/>
      <c r="GX27" s="34"/>
      <c r="GY27" s="24"/>
      <c r="GZ27" s="35"/>
      <c r="HA27" s="36"/>
      <c r="HB27" s="37"/>
      <c r="HC27" s="24"/>
      <c r="HD27" s="38"/>
      <c r="HE27" s="24"/>
      <c r="HF27" s="34"/>
      <c r="HG27" s="24"/>
      <c r="HH27" s="35"/>
      <c r="HI27" s="36"/>
      <c r="HJ27" s="37"/>
      <c r="HK27" s="24"/>
      <c r="HL27" s="38"/>
      <c r="HM27" s="24"/>
      <c r="HN27" s="34"/>
      <c r="HO27" s="24"/>
      <c r="HP27" s="35"/>
      <c r="HQ27" s="36"/>
      <c r="HR27" s="37"/>
      <c r="HS27" s="24"/>
      <c r="HT27" s="38"/>
      <c r="HU27" s="24"/>
      <c r="HV27" s="34"/>
      <c r="HW27" s="24"/>
      <c r="HX27" s="35"/>
      <c r="HY27" s="36"/>
      <c r="HZ27" s="37"/>
      <c r="IA27" s="24"/>
      <c r="IB27" s="38"/>
      <c r="IC27" s="24"/>
      <c r="ID27" s="34"/>
      <c r="IE27" s="24"/>
      <c r="IF27" s="35"/>
      <c r="IG27" s="36"/>
      <c r="IH27" s="37"/>
      <c r="II27" s="24"/>
      <c r="IJ27" s="38"/>
      <c r="IK27" s="24"/>
      <c r="IL27" s="34"/>
      <c r="IM27" s="24"/>
      <c r="IN27" s="35"/>
      <c r="IO27" s="36"/>
      <c r="IP27" s="37"/>
      <c r="IQ27" s="24"/>
      <c r="IR27" s="38"/>
      <c r="IS27" s="24"/>
      <c r="IT27" s="34"/>
      <c r="IU27" s="24"/>
      <c r="IV27" s="35"/>
    </row>
    <row r="28" spans="1:256" s="12" customFormat="1" ht="25.5" x14ac:dyDescent="0.2">
      <c r="A28" s="104" t="s">
        <v>28</v>
      </c>
      <c r="B28" s="105" t="s">
        <v>29</v>
      </c>
      <c r="C28" s="26"/>
      <c r="D28" s="25"/>
      <c r="E28" s="26"/>
      <c r="F28" s="27"/>
      <c r="G28" s="26"/>
      <c r="H28" s="27"/>
      <c r="I28" s="28"/>
      <c r="J28" s="29"/>
      <c r="K28" s="30"/>
      <c r="L28" s="30"/>
      <c r="M28" s="30"/>
      <c r="N28" s="31"/>
      <c r="O28" s="30"/>
      <c r="P28" s="32"/>
      <c r="Q28" s="28"/>
      <c r="R28" s="29"/>
      <c r="S28" s="30"/>
      <c r="T28" s="30"/>
      <c r="U28" s="30"/>
      <c r="V28" s="31"/>
      <c r="W28" s="30"/>
      <c r="X28" s="32"/>
      <c r="Y28" s="28"/>
      <c r="Z28" s="29"/>
      <c r="AA28" s="30"/>
      <c r="AB28" s="30"/>
      <c r="AC28" s="30"/>
      <c r="AD28" s="31"/>
      <c r="AE28" s="30"/>
      <c r="AF28" s="32"/>
      <c r="AG28" s="28"/>
      <c r="AH28" s="29"/>
      <c r="AI28" s="30"/>
      <c r="AJ28" s="30"/>
      <c r="AK28" s="30"/>
      <c r="AL28" s="31"/>
      <c r="AM28" s="30"/>
      <c r="AN28" s="32"/>
      <c r="AO28" s="28"/>
      <c r="AP28" s="29"/>
      <c r="AQ28" s="30"/>
      <c r="AR28" s="30"/>
      <c r="AS28" s="30"/>
      <c r="AT28" s="31"/>
      <c r="AU28" s="30"/>
      <c r="AV28" s="32"/>
      <c r="AW28" s="28"/>
      <c r="AX28" s="29"/>
      <c r="AY28" s="30"/>
      <c r="AZ28" s="30"/>
      <c r="BA28" s="30"/>
      <c r="BB28" s="31"/>
      <c r="BC28" s="30"/>
      <c r="BD28" s="32"/>
      <c r="BE28" s="28"/>
      <c r="BF28" s="29"/>
      <c r="BG28" s="30"/>
      <c r="BH28" s="30"/>
      <c r="BI28" s="30"/>
      <c r="BJ28" s="31"/>
      <c r="BK28" s="30"/>
      <c r="BL28" s="32"/>
      <c r="BM28" s="28"/>
      <c r="BN28" s="29"/>
      <c r="BO28" s="30"/>
      <c r="BP28" s="30"/>
      <c r="BQ28" s="33"/>
      <c r="BR28" s="34"/>
      <c r="BS28" s="24"/>
      <c r="BT28" s="35"/>
      <c r="BU28" s="36"/>
      <c r="BV28" s="37"/>
      <c r="BW28" s="24"/>
      <c r="BX28" s="38"/>
      <c r="BY28" s="24"/>
      <c r="BZ28" s="34"/>
      <c r="CA28" s="24"/>
      <c r="CB28" s="35"/>
      <c r="CC28" s="36"/>
      <c r="CD28" s="37"/>
      <c r="CE28" s="24"/>
      <c r="CF28" s="38"/>
      <c r="CG28" s="24"/>
      <c r="CH28" s="34"/>
      <c r="CI28" s="24"/>
      <c r="CJ28" s="35"/>
      <c r="CK28" s="36"/>
      <c r="CL28" s="37"/>
      <c r="CM28" s="24"/>
      <c r="CN28" s="38"/>
      <c r="CO28" s="24"/>
      <c r="CP28" s="34"/>
      <c r="CQ28" s="24"/>
      <c r="CR28" s="35"/>
      <c r="CS28" s="36"/>
      <c r="CT28" s="37"/>
      <c r="CU28" s="24"/>
      <c r="CV28" s="38"/>
      <c r="CW28" s="24"/>
      <c r="CX28" s="34"/>
      <c r="CY28" s="24"/>
      <c r="CZ28" s="35"/>
      <c r="DA28" s="36"/>
      <c r="DB28" s="37"/>
      <c r="DC28" s="24"/>
      <c r="DD28" s="38"/>
      <c r="DE28" s="24"/>
      <c r="DF28" s="34"/>
      <c r="DG28" s="24"/>
      <c r="DH28" s="35"/>
      <c r="DI28" s="36"/>
      <c r="DJ28" s="37"/>
      <c r="DK28" s="24"/>
      <c r="DL28" s="38"/>
      <c r="DM28" s="24"/>
      <c r="DN28" s="34"/>
      <c r="DO28" s="24"/>
      <c r="DP28" s="35"/>
      <c r="DQ28" s="36"/>
      <c r="DR28" s="37"/>
      <c r="DS28" s="24"/>
      <c r="DT28" s="38"/>
      <c r="DU28" s="24"/>
      <c r="DV28" s="34"/>
      <c r="DW28" s="24"/>
      <c r="DX28" s="35"/>
      <c r="DY28" s="36"/>
      <c r="DZ28" s="37"/>
      <c r="EA28" s="24"/>
      <c r="EB28" s="38"/>
      <c r="EC28" s="24"/>
      <c r="ED28" s="34"/>
      <c r="EE28" s="24"/>
      <c r="EF28" s="35"/>
      <c r="EG28" s="36"/>
      <c r="EH28" s="37"/>
      <c r="EI28" s="24"/>
      <c r="EJ28" s="38"/>
      <c r="EK28" s="24"/>
      <c r="EL28" s="34"/>
      <c r="EM28" s="24"/>
      <c r="EN28" s="35"/>
      <c r="EO28" s="36"/>
      <c r="EP28" s="37"/>
      <c r="EQ28" s="24"/>
      <c r="ER28" s="38"/>
      <c r="ES28" s="24"/>
      <c r="ET28" s="34"/>
      <c r="EU28" s="24"/>
      <c r="EV28" s="35"/>
      <c r="EW28" s="36"/>
      <c r="EX28" s="37"/>
      <c r="EY28" s="24"/>
      <c r="EZ28" s="38"/>
      <c r="FA28" s="24"/>
      <c r="FB28" s="34"/>
      <c r="FC28" s="24"/>
      <c r="FD28" s="35"/>
      <c r="FE28" s="36"/>
      <c r="FF28" s="37"/>
      <c r="FG28" s="24"/>
      <c r="FH28" s="38"/>
      <c r="FI28" s="24"/>
      <c r="FJ28" s="34"/>
      <c r="FK28" s="24"/>
      <c r="FL28" s="35"/>
      <c r="FM28" s="36"/>
      <c r="FN28" s="37"/>
      <c r="FO28" s="24"/>
      <c r="FP28" s="38"/>
      <c r="FQ28" s="24"/>
      <c r="FR28" s="34"/>
      <c r="FS28" s="24"/>
      <c r="FT28" s="35"/>
      <c r="FU28" s="36"/>
      <c r="FV28" s="37"/>
      <c r="FW28" s="24"/>
      <c r="FX28" s="38"/>
      <c r="FY28" s="24"/>
      <c r="FZ28" s="34"/>
      <c r="GA28" s="24"/>
      <c r="GB28" s="35"/>
      <c r="GC28" s="36"/>
      <c r="GD28" s="37"/>
      <c r="GE28" s="24"/>
      <c r="GF28" s="38"/>
      <c r="GG28" s="24"/>
      <c r="GH28" s="34"/>
      <c r="GI28" s="24"/>
      <c r="GJ28" s="35"/>
      <c r="GK28" s="36"/>
      <c r="GL28" s="37"/>
      <c r="GM28" s="24"/>
      <c r="GN28" s="38"/>
      <c r="GO28" s="24"/>
      <c r="GP28" s="34"/>
      <c r="GQ28" s="24"/>
      <c r="GR28" s="35"/>
      <c r="GS28" s="36"/>
      <c r="GT28" s="37"/>
      <c r="GU28" s="24"/>
      <c r="GV28" s="38"/>
      <c r="GW28" s="24"/>
      <c r="GX28" s="34"/>
      <c r="GY28" s="24"/>
      <c r="GZ28" s="35"/>
      <c r="HA28" s="36"/>
      <c r="HB28" s="37"/>
      <c r="HC28" s="24"/>
      <c r="HD28" s="38"/>
      <c r="HE28" s="24"/>
      <c r="HF28" s="34"/>
      <c r="HG28" s="24"/>
      <c r="HH28" s="35"/>
      <c r="HI28" s="36"/>
      <c r="HJ28" s="37"/>
      <c r="HK28" s="24"/>
      <c r="HL28" s="38"/>
      <c r="HM28" s="24"/>
      <c r="HN28" s="34"/>
      <c r="HO28" s="24"/>
      <c r="HP28" s="35"/>
      <c r="HQ28" s="36"/>
      <c r="HR28" s="37"/>
      <c r="HS28" s="24"/>
      <c r="HT28" s="38"/>
      <c r="HU28" s="24"/>
      <c r="HV28" s="34"/>
      <c r="HW28" s="24"/>
      <c r="HX28" s="35"/>
      <c r="HY28" s="36"/>
      <c r="HZ28" s="37"/>
      <c r="IA28" s="24"/>
      <c r="IB28" s="38"/>
      <c r="IC28" s="24"/>
      <c r="ID28" s="34"/>
      <c r="IE28" s="24"/>
      <c r="IF28" s="35"/>
      <c r="IG28" s="36"/>
      <c r="IH28" s="37"/>
      <c r="II28" s="24"/>
      <c r="IJ28" s="38"/>
      <c r="IK28" s="24"/>
      <c r="IL28" s="34"/>
      <c r="IM28" s="24"/>
      <c r="IN28" s="35"/>
      <c r="IO28" s="36"/>
      <c r="IP28" s="37"/>
      <c r="IQ28" s="24"/>
      <c r="IR28" s="38"/>
      <c r="IS28" s="24"/>
      <c r="IT28" s="34"/>
      <c r="IU28" s="24"/>
      <c r="IV28" s="35"/>
    </row>
    <row r="29" spans="1:256" s="12" customFormat="1" ht="18.75" x14ac:dyDescent="0.2">
      <c r="A29" s="104" t="s">
        <v>30</v>
      </c>
      <c r="B29" s="105" t="s">
        <v>22</v>
      </c>
      <c r="C29" s="26"/>
      <c r="D29" s="25"/>
      <c r="E29" s="26"/>
      <c r="F29" s="27"/>
      <c r="G29" s="26"/>
      <c r="H29" s="27"/>
      <c r="I29" s="28"/>
      <c r="J29" s="29"/>
      <c r="K29" s="30"/>
      <c r="L29" s="30"/>
      <c r="M29" s="30"/>
      <c r="N29" s="31"/>
      <c r="O29" s="30"/>
      <c r="P29" s="32"/>
      <c r="Q29" s="28"/>
      <c r="R29" s="29"/>
      <c r="S29" s="30"/>
      <c r="T29" s="30"/>
      <c r="U29" s="30"/>
      <c r="V29" s="31"/>
      <c r="W29" s="30"/>
      <c r="X29" s="32"/>
      <c r="Y29" s="28"/>
      <c r="Z29" s="29"/>
      <c r="AA29" s="30"/>
      <c r="AB29" s="30"/>
      <c r="AC29" s="30"/>
      <c r="AD29" s="31"/>
      <c r="AE29" s="30"/>
      <c r="AF29" s="32"/>
      <c r="AG29" s="28"/>
      <c r="AH29" s="29"/>
      <c r="AI29" s="30"/>
      <c r="AJ29" s="30"/>
      <c r="AK29" s="30"/>
      <c r="AL29" s="31"/>
      <c r="AM29" s="30"/>
      <c r="AN29" s="32"/>
      <c r="AO29" s="28"/>
      <c r="AP29" s="29"/>
      <c r="AQ29" s="30"/>
      <c r="AR29" s="30"/>
      <c r="AS29" s="30"/>
      <c r="AT29" s="31"/>
      <c r="AU29" s="30"/>
      <c r="AV29" s="32"/>
      <c r="AW29" s="28"/>
      <c r="AX29" s="29"/>
      <c r="AY29" s="30"/>
      <c r="AZ29" s="30"/>
      <c r="BA29" s="30"/>
      <c r="BB29" s="31"/>
      <c r="BC29" s="30"/>
      <c r="BD29" s="32"/>
      <c r="BE29" s="28"/>
      <c r="BF29" s="29"/>
      <c r="BG29" s="30"/>
      <c r="BH29" s="30"/>
      <c r="BI29" s="30"/>
      <c r="BJ29" s="31"/>
      <c r="BK29" s="30"/>
      <c r="BL29" s="32"/>
      <c r="BM29" s="28"/>
      <c r="BN29" s="29"/>
      <c r="BO29" s="30"/>
      <c r="BP29" s="30"/>
      <c r="BQ29" s="33"/>
      <c r="BR29" s="34"/>
      <c r="BS29" s="24"/>
      <c r="BT29" s="35"/>
      <c r="BU29" s="36"/>
      <c r="BV29" s="37"/>
      <c r="BW29" s="24"/>
      <c r="BX29" s="38"/>
      <c r="BY29" s="24"/>
      <c r="BZ29" s="34"/>
      <c r="CA29" s="24"/>
      <c r="CB29" s="35"/>
      <c r="CC29" s="36"/>
      <c r="CD29" s="37"/>
      <c r="CE29" s="24"/>
      <c r="CF29" s="38"/>
      <c r="CG29" s="24"/>
      <c r="CH29" s="34"/>
      <c r="CI29" s="24"/>
      <c r="CJ29" s="35"/>
      <c r="CK29" s="36"/>
      <c r="CL29" s="37"/>
      <c r="CM29" s="24"/>
      <c r="CN29" s="38"/>
      <c r="CO29" s="24"/>
      <c r="CP29" s="34"/>
      <c r="CQ29" s="24"/>
      <c r="CR29" s="35"/>
      <c r="CS29" s="36"/>
      <c r="CT29" s="37"/>
      <c r="CU29" s="24"/>
      <c r="CV29" s="38"/>
      <c r="CW29" s="24"/>
      <c r="CX29" s="34"/>
      <c r="CY29" s="24"/>
      <c r="CZ29" s="35"/>
      <c r="DA29" s="36"/>
      <c r="DB29" s="37"/>
      <c r="DC29" s="24"/>
      <c r="DD29" s="38"/>
      <c r="DE29" s="24"/>
      <c r="DF29" s="34"/>
      <c r="DG29" s="24"/>
      <c r="DH29" s="35"/>
      <c r="DI29" s="36"/>
      <c r="DJ29" s="37"/>
      <c r="DK29" s="24"/>
      <c r="DL29" s="38"/>
      <c r="DM29" s="24"/>
      <c r="DN29" s="34"/>
      <c r="DO29" s="24"/>
      <c r="DP29" s="35"/>
      <c r="DQ29" s="36"/>
      <c r="DR29" s="37"/>
      <c r="DS29" s="24"/>
      <c r="DT29" s="38"/>
      <c r="DU29" s="24"/>
      <c r="DV29" s="34"/>
      <c r="DW29" s="24"/>
      <c r="DX29" s="35"/>
      <c r="DY29" s="36"/>
      <c r="DZ29" s="37"/>
      <c r="EA29" s="24"/>
      <c r="EB29" s="38"/>
      <c r="EC29" s="24"/>
      <c r="ED29" s="34"/>
      <c r="EE29" s="24"/>
      <c r="EF29" s="35"/>
      <c r="EG29" s="36"/>
      <c r="EH29" s="37"/>
      <c r="EI29" s="24"/>
      <c r="EJ29" s="38"/>
      <c r="EK29" s="24"/>
      <c r="EL29" s="34"/>
      <c r="EM29" s="24"/>
      <c r="EN29" s="35"/>
      <c r="EO29" s="36"/>
      <c r="EP29" s="37"/>
      <c r="EQ29" s="24"/>
      <c r="ER29" s="38"/>
      <c r="ES29" s="24"/>
      <c r="ET29" s="34"/>
      <c r="EU29" s="24"/>
      <c r="EV29" s="35"/>
      <c r="EW29" s="36"/>
      <c r="EX29" s="37"/>
      <c r="EY29" s="24"/>
      <c r="EZ29" s="38"/>
      <c r="FA29" s="24"/>
      <c r="FB29" s="34"/>
      <c r="FC29" s="24"/>
      <c r="FD29" s="35"/>
      <c r="FE29" s="36"/>
      <c r="FF29" s="37"/>
      <c r="FG29" s="24"/>
      <c r="FH29" s="38"/>
      <c r="FI29" s="24"/>
      <c r="FJ29" s="34"/>
      <c r="FK29" s="24"/>
      <c r="FL29" s="35"/>
      <c r="FM29" s="36"/>
      <c r="FN29" s="37"/>
      <c r="FO29" s="24"/>
      <c r="FP29" s="38"/>
      <c r="FQ29" s="24"/>
      <c r="FR29" s="34"/>
      <c r="FS29" s="24"/>
      <c r="FT29" s="35"/>
      <c r="FU29" s="36"/>
      <c r="FV29" s="37"/>
      <c r="FW29" s="24"/>
      <c r="FX29" s="38"/>
      <c r="FY29" s="24"/>
      <c r="FZ29" s="34"/>
      <c r="GA29" s="24"/>
      <c r="GB29" s="35"/>
      <c r="GC29" s="36"/>
      <c r="GD29" s="37"/>
      <c r="GE29" s="24"/>
      <c r="GF29" s="38"/>
      <c r="GG29" s="24"/>
      <c r="GH29" s="34"/>
      <c r="GI29" s="24"/>
      <c r="GJ29" s="35"/>
      <c r="GK29" s="36"/>
      <c r="GL29" s="37"/>
      <c r="GM29" s="24"/>
      <c r="GN29" s="38"/>
      <c r="GO29" s="24"/>
      <c r="GP29" s="34"/>
      <c r="GQ29" s="24"/>
      <c r="GR29" s="35"/>
      <c r="GS29" s="36"/>
      <c r="GT29" s="37"/>
      <c r="GU29" s="24"/>
      <c r="GV29" s="38"/>
      <c r="GW29" s="24"/>
      <c r="GX29" s="34"/>
      <c r="GY29" s="24"/>
      <c r="GZ29" s="35"/>
      <c r="HA29" s="36"/>
      <c r="HB29" s="37"/>
      <c r="HC29" s="24"/>
      <c r="HD29" s="38"/>
      <c r="HE29" s="24"/>
      <c r="HF29" s="34"/>
      <c r="HG29" s="24"/>
      <c r="HH29" s="35"/>
      <c r="HI29" s="36"/>
      <c r="HJ29" s="37"/>
      <c r="HK29" s="24"/>
      <c r="HL29" s="38"/>
      <c r="HM29" s="24"/>
      <c r="HN29" s="34"/>
      <c r="HO29" s="24"/>
      <c r="HP29" s="35"/>
      <c r="HQ29" s="36"/>
      <c r="HR29" s="37"/>
      <c r="HS29" s="24"/>
      <c r="HT29" s="38"/>
      <c r="HU29" s="24"/>
      <c r="HV29" s="34"/>
      <c r="HW29" s="24"/>
      <c r="HX29" s="35"/>
      <c r="HY29" s="36"/>
      <c r="HZ29" s="37"/>
      <c r="IA29" s="24"/>
      <c r="IB29" s="38"/>
      <c r="IC29" s="24"/>
      <c r="ID29" s="34"/>
      <c r="IE29" s="24"/>
      <c r="IF29" s="35"/>
      <c r="IG29" s="36"/>
      <c r="IH29" s="37"/>
      <c r="II29" s="24"/>
      <c r="IJ29" s="38"/>
      <c r="IK29" s="24"/>
      <c r="IL29" s="34"/>
      <c r="IM29" s="24"/>
      <c r="IN29" s="35"/>
      <c r="IO29" s="36"/>
      <c r="IP29" s="37"/>
      <c r="IQ29" s="24"/>
      <c r="IR29" s="38"/>
      <c r="IS29" s="24"/>
      <c r="IT29" s="34"/>
      <c r="IU29" s="24"/>
      <c r="IV29" s="35"/>
    </row>
    <row r="30" spans="1:256" s="12" customFormat="1" ht="18.75" x14ac:dyDescent="0.2">
      <c r="A30" s="104" t="s">
        <v>31</v>
      </c>
      <c r="B30" s="105" t="s">
        <v>22</v>
      </c>
      <c r="C30" s="26"/>
      <c r="D30" s="25"/>
      <c r="E30" s="26"/>
      <c r="F30" s="27"/>
      <c r="G30" s="26"/>
      <c r="H30" s="27"/>
      <c r="I30" s="28"/>
      <c r="J30" s="29"/>
      <c r="K30" s="30"/>
      <c r="L30" s="30"/>
      <c r="M30" s="30"/>
      <c r="N30" s="31"/>
      <c r="O30" s="30"/>
      <c r="P30" s="32"/>
      <c r="Q30" s="28"/>
      <c r="R30" s="29"/>
      <c r="S30" s="30"/>
      <c r="T30" s="30"/>
      <c r="U30" s="30"/>
      <c r="V30" s="31"/>
      <c r="W30" s="30"/>
      <c r="X30" s="32"/>
      <c r="Y30" s="28"/>
      <c r="Z30" s="29"/>
      <c r="AA30" s="30"/>
      <c r="AB30" s="30"/>
      <c r="AC30" s="30"/>
      <c r="AD30" s="31"/>
      <c r="AE30" s="30"/>
      <c r="AF30" s="32"/>
      <c r="AG30" s="28"/>
      <c r="AH30" s="29"/>
      <c r="AI30" s="30"/>
      <c r="AJ30" s="30"/>
      <c r="AK30" s="30"/>
      <c r="AL30" s="31"/>
      <c r="AM30" s="30"/>
      <c r="AN30" s="32"/>
      <c r="AO30" s="28"/>
      <c r="AP30" s="29"/>
      <c r="AQ30" s="30"/>
      <c r="AR30" s="30"/>
      <c r="AS30" s="30"/>
      <c r="AT30" s="31"/>
      <c r="AU30" s="30"/>
      <c r="AV30" s="32"/>
      <c r="AW30" s="28"/>
      <c r="AX30" s="29"/>
      <c r="AY30" s="30"/>
      <c r="AZ30" s="30"/>
      <c r="BA30" s="30"/>
      <c r="BB30" s="31"/>
      <c r="BC30" s="30"/>
      <c r="BD30" s="32"/>
      <c r="BE30" s="28"/>
      <c r="BF30" s="29"/>
      <c r="BG30" s="30"/>
      <c r="BH30" s="30"/>
      <c r="BI30" s="30"/>
      <c r="BJ30" s="31"/>
      <c r="BK30" s="30"/>
      <c r="BL30" s="32"/>
      <c r="BM30" s="28"/>
      <c r="BN30" s="29"/>
      <c r="BO30" s="30"/>
      <c r="BP30" s="30"/>
      <c r="BQ30" s="33"/>
      <c r="BR30" s="34"/>
      <c r="BS30" s="24"/>
      <c r="BT30" s="35"/>
      <c r="BU30" s="39"/>
      <c r="BV30" s="40"/>
      <c r="BW30" s="24"/>
      <c r="BX30" s="38"/>
      <c r="BY30" s="24"/>
      <c r="BZ30" s="34"/>
      <c r="CA30" s="24"/>
      <c r="CB30" s="35"/>
      <c r="CC30" s="39"/>
      <c r="CD30" s="40"/>
      <c r="CE30" s="24"/>
      <c r="CF30" s="38"/>
      <c r="CG30" s="24"/>
      <c r="CH30" s="34"/>
      <c r="CI30" s="24"/>
      <c r="CJ30" s="35"/>
      <c r="CK30" s="39"/>
      <c r="CL30" s="40"/>
      <c r="CM30" s="24"/>
      <c r="CN30" s="38"/>
      <c r="CO30" s="24"/>
      <c r="CP30" s="34"/>
      <c r="CQ30" s="24"/>
      <c r="CR30" s="35"/>
      <c r="CS30" s="39"/>
      <c r="CT30" s="40"/>
      <c r="CU30" s="24"/>
      <c r="CV30" s="38"/>
      <c r="CW30" s="24"/>
      <c r="CX30" s="34"/>
      <c r="CY30" s="24"/>
      <c r="CZ30" s="35"/>
      <c r="DA30" s="39"/>
      <c r="DB30" s="40"/>
      <c r="DC30" s="24"/>
      <c r="DD30" s="38"/>
      <c r="DE30" s="24"/>
      <c r="DF30" s="34"/>
      <c r="DG30" s="24"/>
      <c r="DH30" s="35"/>
      <c r="DI30" s="39"/>
      <c r="DJ30" s="40"/>
      <c r="DK30" s="24"/>
      <c r="DL30" s="38"/>
      <c r="DM30" s="24"/>
      <c r="DN30" s="34"/>
      <c r="DO30" s="24"/>
      <c r="DP30" s="35"/>
      <c r="DQ30" s="39"/>
      <c r="DR30" s="40"/>
      <c r="DS30" s="24"/>
      <c r="DT30" s="38"/>
      <c r="DU30" s="24"/>
      <c r="DV30" s="34"/>
      <c r="DW30" s="24"/>
      <c r="DX30" s="35"/>
      <c r="DY30" s="39"/>
      <c r="DZ30" s="40"/>
      <c r="EA30" s="24"/>
      <c r="EB30" s="38"/>
      <c r="EC30" s="24"/>
      <c r="ED30" s="34"/>
      <c r="EE30" s="24"/>
      <c r="EF30" s="35"/>
      <c r="EG30" s="39"/>
      <c r="EH30" s="40"/>
      <c r="EI30" s="24"/>
      <c r="EJ30" s="38"/>
      <c r="EK30" s="24"/>
      <c r="EL30" s="34"/>
      <c r="EM30" s="24"/>
      <c r="EN30" s="35"/>
      <c r="EO30" s="39"/>
      <c r="EP30" s="40"/>
      <c r="EQ30" s="24"/>
      <c r="ER30" s="38"/>
      <c r="ES30" s="24"/>
      <c r="ET30" s="34"/>
      <c r="EU30" s="24"/>
      <c r="EV30" s="35"/>
      <c r="EW30" s="39"/>
      <c r="EX30" s="40"/>
      <c r="EY30" s="24"/>
      <c r="EZ30" s="38"/>
      <c r="FA30" s="24"/>
      <c r="FB30" s="34"/>
      <c r="FC30" s="24"/>
      <c r="FD30" s="35"/>
      <c r="FE30" s="39"/>
      <c r="FF30" s="40"/>
      <c r="FG30" s="24"/>
      <c r="FH30" s="38"/>
      <c r="FI30" s="24"/>
      <c r="FJ30" s="34"/>
      <c r="FK30" s="24"/>
      <c r="FL30" s="35"/>
      <c r="FM30" s="39"/>
      <c r="FN30" s="40"/>
      <c r="FO30" s="24"/>
      <c r="FP30" s="38"/>
      <c r="FQ30" s="24"/>
      <c r="FR30" s="34"/>
      <c r="FS30" s="24"/>
      <c r="FT30" s="35"/>
      <c r="FU30" s="39"/>
      <c r="FV30" s="40"/>
      <c r="FW30" s="24"/>
      <c r="FX30" s="38"/>
      <c r="FY30" s="24"/>
      <c r="FZ30" s="34"/>
      <c r="GA30" s="24"/>
      <c r="GB30" s="35"/>
      <c r="GC30" s="39"/>
      <c r="GD30" s="40"/>
      <c r="GE30" s="24"/>
      <c r="GF30" s="38"/>
      <c r="GG30" s="24"/>
      <c r="GH30" s="34"/>
      <c r="GI30" s="24"/>
      <c r="GJ30" s="35"/>
      <c r="GK30" s="39"/>
      <c r="GL30" s="40"/>
      <c r="GM30" s="24"/>
      <c r="GN30" s="38"/>
      <c r="GO30" s="24"/>
      <c r="GP30" s="34"/>
      <c r="GQ30" s="24"/>
      <c r="GR30" s="35"/>
      <c r="GS30" s="39"/>
      <c r="GT30" s="40"/>
      <c r="GU30" s="24"/>
      <c r="GV30" s="38"/>
      <c r="GW30" s="24"/>
      <c r="GX30" s="34"/>
      <c r="GY30" s="24"/>
      <c r="GZ30" s="35"/>
      <c r="HA30" s="39"/>
      <c r="HB30" s="40"/>
      <c r="HC30" s="24"/>
      <c r="HD30" s="38"/>
      <c r="HE30" s="24"/>
      <c r="HF30" s="34"/>
      <c r="HG30" s="24"/>
      <c r="HH30" s="35"/>
      <c r="HI30" s="39"/>
      <c r="HJ30" s="40"/>
      <c r="HK30" s="24"/>
      <c r="HL30" s="38"/>
      <c r="HM30" s="24"/>
      <c r="HN30" s="34"/>
      <c r="HO30" s="24"/>
      <c r="HP30" s="35"/>
      <c r="HQ30" s="39"/>
      <c r="HR30" s="40"/>
      <c r="HS30" s="24"/>
      <c r="HT30" s="38"/>
      <c r="HU30" s="24"/>
      <c r="HV30" s="34"/>
      <c r="HW30" s="24"/>
      <c r="HX30" s="35"/>
      <c r="HY30" s="39"/>
      <c r="HZ30" s="40"/>
      <c r="IA30" s="24"/>
      <c r="IB30" s="38"/>
      <c r="IC30" s="24"/>
      <c r="ID30" s="34"/>
      <c r="IE30" s="24"/>
      <c r="IF30" s="35"/>
      <c r="IG30" s="39"/>
      <c r="IH30" s="40"/>
      <c r="II30" s="24"/>
      <c r="IJ30" s="38"/>
      <c r="IK30" s="24"/>
      <c r="IL30" s="34"/>
      <c r="IM30" s="24"/>
      <c r="IN30" s="35"/>
      <c r="IO30" s="39"/>
      <c r="IP30" s="40"/>
      <c r="IQ30" s="24"/>
      <c r="IR30" s="38"/>
      <c r="IS30" s="24"/>
      <c r="IT30" s="34"/>
      <c r="IU30" s="24"/>
      <c r="IV30" s="35"/>
    </row>
    <row r="31" spans="1:256" s="12" customFormat="1" ht="26.25" thickBot="1" x14ac:dyDescent="0.25">
      <c r="A31" s="104" t="s">
        <v>32</v>
      </c>
      <c r="B31" s="105" t="s">
        <v>33</v>
      </c>
      <c r="C31" s="26"/>
      <c r="D31" s="25"/>
      <c r="E31" s="26"/>
      <c r="F31" s="27"/>
      <c r="G31" s="26"/>
      <c r="H31" s="27"/>
      <c r="I31" s="28"/>
      <c r="J31" s="29"/>
      <c r="K31" s="30"/>
      <c r="L31" s="30"/>
      <c r="M31" s="30"/>
      <c r="N31" s="31"/>
      <c r="O31" s="30"/>
      <c r="P31" s="32"/>
      <c r="Q31" s="28"/>
      <c r="R31" s="29"/>
      <c r="S31" s="30"/>
      <c r="T31" s="30"/>
      <c r="U31" s="30"/>
      <c r="V31" s="31"/>
      <c r="W31" s="30"/>
      <c r="X31" s="32"/>
      <c r="Y31" s="28"/>
      <c r="Z31" s="29"/>
      <c r="AA31" s="30"/>
      <c r="AB31" s="30"/>
      <c r="AC31" s="30"/>
      <c r="AD31" s="31"/>
      <c r="AE31" s="30"/>
      <c r="AF31" s="32"/>
      <c r="AG31" s="28"/>
      <c r="AH31" s="29"/>
      <c r="AI31" s="30"/>
      <c r="AJ31" s="30"/>
      <c r="AK31" s="30"/>
      <c r="AL31" s="31"/>
      <c r="AM31" s="30"/>
      <c r="AN31" s="32"/>
      <c r="AO31" s="28"/>
      <c r="AP31" s="29"/>
      <c r="AQ31" s="30"/>
      <c r="AR31" s="30"/>
      <c r="AS31" s="30"/>
      <c r="AT31" s="31"/>
      <c r="AU31" s="30"/>
      <c r="AV31" s="32"/>
      <c r="AW31" s="28"/>
      <c r="AX31" s="29"/>
      <c r="AY31" s="30"/>
      <c r="AZ31" s="30"/>
      <c r="BA31" s="30"/>
      <c r="BB31" s="31"/>
      <c r="BC31" s="30"/>
      <c r="BD31" s="32"/>
      <c r="BE31" s="28"/>
      <c r="BF31" s="29"/>
      <c r="BG31" s="30"/>
      <c r="BH31" s="30"/>
      <c r="BI31" s="30"/>
      <c r="BJ31" s="31"/>
      <c r="BK31" s="30"/>
      <c r="BL31" s="32"/>
      <c r="BM31" s="28"/>
      <c r="BN31" s="29"/>
      <c r="BO31" s="30"/>
      <c r="BP31" s="30"/>
      <c r="BQ31" s="33"/>
      <c r="BR31" s="34"/>
      <c r="BS31" s="24"/>
      <c r="BT31" s="35"/>
      <c r="BU31" s="41"/>
      <c r="BV31" s="42"/>
      <c r="BW31" s="24"/>
      <c r="BX31" s="38"/>
      <c r="BY31" s="24"/>
      <c r="BZ31" s="34"/>
      <c r="CA31" s="24"/>
      <c r="CB31" s="35"/>
      <c r="CC31" s="41"/>
      <c r="CD31" s="42"/>
      <c r="CE31" s="24"/>
      <c r="CF31" s="38"/>
      <c r="CG31" s="24"/>
      <c r="CH31" s="34"/>
      <c r="CI31" s="24"/>
      <c r="CJ31" s="35"/>
      <c r="CK31" s="41"/>
      <c r="CL31" s="42"/>
      <c r="CM31" s="24"/>
      <c r="CN31" s="38"/>
      <c r="CO31" s="24"/>
      <c r="CP31" s="34"/>
      <c r="CQ31" s="24"/>
      <c r="CR31" s="35"/>
      <c r="CS31" s="41"/>
      <c r="CT31" s="42"/>
      <c r="CU31" s="24"/>
      <c r="CV31" s="38"/>
      <c r="CW31" s="24"/>
      <c r="CX31" s="34"/>
      <c r="CY31" s="24"/>
      <c r="CZ31" s="35"/>
      <c r="DA31" s="41"/>
      <c r="DB31" s="42"/>
      <c r="DC31" s="24"/>
      <c r="DD31" s="38"/>
      <c r="DE31" s="24"/>
      <c r="DF31" s="34"/>
      <c r="DG31" s="24"/>
      <c r="DH31" s="35"/>
      <c r="DI31" s="41"/>
      <c r="DJ31" s="42"/>
      <c r="DK31" s="24"/>
      <c r="DL31" s="38"/>
      <c r="DM31" s="24"/>
      <c r="DN31" s="34"/>
      <c r="DO31" s="24"/>
      <c r="DP31" s="35"/>
      <c r="DQ31" s="41"/>
      <c r="DR31" s="42"/>
      <c r="DS31" s="24"/>
      <c r="DT31" s="38"/>
      <c r="DU31" s="24"/>
      <c r="DV31" s="34"/>
      <c r="DW31" s="24"/>
      <c r="DX31" s="35"/>
      <c r="DY31" s="41"/>
      <c r="DZ31" s="42"/>
      <c r="EA31" s="24"/>
      <c r="EB31" s="38"/>
      <c r="EC31" s="24"/>
      <c r="ED31" s="34"/>
      <c r="EE31" s="24"/>
      <c r="EF31" s="35"/>
      <c r="EG31" s="41"/>
      <c r="EH31" s="42"/>
      <c r="EI31" s="24"/>
      <c r="EJ31" s="38"/>
      <c r="EK31" s="24"/>
      <c r="EL31" s="34"/>
      <c r="EM31" s="24"/>
      <c r="EN31" s="35"/>
      <c r="EO31" s="41"/>
      <c r="EP31" s="42"/>
      <c r="EQ31" s="24"/>
      <c r="ER31" s="38"/>
      <c r="ES31" s="24"/>
      <c r="ET31" s="34"/>
      <c r="EU31" s="24"/>
      <c r="EV31" s="35"/>
      <c r="EW31" s="41"/>
      <c r="EX31" s="42"/>
      <c r="EY31" s="24"/>
      <c r="EZ31" s="38"/>
      <c r="FA31" s="24"/>
      <c r="FB31" s="34"/>
      <c r="FC31" s="24"/>
      <c r="FD31" s="35"/>
      <c r="FE31" s="41"/>
      <c r="FF31" s="42"/>
      <c r="FG31" s="24"/>
      <c r="FH31" s="38"/>
      <c r="FI31" s="24"/>
      <c r="FJ31" s="34"/>
      <c r="FK31" s="24"/>
      <c r="FL31" s="35"/>
      <c r="FM31" s="41"/>
      <c r="FN31" s="42"/>
      <c r="FO31" s="24"/>
      <c r="FP31" s="38"/>
      <c r="FQ31" s="24"/>
      <c r="FR31" s="34"/>
      <c r="FS31" s="24"/>
      <c r="FT31" s="35"/>
      <c r="FU31" s="41"/>
      <c r="FV31" s="42"/>
      <c r="FW31" s="24"/>
      <c r="FX31" s="38"/>
      <c r="FY31" s="24"/>
      <c r="FZ31" s="34"/>
      <c r="GA31" s="24"/>
      <c r="GB31" s="35"/>
      <c r="GC31" s="41"/>
      <c r="GD31" s="42"/>
      <c r="GE31" s="24"/>
      <c r="GF31" s="38"/>
      <c r="GG31" s="24"/>
      <c r="GH31" s="34"/>
      <c r="GI31" s="24"/>
      <c r="GJ31" s="35"/>
      <c r="GK31" s="41"/>
      <c r="GL31" s="42"/>
      <c r="GM31" s="24"/>
      <c r="GN31" s="38"/>
      <c r="GO31" s="24"/>
      <c r="GP31" s="34"/>
      <c r="GQ31" s="24"/>
      <c r="GR31" s="35"/>
      <c r="GS31" s="41"/>
      <c r="GT31" s="42"/>
      <c r="GU31" s="24"/>
      <c r="GV31" s="38"/>
      <c r="GW31" s="24"/>
      <c r="GX31" s="34"/>
      <c r="GY31" s="24"/>
      <c r="GZ31" s="35"/>
      <c r="HA31" s="41"/>
      <c r="HB31" s="42"/>
      <c r="HC31" s="24"/>
      <c r="HD31" s="38"/>
      <c r="HE31" s="24"/>
      <c r="HF31" s="34"/>
      <c r="HG31" s="24"/>
      <c r="HH31" s="35"/>
      <c r="HI31" s="41"/>
      <c r="HJ31" s="42"/>
      <c r="HK31" s="24"/>
      <c r="HL31" s="38"/>
      <c r="HM31" s="24"/>
      <c r="HN31" s="34"/>
      <c r="HO31" s="24"/>
      <c r="HP31" s="35"/>
      <c r="HQ31" s="41"/>
      <c r="HR31" s="42"/>
      <c r="HS31" s="24"/>
      <c r="HT31" s="38"/>
      <c r="HU31" s="24"/>
      <c r="HV31" s="34"/>
      <c r="HW31" s="24"/>
      <c r="HX31" s="35"/>
      <c r="HY31" s="41"/>
      <c r="HZ31" s="42"/>
      <c r="IA31" s="24"/>
      <c r="IB31" s="38"/>
      <c r="IC31" s="24"/>
      <c r="ID31" s="34"/>
      <c r="IE31" s="24"/>
      <c r="IF31" s="35"/>
      <c r="IG31" s="41"/>
      <c r="IH31" s="42"/>
      <c r="II31" s="24"/>
      <c r="IJ31" s="38"/>
      <c r="IK31" s="24"/>
      <c r="IL31" s="34"/>
      <c r="IM31" s="24"/>
      <c r="IN31" s="35"/>
      <c r="IO31" s="41"/>
      <c r="IP31" s="42"/>
      <c r="IQ31" s="24"/>
      <c r="IR31" s="38"/>
      <c r="IS31" s="24"/>
      <c r="IT31" s="34"/>
      <c r="IU31" s="24"/>
      <c r="IV31" s="35"/>
    </row>
    <row r="32" spans="1:256" s="44" customFormat="1" ht="21.75" customHeight="1" x14ac:dyDescent="0.2">
      <c r="A32" s="107" t="s">
        <v>34</v>
      </c>
      <c r="B32" s="108" t="s">
        <v>35</v>
      </c>
      <c r="C32" s="26">
        <f>F32*12</f>
        <v>0</v>
      </c>
      <c r="D32" s="25">
        <f>G32*I32</f>
        <v>29385</v>
      </c>
      <c r="E32" s="26">
        <f t="shared" ref="E32:E49" si="0">H32*12</f>
        <v>9</v>
      </c>
      <c r="F32" s="43"/>
      <c r="G32" s="26">
        <f>H32*12</f>
        <v>9</v>
      </c>
      <c r="H32" s="27">
        <v>0.75</v>
      </c>
      <c r="I32" s="12">
        <f>3265</f>
        <v>3265</v>
      </c>
      <c r="J32" s="12">
        <v>1.07</v>
      </c>
      <c r="K32" s="13">
        <v>0.6</v>
      </c>
    </row>
    <row r="33" spans="1:11" s="12" customFormat="1" ht="15" x14ac:dyDescent="0.2">
      <c r="A33" s="107" t="s">
        <v>36</v>
      </c>
      <c r="B33" s="108" t="s">
        <v>37</v>
      </c>
      <c r="C33" s="26">
        <f>F33*12</f>
        <v>0</v>
      </c>
      <c r="D33" s="25">
        <f>G33*I33</f>
        <v>95991</v>
      </c>
      <c r="E33" s="26">
        <f t="shared" si="0"/>
        <v>29.4</v>
      </c>
      <c r="F33" s="43"/>
      <c r="G33" s="26">
        <f>H33*12</f>
        <v>29.4</v>
      </c>
      <c r="H33" s="27">
        <v>2.4500000000000002</v>
      </c>
      <c r="I33" s="12">
        <f>3265</f>
        <v>3265</v>
      </c>
      <c r="J33" s="12">
        <v>1.07</v>
      </c>
      <c r="K33" s="13">
        <v>1.94</v>
      </c>
    </row>
    <row r="34" spans="1:11" s="12" customFormat="1" ht="21" customHeight="1" x14ac:dyDescent="0.2">
      <c r="A34" s="107" t="s">
        <v>38</v>
      </c>
      <c r="B34" s="108" t="s">
        <v>22</v>
      </c>
      <c r="C34" s="26">
        <f>F34*12</f>
        <v>0</v>
      </c>
      <c r="D34" s="25">
        <f>G34*I34</f>
        <v>42706.2</v>
      </c>
      <c r="E34" s="26">
        <f t="shared" si="0"/>
        <v>13.08</v>
      </c>
      <c r="F34" s="43"/>
      <c r="G34" s="26">
        <f>H34*12</f>
        <v>13.08</v>
      </c>
      <c r="H34" s="27">
        <v>1.0900000000000001</v>
      </c>
      <c r="I34" s="12">
        <f>3265</f>
        <v>3265</v>
      </c>
      <c r="J34" s="12">
        <v>1.07</v>
      </c>
      <c r="K34" s="13">
        <v>0.87</v>
      </c>
    </row>
    <row r="35" spans="1:11" s="12" customFormat="1" ht="45" hidden="1" x14ac:dyDescent="0.2">
      <c r="A35" s="107" t="s">
        <v>39</v>
      </c>
      <c r="B35" s="108" t="s">
        <v>29</v>
      </c>
      <c r="C35" s="26"/>
      <c r="D35" s="25"/>
      <c r="E35" s="26"/>
      <c r="F35" s="43"/>
      <c r="G35" s="26">
        <f t="shared" ref="G35:G42" si="1">H35*12</f>
        <v>0</v>
      </c>
      <c r="H35" s="27"/>
      <c r="I35" s="12">
        <f>3265</f>
        <v>3265</v>
      </c>
      <c r="K35" s="13"/>
    </row>
    <row r="36" spans="1:11" s="12" customFormat="1" ht="15" hidden="1" x14ac:dyDescent="0.2">
      <c r="A36" s="93" t="s">
        <v>40</v>
      </c>
      <c r="B36" s="94"/>
      <c r="C36" s="46"/>
      <c r="D36" s="45">
        <v>5287.03</v>
      </c>
      <c r="E36" s="46"/>
      <c r="F36" s="47"/>
      <c r="G36" s="26">
        <f t="shared" si="1"/>
        <v>0</v>
      </c>
      <c r="H36" s="101"/>
      <c r="K36" s="13"/>
    </row>
    <row r="37" spans="1:11" s="12" customFormat="1" ht="15" hidden="1" x14ac:dyDescent="0.2">
      <c r="A37" s="93" t="s">
        <v>41</v>
      </c>
      <c r="B37" s="94"/>
      <c r="C37" s="46"/>
      <c r="D37" s="45">
        <v>2091.67</v>
      </c>
      <c r="E37" s="46"/>
      <c r="F37" s="47"/>
      <c r="G37" s="26">
        <f t="shared" si="1"/>
        <v>0</v>
      </c>
      <c r="H37" s="101"/>
      <c r="K37" s="13"/>
    </row>
    <row r="38" spans="1:11" s="12" customFormat="1" ht="15" hidden="1" x14ac:dyDescent="0.2">
      <c r="A38" s="93" t="s">
        <v>42</v>
      </c>
      <c r="B38" s="94"/>
      <c r="C38" s="46"/>
      <c r="D38" s="45">
        <v>8264.02</v>
      </c>
      <c r="E38" s="46"/>
      <c r="F38" s="47"/>
      <c r="G38" s="26">
        <f t="shared" si="1"/>
        <v>0</v>
      </c>
      <c r="H38" s="101"/>
      <c r="K38" s="13"/>
    </row>
    <row r="39" spans="1:11" s="12" customFormat="1" ht="15" hidden="1" x14ac:dyDescent="0.2">
      <c r="A39" s="93" t="s">
        <v>43</v>
      </c>
      <c r="B39" s="94"/>
      <c r="C39" s="46"/>
      <c r="D39" s="45">
        <v>1409.34</v>
      </c>
      <c r="E39" s="46"/>
      <c r="F39" s="47"/>
      <c r="G39" s="26">
        <f t="shared" si="1"/>
        <v>0</v>
      </c>
      <c r="H39" s="101"/>
      <c r="K39" s="13"/>
    </row>
    <row r="40" spans="1:11" s="12" customFormat="1" ht="15" hidden="1" x14ac:dyDescent="0.2">
      <c r="A40" s="93" t="s">
        <v>44</v>
      </c>
      <c r="B40" s="94"/>
      <c r="C40" s="46"/>
      <c r="D40" s="45">
        <v>2314.41</v>
      </c>
      <c r="E40" s="46"/>
      <c r="F40" s="47"/>
      <c r="G40" s="26">
        <f t="shared" si="1"/>
        <v>0</v>
      </c>
      <c r="H40" s="101"/>
      <c r="K40" s="13"/>
    </row>
    <row r="41" spans="1:11" s="12" customFormat="1" ht="15" hidden="1" x14ac:dyDescent="0.2">
      <c r="A41" s="93" t="s">
        <v>45</v>
      </c>
      <c r="B41" s="94"/>
      <c r="C41" s="46"/>
      <c r="D41" s="45">
        <v>195.88</v>
      </c>
      <c r="E41" s="46"/>
      <c r="F41" s="47"/>
      <c r="G41" s="26">
        <f t="shared" si="1"/>
        <v>0</v>
      </c>
      <c r="H41" s="101"/>
      <c r="K41" s="13"/>
    </row>
    <row r="42" spans="1:11" s="12" customFormat="1" ht="15" hidden="1" x14ac:dyDescent="0.2">
      <c r="A42" s="93" t="s">
        <v>46</v>
      </c>
      <c r="B42" s="94"/>
      <c r="C42" s="46"/>
      <c r="D42" s="45">
        <v>5350</v>
      </c>
      <c r="E42" s="46"/>
      <c r="F42" s="47"/>
      <c r="G42" s="26">
        <f t="shared" si="1"/>
        <v>0</v>
      </c>
      <c r="H42" s="101"/>
      <c r="K42" s="13"/>
    </row>
    <row r="43" spans="1:11" s="12" customFormat="1" ht="45" x14ac:dyDescent="0.2">
      <c r="A43" s="107" t="s">
        <v>47</v>
      </c>
      <c r="B43" s="108" t="s">
        <v>136</v>
      </c>
      <c r="C43" s="26"/>
      <c r="D43" s="25">
        <f>3407.5*1.105</f>
        <v>3765.29</v>
      </c>
      <c r="E43" s="26"/>
      <c r="F43" s="43"/>
      <c r="G43" s="26">
        <f>D43/I43</f>
        <v>1.1499999999999999</v>
      </c>
      <c r="H43" s="27">
        <f>G43/12</f>
        <v>0.1</v>
      </c>
      <c r="I43" s="12">
        <v>3265</v>
      </c>
      <c r="K43" s="13"/>
    </row>
    <row r="44" spans="1:11" s="12" customFormat="1" ht="20.25" customHeight="1" x14ac:dyDescent="0.2">
      <c r="A44" s="107" t="s">
        <v>48</v>
      </c>
      <c r="B44" s="108" t="s">
        <v>22</v>
      </c>
      <c r="C44" s="26">
        <f>F44*12</f>
        <v>0</v>
      </c>
      <c r="D44" s="25">
        <f>G44*I44</f>
        <v>49758.6</v>
      </c>
      <c r="E44" s="26">
        <f t="shared" si="0"/>
        <v>15.24</v>
      </c>
      <c r="F44" s="43"/>
      <c r="G44" s="26">
        <f>H44*12</f>
        <v>15.24</v>
      </c>
      <c r="H44" s="27">
        <v>1.27</v>
      </c>
      <c r="I44" s="12">
        <f>3265</f>
        <v>3265</v>
      </c>
      <c r="J44" s="12">
        <v>1.07</v>
      </c>
      <c r="K44" s="13">
        <v>1.01</v>
      </c>
    </row>
    <row r="45" spans="1:11" s="12" customFormat="1" ht="28.5" x14ac:dyDescent="0.2">
      <c r="A45" s="107" t="s">
        <v>49</v>
      </c>
      <c r="B45" s="109" t="s">
        <v>50</v>
      </c>
      <c r="C45" s="26">
        <f>F45*12</f>
        <v>0</v>
      </c>
      <c r="D45" s="25">
        <f>G45*I45</f>
        <v>105786</v>
      </c>
      <c r="E45" s="26">
        <f t="shared" si="0"/>
        <v>32.4</v>
      </c>
      <c r="F45" s="43"/>
      <c r="G45" s="26">
        <f>H45*12</f>
        <v>32.4</v>
      </c>
      <c r="H45" s="27">
        <v>2.7</v>
      </c>
      <c r="I45" s="12">
        <f>3265</f>
        <v>3265</v>
      </c>
      <c r="J45" s="12">
        <v>1.07</v>
      </c>
      <c r="K45" s="13">
        <v>2.14</v>
      </c>
    </row>
    <row r="46" spans="1:11" s="12" customFormat="1" ht="45" x14ac:dyDescent="0.2">
      <c r="A46" s="107" t="s">
        <v>163</v>
      </c>
      <c r="B46" s="109" t="s">
        <v>29</v>
      </c>
      <c r="C46" s="26"/>
      <c r="D46" s="25">
        <f>1*7400</f>
        <v>7400</v>
      </c>
      <c r="E46" s="26"/>
      <c r="F46" s="43"/>
      <c r="G46" s="26">
        <f>D46/I46</f>
        <v>2.27</v>
      </c>
      <c r="H46" s="27">
        <f>G46/12</f>
        <v>0.19</v>
      </c>
      <c r="I46" s="12">
        <f>3265</f>
        <v>3265</v>
      </c>
      <c r="K46" s="13"/>
    </row>
    <row r="47" spans="1:11" s="20" customFormat="1" ht="30" x14ac:dyDescent="0.2">
      <c r="A47" s="107" t="s">
        <v>51</v>
      </c>
      <c r="B47" s="108" t="s">
        <v>14</v>
      </c>
      <c r="C47" s="48"/>
      <c r="D47" s="25">
        <v>2042.21</v>
      </c>
      <c r="E47" s="48">
        <f t="shared" si="0"/>
        <v>0.6</v>
      </c>
      <c r="F47" s="43"/>
      <c r="G47" s="26">
        <f>D47/I47</f>
        <v>0.63</v>
      </c>
      <c r="H47" s="27">
        <f>G47/12</f>
        <v>0.05</v>
      </c>
      <c r="I47" s="12">
        <f>3265</f>
        <v>3265</v>
      </c>
      <c r="J47" s="12">
        <v>1.07</v>
      </c>
      <c r="K47" s="13">
        <v>0.04</v>
      </c>
    </row>
    <row r="48" spans="1:11" s="20" customFormat="1" ht="30" x14ac:dyDescent="0.2">
      <c r="A48" s="107" t="s">
        <v>52</v>
      </c>
      <c r="B48" s="108" t="s">
        <v>14</v>
      </c>
      <c r="C48" s="48"/>
      <c r="D48" s="25">
        <v>2042.21</v>
      </c>
      <c r="E48" s="48">
        <f t="shared" si="0"/>
        <v>0.6</v>
      </c>
      <c r="F48" s="43"/>
      <c r="G48" s="26">
        <f>D48/I48</f>
        <v>0.63</v>
      </c>
      <c r="H48" s="27">
        <f>G48/12</f>
        <v>0.05</v>
      </c>
      <c r="I48" s="12">
        <f>3265</f>
        <v>3265</v>
      </c>
      <c r="J48" s="12">
        <v>1.07</v>
      </c>
      <c r="K48" s="13">
        <v>0.04</v>
      </c>
    </row>
    <row r="49" spans="1:11" s="20" customFormat="1" ht="21" customHeight="1" x14ac:dyDescent="0.2">
      <c r="A49" s="107" t="s">
        <v>53</v>
      </c>
      <c r="B49" s="108" t="s">
        <v>14</v>
      </c>
      <c r="C49" s="48"/>
      <c r="D49" s="25">
        <v>12896.1</v>
      </c>
      <c r="E49" s="48">
        <f t="shared" si="0"/>
        <v>3.96</v>
      </c>
      <c r="F49" s="43"/>
      <c r="G49" s="26">
        <f>D49/I49</f>
        <v>3.95</v>
      </c>
      <c r="H49" s="27">
        <f>G49/12</f>
        <v>0.33</v>
      </c>
      <c r="I49" s="12">
        <f>3265</f>
        <v>3265</v>
      </c>
      <c r="J49" s="12">
        <v>1.07</v>
      </c>
      <c r="K49" s="13">
        <v>0.26</v>
      </c>
    </row>
    <row r="50" spans="1:11" s="20" customFormat="1" ht="30" x14ac:dyDescent="0.2">
      <c r="A50" s="107" t="s">
        <v>158</v>
      </c>
      <c r="B50" s="108" t="s">
        <v>29</v>
      </c>
      <c r="C50" s="48"/>
      <c r="D50" s="25">
        <v>12896.11</v>
      </c>
      <c r="E50" s="48"/>
      <c r="F50" s="43"/>
      <c r="G50" s="26">
        <f>D50/I50</f>
        <v>3.95</v>
      </c>
      <c r="H50" s="27">
        <f>G50/12</f>
        <v>0.33</v>
      </c>
      <c r="I50" s="12">
        <f>3265</f>
        <v>3265</v>
      </c>
      <c r="J50" s="12">
        <v>1.07</v>
      </c>
      <c r="K50" s="13">
        <v>0</v>
      </c>
    </row>
    <row r="51" spans="1:11" s="20" customFormat="1" ht="30" x14ac:dyDescent="0.2">
      <c r="A51" s="107" t="s">
        <v>54</v>
      </c>
      <c r="B51" s="108"/>
      <c r="C51" s="48">
        <f>F51*12</f>
        <v>0</v>
      </c>
      <c r="D51" s="25">
        <f>G51*I51</f>
        <v>8227.7999999999993</v>
      </c>
      <c r="E51" s="48">
        <f>H51*12</f>
        <v>2.52</v>
      </c>
      <c r="F51" s="43"/>
      <c r="G51" s="26">
        <f>H51*12</f>
        <v>2.52</v>
      </c>
      <c r="H51" s="27">
        <v>0.21</v>
      </c>
      <c r="I51" s="12">
        <f>3265</f>
        <v>3265</v>
      </c>
      <c r="J51" s="12">
        <v>1.07</v>
      </c>
      <c r="K51" s="13">
        <v>0.14000000000000001</v>
      </c>
    </row>
    <row r="52" spans="1:11" s="12" customFormat="1" ht="18" customHeight="1" x14ac:dyDescent="0.2">
      <c r="A52" s="107" t="s">
        <v>55</v>
      </c>
      <c r="B52" s="108" t="s">
        <v>56</v>
      </c>
      <c r="C52" s="48">
        <f>F52*12</f>
        <v>0</v>
      </c>
      <c r="D52" s="25">
        <f>G52*I52</f>
        <v>2350.8000000000002</v>
      </c>
      <c r="E52" s="48">
        <f>H52*12</f>
        <v>0.72</v>
      </c>
      <c r="F52" s="43"/>
      <c r="G52" s="26">
        <f>12*H52</f>
        <v>0.72</v>
      </c>
      <c r="H52" s="27">
        <v>0.06</v>
      </c>
      <c r="I52" s="12">
        <f>3265</f>
        <v>3265</v>
      </c>
      <c r="J52" s="12">
        <v>1.07</v>
      </c>
      <c r="K52" s="13">
        <v>0.03</v>
      </c>
    </row>
    <row r="53" spans="1:11" s="12" customFormat="1" ht="20.25" customHeight="1" x14ac:dyDescent="0.2">
      <c r="A53" s="107" t="s">
        <v>57</v>
      </c>
      <c r="B53" s="110" t="s">
        <v>58</v>
      </c>
      <c r="C53" s="49">
        <f>F53*12</f>
        <v>0</v>
      </c>
      <c r="D53" s="25">
        <f>G53*I53</f>
        <v>1567.2</v>
      </c>
      <c r="E53" s="49">
        <f>H53*12</f>
        <v>0.48</v>
      </c>
      <c r="F53" s="50"/>
      <c r="G53" s="26">
        <f>H53*12</f>
        <v>0.48</v>
      </c>
      <c r="H53" s="27">
        <v>0.04</v>
      </c>
      <c r="I53" s="12">
        <f>3265</f>
        <v>3265</v>
      </c>
      <c r="J53" s="12">
        <v>1.07</v>
      </c>
      <c r="K53" s="13">
        <v>0.02</v>
      </c>
    </row>
    <row r="54" spans="1:11" s="44" customFormat="1" ht="30" customHeight="1" x14ac:dyDescent="0.2">
      <c r="A54" s="107" t="s">
        <v>59</v>
      </c>
      <c r="B54" s="108" t="s">
        <v>60</v>
      </c>
      <c r="C54" s="48">
        <f>F54*12</f>
        <v>0</v>
      </c>
      <c r="D54" s="25">
        <f>G54*I54</f>
        <v>1959</v>
      </c>
      <c r="E54" s="48"/>
      <c r="F54" s="43"/>
      <c r="G54" s="26">
        <f>H54*12</f>
        <v>0.6</v>
      </c>
      <c r="H54" s="27">
        <v>0.05</v>
      </c>
      <c r="I54" s="12">
        <f>3265</f>
        <v>3265</v>
      </c>
      <c r="J54" s="12">
        <v>1.07</v>
      </c>
      <c r="K54" s="13">
        <v>0.03</v>
      </c>
    </row>
    <row r="55" spans="1:11" s="44" customFormat="1" ht="15" x14ac:dyDescent="0.2">
      <c r="A55" s="107" t="s">
        <v>61</v>
      </c>
      <c r="B55" s="108"/>
      <c r="C55" s="26"/>
      <c r="D55" s="26">
        <f>D57+D58+D59+D60+D61+D62+D63+D64+D65+D66+D67+D70</f>
        <v>36006.85</v>
      </c>
      <c r="E55" s="26"/>
      <c r="F55" s="43"/>
      <c r="G55" s="26">
        <f>D55/I55</f>
        <v>11.03</v>
      </c>
      <c r="H55" s="27">
        <f>G55/12</f>
        <v>0.92</v>
      </c>
      <c r="I55" s="12">
        <f>3265</f>
        <v>3265</v>
      </c>
      <c r="J55" s="12">
        <v>1.07</v>
      </c>
      <c r="K55" s="13">
        <v>0.8</v>
      </c>
    </row>
    <row r="56" spans="1:11" s="20" customFormat="1" ht="15" hidden="1" x14ac:dyDescent="0.2">
      <c r="A56" s="111" t="s">
        <v>62</v>
      </c>
      <c r="B56" s="98" t="s">
        <v>63</v>
      </c>
      <c r="C56" s="52"/>
      <c r="D56" s="51"/>
      <c r="E56" s="52"/>
      <c r="F56" s="53"/>
      <c r="G56" s="52"/>
      <c r="H56" s="53">
        <v>0</v>
      </c>
      <c r="I56" s="12">
        <f>3265</f>
        <v>3265</v>
      </c>
      <c r="J56" s="12">
        <v>1.07</v>
      </c>
      <c r="K56" s="13">
        <v>0</v>
      </c>
    </row>
    <row r="57" spans="1:11" s="20" customFormat="1" ht="27.75" customHeight="1" x14ac:dyDescent="0.2">
      <c r="A57" s="111" t="s">
        <v>159</v>
      </c>
      <c r="B57" s="98" t="s">
        <v>63</v>
      </c>
      <c r="C57" s="52"/>
      <c r="D57" s="51">
        <v>731.44</v>
      </c>
      <c r="E57" s="52"/>
      <c r="F57" s="53"/>
      <c r="G57" s="52"/>
      <c r="H57" s="53"/>
      <c r="I57" s="12">
        <f>3265</f>
        <v>3265</v>
      </c>
      <c r="J57" s="12">
        <v>1.07</v>
      </c>
      <c r="K57" s="13">
        <v>0.01</v>
      </c>
    </row>
    <row r="58" spans="1:11" s="20" customFormat="1" ht="15" x14ac:dyDescent="0.2">
      <c r="A58" s="111" t="s">
        <v>64</v>
      </c>
      <c r="B58" s="98" t="s">
        <v>65</v>
      </c>
      <c r="C58" s="52">
        <f>F58*12</f>
        <v>0</v>
      </c>
      <c r="D58" s="51">
        <v>918.96</v>
      </c>
      <c r="E58" s="52">
        <f>H58*12</f>
        <v>0</v>
      </c>
      <c r="F58" s="53"/>
      <c r="G58" s="52"/>
      <c r="H58" s="53"/>
      <c r="I58" s="12">
        <f>3265</f>
        <v>3265</v>
      </c>
      <c r="J58" s="12">
        <v>1.07</v>
      </c>
      <c r="K58" s="13">
        <v>0.02</v>
      </c>
    </row>
    <row r="59" spans="1:11" s="20" customFormat="1" ht="15" x14ac:dyDescent="0.2">
      <c r="A59" s="111" t="s">
        <v>140</v>
      </c>
      <c r="B59" s="112" t="s">
        <v>63</v>
      </c>
      <c r="C59" s="52"/>
      <c r="D59" s="51">
        <v>1637.48</v>
      </c>
      <c r="E59" s="52"/>
      <c r="F59" s="53"/>
      <c r="G59" s="52"/>
      <c r="H59" s="53"/>
      <c r="I59" s="12">
        <f>3265</f>
        <v>3265</v>
      </c>
      <c r="J59" s="12"/>
      <c r="K59" s="13"/>
    </row>
    <row r="60" spans="1:11" s="97" customFormat="1" ht="25.5" x14ac:dyDescent="0.2">
      <c r="A60" s="93" t="s">
        <v>149</v>
      </c>
      <c r="B60" s="94" t="s">
        <v>29</v>
      </c>
      <c r="C60" s="56"/>
      <c r="D60" s="56">
        <v>7474.76</v>
      </c>
      <c r="E60" s="52"/>
      <c r="F60" s="53"/>
      <c r="G60" s="52"/>
      <c r="H60" s="53"/>
      <c r="I60" s="12">
        <f>3265</f>
        <v>3265</v>
      </c>
      <c r="J60" s="95"/>
      <c r="K60" s="96"/>
    </row>
    <row r="61" spans="1:11" s="20" customFormat="1" ht="15" x14ac:dyDescent="0.2">
      <c r="A61" s="111" t="s">
        <v>66</v>
      </c>
      <c r="B61" s="98" t="s">
        <v>63</v>
      </c>
      <c r="C61" s="52">
        <f>F61*12</f>
        <v>0</v>
      </c>
      <c r="D61" s="51">
        <v>1751.22</v>
      </c>
      <c r="E61" s="52">
        <f>H61*12</f>
        <v>0</v>
      </c>
      <c r="F61" s="53"/>
      <c r="G61" s="52"/>
      <c r="H61" s="53"/>
      <c r="I61" s="12">
        <f>3265</f>
        <v>3265</v>
      </c>
      <c r="J61" s="12">
        <v>1.07</v>
      </c>
      <c r="K61" s="13">
        <v>0.03</v>
      </c>
    </row>
    <row r="62" spans="1:11" s="20" customFormat="1" ht="15" x14ac:dyDescent="0.2">
      <c r="A62" s="111" t="s">
        <v>67</v>
      </c>
      <c r="B62" s="98" t="s">
        <v>63</v>
      </c>
      <c r="C62" s="52">
        <f>F62*12</f>
        <v>0</v>
      </c>
      <c r="D62" s="51">
        <v>5855.59</v>
      </c>
      <c r="E62" s="52">
        <f>H62*12</f>
        <v>0</v>
      </c>
      <c r="F62" s="53"/>
      <c r="G62" s="52"/>
      <c r="H62" s="53"/>
      <c r="I62" s="12">
        <f>3265</f>
        <v>3265</v>
      </c>
      <c r="J62" s="12">
        <v>1.07</v>
      </c>
      <c r="K62" s="13">
        <v>0.12</v>
      </c>
    </row>
    <row r="63" spans="1:11" s="20" customFormat="1" ht="15" x14ac:dyDescent="0.2">
      <c r="A63" s="111" t="s">
        <v>68</v>
      </c>
      <c r="B63" s="98" t="s">
        <v>63</v>
      </c>
      <c r="C63" s="52">
        <f>F63*12</f>
        <v>0</v>
      </c>
      <c r="D63" s="51">
        <v>918.95</v>
      </c>
      <c r="E63" s="52">
        <f>H63*12</f>
        <v>0</v>
      </c>
      <c r="F63" s="53"/>
      <c r="G63" s="52"/>
      <c r="H63" s="53"/>
      <c r="I63" s="12">
        <f>3265</f>
        <v>3265</v>
      </c>
      <c r="J63" s="12">
        <v>1.07</v>
      </c>
      <c r="K63" s="13">
        <v>0.02</v>
      </c>
    </row>
    <row r="64" spans="1:11" s="20" customFormat="1" ht="15" x14ac:dyDescent="0.2">
      <c r="A64" s="111" t="s">
        <v>69</v>
      </c>
      <c r="B64" s="98" t="s">
        <v>63</v>
      </c>
      <c r="C64" s="52"/>
      <c r="D64" s="51">
        <v>0</v>
      </c>
      <c r="E64" s="52"/>
      <c r="F64" s="53"/>
      <c r="G64" s="52"/>
      <c r="H64" s="53"/>
      <c r="I64" s="12">
        <f>3265</f>
        <v>3265</v>
      </c>
      <c r="J64" s="12">
        <v>1.07</v>
      </c>
      <c r="K64" s="13">
        <v>0.02</v>
      </c>
    </row>
    <row r="65" spans="1:11" s="20" customFormat="1" ht="15" x14ac:dyDescent="0.2">
      <c r="A65" s="111" t="s">
        <v>70</v>
      </c>
      <c r="B65" s="98" t="s">
        <v>65</v>
      </c>
      <c r="C65" s="52"/>
      <c r="D65" s="51">
        <v>3502.46</v>
      </c>
      <c r="E65" s="52"/>
      <c r="F65" s="53"/>
      <c r="G65" s="52"/>
      <c r="H65" s="53"/>
      <c r="I65" s="12">
        <f>3265</f>
        <v>3265</v>
      </c>
      <c r="J65" s="12">
        <v>1.07</v>
      </c>
      <c r="K65" s="13">
        <v>7.0000000000000007E-2</v>
      </c>
    </row>
    <row r="66" spans="1:11" s="20" customFormat="1" ht="25.5" x14ac:dyDescent="0.2">
      <c r="A66" s="111" t="s">
        <v>71</v>
      </c>
      <c r="B66" s="98" t="s">
        <v>63</v>
      </c>
      <c r="C66" s="52">
        <f>F66*12</f>
        <v>0</v>
      </c>
      <c r="D66" s="51">
        <v>3469.56</v>
      </c>
      <c r="E66" s="52">
        <f>H66*12</f>
        <v>0</v>
      </c>
      <c r="F66" s="53"/>
      <c r="G66" s="52"/>
      <c r="H66" s="53"/>
      <c r="I66" s="12">
        <f>3265</f>
        <v>3265</v>
      </c>
      <c r="J66" s="12">
        <v>1.07</v>
      </c>
      <c r="K66" s="13">
        <v>7.0000000000000007E-2</v>
      </c>
    </row>
    <row r="67" spans="1:11" s="20" customFormat="1" ht="25.5" x14ac:dyDescent="0.2">
      <c r="A67" s="111" t="s">
        <v>160</v>
      </c>
      <c r="B67" s="98" t="s">
        <v>63</v>
      </c>
      <c r="C67" s="52"/>
      <c r="D67" s="51">
        <v>6463.18</v>
      </c>
      <c r="E67" s="52"/>
      <c r="F67" s="53"/>
      <c r="G67" s="52"/>
      <c r="H67" s="53"/>
      <c r="I67" s="12">
        <f>3265</f>
        <v>3265</v>
      </c>
      <c r="J67" s="12">
        <v>1.07</v>
      </c>
      <c r="K67" s="13">
        <v>0.01</v>
      </c>
    </row>
    <row r="68" spans="1:11" s="20" customFormat="1" ht="15" hidden="1" x14ac:dyDescent="0.2">
      <c r="A68" s="111" t="s">
        <v>72</v>
      </c>
      <c r="B68" s="98" t="s">
        <v>63</v>
      </c>
      <c r="C68" s="54"/>
      <c r="D68" s="51"/>
      <c r="E68" s="54"/>
      <c r="F68" s="53"/>
      <c r="G68" s="52"/>
      <c r="H68" s="53"/>
      <c r="I68" s="12">
        <f>3265</f>
        <v>3265</v>
      </c>
      <c r="J68" s="12">
        <v>1.07</v>
      </c>
      <c r="K68" s="13">
        <v>0</v>
      </c>
    </row>
    <row r="69" spans="1:11" s="20" customFormat="1" ht="15" hidden="1" x14ac:dyDescent="0.2">
      <c r="A69" s="111"/>
      <c r="B69" s="98"/>
      <c r="C69" s="52"/>
      <c r="D69" s="51"/>
      <c r="E69" s="52"/>
      <c r="F69" s="53"/>
      <c r="G69" s="52"/>
      <c r="H69" s="53"/>
      <c r="I69" s="12"/>
      <c r="J69" s="12"/>
      <c r="K69" s="13"/>
    </row>
    <row r="70" spans="1:11" s="20" customFormat="1" ht="25.5" x14ac:dyDescent="0.2">
      <c r="A70" s="93" t="s">
        <v>150</v>
      </c>
      <c r="B70" s="94" t="s">
        <v>29</v>
      </c>
      <c r="C70" s="56"/>
      <c r="D70" s="56">
        <v>3283.25</v>
      </c>
      <c r="E70" s="52"/>
      <c r="F70" s="53"/>
      <c r="G70" s="52"/>
      <c r="H70" s="53"/>
      <c r="I70" s="12">
        <f>3265</f>
        <v>3265</v>
      </c>
      <c r="J70" s="12">
        <v>1.07</v>
      </c>
      <c r="K70" s="13">
        <v>7.0000000000000007E-2</v>
      </c>
    </row>
    <row r="71" spans="1:11" s="44" customFormat="1" ht="30" x14ac:dyDescent="0.2">
      <c r="A71" s="107" t="s">
        <v>73</v>
      </c>
      <c r="B71" s="108"/>
      <c r="C71" s="26"/>
      <c r="D71" s="26">
        <f>D72+D73+D75+D76+D81</f>
        <v>14195.59</v>
      </c>
      <c r="E71" s="26"/>
      <c r="F71" s="43"/>
      <c r="G71" s="26">
        <f>D71/I71</f>
        <v>4.3499999999999996</v>
      </c>
      <c r="H71" s="27">
        <f>G71/12</f>
        <v>0.36</v>
      </c>
      <c r="I71" s="12">
        <f>3265</f>
        <v>3265</v>
      </c>
      <c r="J71" s="12">
        <v>1.07</v>
      </c>
      <c r="K71" s="13">
        <v>0.89</v>
      </c>
    </row>
    <row r="72" spans="1:11" s="20" customFormat="1" ht="15" x14ac:dyDescent="0.2">
      <c r="A72" s="111" t="s">
        <v>74</v>
      </c>
      <c r="B72" s="98" t="s">
        <v>75</v>
      </c>
      <c r="C72" s="52"/>
      <c r="D72" s="51">
        <v>2626.83</v>
      </c>
      <c r="E72" s="52"/>
      <c r="F72" s="53"/>
      <c r="G72" s="52"/>
      <c r="H72" s="53"/>
      <c r="I72" s="12">
        <f>3265</f>
        <v>3265</v>
      </c>
      <c r="J72" s="12">
        <v>1.07</v>
      </c>
      <c r="K72" s="13">
        <v>0.05</v>
      </c>
    </row>
    <row r="73" spans="1:11" s="20" customFormat="1" ht="25.5" x14ac:dyDescent="0.2">
      <c r="A73" s="111" t="s">
        <v>76</v>
      </c>
      <c r="B73" s="112" t="s">
        <v>63</v>
      </c>
      <c r="C73" s="52"/>
      <c r="D73" s="51">
        <v>1751.23</v>
      </c>
      <c r="E73" s="52"/>
      <c r="F73" s="53"/>
      <c r="G73" s="52"/>
      <c r="H73" s="53"/>
      <c r="I73" s="12">
        <f>3265</f>
        <v>3265</v>
      </c>
      <c r="J73" s="12">
        <v>1.07</v>
      </c>
      <c r="K73" s="13">
        <v>0.03</v>
      </c>
    </row>
    <row r="74" spans="1:11" s="20" customFormat="1" ht="15" hidden="1" x14ac:dyDescent="0.2">
      <c r="A74" s="111" t="s">
        <v>77</v>
      </c>
      <c r="B74" s="98" t="s">
        <v>78</v>
      </c>
      <c r="C74" s="52"/>
      <c r="D74" s="51">
        <f>G74*I74</f>
        <v>0</v>
      </c>
      <c r="E74" s="52"/>
      <c r="F74" s="53"/>
      <c r="G74" s="52"/>
      <c r="H74" s="53"/>
      <c r="I74" s="12">
        <f>3265</f>
        <v>3265</v>
      </c>
      <c r="J74" s="12">
        <v>1.07</v>
      </c>
      <c r="K74" s="13">
        <v>0</v>
      </c>
    </row>
    <row r="75" spans="1:11" s="20" customFormat="1" ht="15" x14ac:dyDescent="0.2">
      <c r="A75" s="111" t="s">
        <v>79</v>
      </c>
      <c r="B75" s="98" t="s">
        <v>80</v>
      </c>
      <c r="C75" s="52"/>
      <c r="D75" s="51">
        <v>1837.85</v>
      </c>
      <c r="E75" s="52"/>
      <c r="F75" s="53"/>
      <c r="G75" s="52"/>
      <c r="H75" s="53"/>
      <c r="I75" s="12">
        <f>3265</f>
        <v>3265</v>
      </c>
      <c r="J75" s="12">
        <v>1.07</v>
      </c>
      <c r="K75" s="13">
        <v>0.03</v>
      </c>
    </row>
    <row r="76" spans="1:11" s="20" customFormat="1" ht="25.5" x14ac:dyDescent="0.2">
      <c r="A76" s="111" t="s">
        <v>81</v>
      </c>
      <c r="B76" s="98" t="s">
        <v>82</v>
      </c>
      <c r="C76" s="52"/>
      <c r="D76" s="51">
        <v>1751.2</v>
      </c>
      <c r="E76" s="52"/>
      <c r="F76" s="53"/>
      <c r="G76" s="52"/>
      <c r="H76" s="53"/>
      <c r="I76" s="12">
        <f>3265</f>
        <v>3265</v>
      </c>
      <c r="J76" s="12">
        <v>1.07</v>
      </c>
      <c r="K76" s="13">
        <v>0.03</v>
      </c>
    </row>
    <row r="77" spans="1:11" s="20" customFormat="1" ht="15" hidden="1" x14ac:dyDescent="0.2">
      <c r="A77" s="111" t="s">
        <v>83</v>
      </c>
      <c r="B77" s="98" t="s">
        <v>78</v>
      </c>
      <c r="C77" s="52"/>
      <c r="D77" s="51">
        <f>G77*I77</f>
        <v>0</v>
      </c>
      <c r="E77" s="52"/>
      <c r="F77" s="53"/>
      <c r="G77" s="52"/>
      <c r="H77" s="53"/>
      <c r="I77" s="12">
        <f>3265</f>
        <v>3265</v>
      </c>
      <c r="J77" s="12">
        <v>1.07</v>
      </c>
      <c r="K77" s="13">
        <v>0</v>
      </c>
    </row>
    <row r="78" spans="1:11" s="20" customFormat="1" ht="15" hidden="1" x14ac:dyDescent="0.2">
      <c r="A78" s="111" t="s">
        <v>84</v>
      </c>
      <c r="B78" s="98" t="s">
        <v>80</v>
      </c>
      <c r="C78" s="52"/>
      <c r="D78" s="51"/>
      <c r="E78" s="52"/>
      <c r="F78" s="53"/>
      <c r="G78" s="52"/>
      <c r="H78" s="53"/>
      <c r="I78" s="12">
        <f>3265</f>
        <v>3265</v>
      </c>
      <c r="J78" s="12">
        <v>1.07</v>
      </c>
      <c r="K78" s="13">
        <v>0</v>
      </c>
    </row>
    <row r="79" spans="1:11" s="20" customFormat="1" ht="15" hidden="1" x14ac:dyDescent="0.2">
      <c r="A79" s="111" t="s">
        <v>85</v>
      </c>
      <c r="B79" s="98" t="s">
        <v>63</v>
      </c>
      <c r="C79" s="52"/>
      <c r="D79" s="51"/>
      <c r="E79" s="52"/>
      <c r="F79" s="53"/>
      <c r="G79" s="52"/>
      <c r="H79" s="53"/>
      <c r="I79" s="12">
        <f>3265</f>
        <v>3265</v>
      </c>
      <c r="J79" s="12">
        <v>1.07</v>
      </c>
      <c r="K79" s="13">
        <v>0</v>
      </c>
    </row>
    <row r="80" spans="1:11" s="20" customFormat="1" ht="25.5" hidden="1" x14ac:dyDescent="0.2">
      <c r="A80" s="111" t="s">
        <v>86</v>
      </c>
      <c r="B80" s="98" t="s">
        <v>63</v>
      </c>
      <c r="C80" s="52"/>
      <c r="D80" s="51"/>
      <c r="E80" s="52"/>
      <c r="F80" s="53"/>
      <c r="G80" s="52"/>
      <c r="H80" s="53"/>
      <c r="I80" s="12">
        <f>3265</f>
        <v>3265</v>
      </c>
      <c r="J80" s="12">
        <v>1.07</v>
      </c>
      <c r="K80" s="13">
        <v>0</v>
      </c>
    </row>
    <row r="81" spans="1:11" s="20" customFormat="1" ht="18" customHeight="1" x14ac:dyDescent="0.2">
      <c r="A81" s="111" t="s">
        <v>88</v>
      </c>
      <c r="B81" s="98" t="s">
        <v>14</v>
      </c>
      <c r="C81" s="54"/>
      <c r="D81" s="51">
        <v>6228.48</v>
      </c>
      <c r="E81" s="54"/>
      <c r="F81" s="53"/>
      <c r="G81" s="52"/>
      <c r="H81" s="53"/>
      <c r="I81" s="12">
        <f>3265</f>
        <v>3265</v>
      </c>
      <c r="J81" s="12">
        <v>1.07</v>
      </c>
      <c r="K81" s="13">
        <v>0.13</v>
      </c>
    </row>
    <row r="82" spans="1:11" s="20" customFormat="1" ht="30" x14ac:dyDescent="0.2">
      <c r="A82" s="107" t="s">
        <v>89</v>
      </c>
      <c r="B82" s="98"/>
      <c r="C82" s="52"/>
      <c r="D82" s="26">
        <f>D83+D84</f>
        <v>13668.36</v>
      </c>
      <c r="E82" s="52"/>
      <c r="F82" s="53"/>
      <c r="G82" s="26">
        <f>D82/I82</f>
        <v>4.1900000000000004</v>
      </c>
      <c r="H82" s="27">
        <f>G82/12</f>
        <v>0.35</v>
      </c>
      <c r="I82" s="12">
        <f>3265</f>
        <v>3265</v>
      </c>
      <c r="J82" s="12">
        <v>1.07</v>
      </c>
      <c r="K82" s="13">
        <v>0.37</v>
      </c>
    </row>
    <row r="83" spans="1:11" s="20" customFormat="1" ht="15" x14ac:dyDescent="0.2">
      <c r="A83" s="111" t="s">
        <v>166</v>
      </c>
      <c r="B83" s="98" t="s">
        <v>63</v>
      </c>
      <c r="C83" s="52"/>
      <c r="D83" s="56">
        <v>1464.36</v>
      </c>
      <c r="E83" s="52"/>
      <c r="F83" s="53"/>
      <c r="G83" s="52"/>
      <c r="H83" s="53"/>
      <c r="I83" s="12">
        <f>3265</f>
        <v>3265</v>
      </c>
      <c r="J83" s="12">
        <v>1.07</v>
      </c>
      <c r="K83" s="13">
        <v>0.1</v>
      </c>
    </row>
    <row r="84" spans="1:11" s="20" customFormat="1" ht="25.5" x14ac:dyDescent="0.2">
      <c r="A84" s="111" t="s">
        <v>87</v>
      </c>
      <c r="B84" s="112" t="s">
        <v>29</v>
      </c>
      <c r="C84" s="52"/>
      <c r="D84" s="51">
        <v>12204</v>
      </c>
      <c r="E84" s="52"/>
      <c r="F84" s="53"/>
      <c r="G84" s="52"/>
      <c r="H84" s="53"/>
      <c r="I84" s="12">
        <f>3265</f>
        <v>3265</v>
      </c>
      <c r="J84" s="12">
        <v>1.07</v>
      </c>
      <c r="K84" s="13">
        <v>0.25</v>
      </c>
    </row>
    <row r="85" spans="1:11" s="20" customFormat="1" ht="15" x14ac:dyDescent="0.2">
      <c r="A85" s="107" t="s">
        <v>90</v>
      </c>
      <c r="B85" s="98"/>
      <c r="C85" s="52"/>
      <c r="D85" s="26">
        <f>D86+D87+D88+D93+D94+D95</f>
        <v>35961.24</v>
      </c>
      <c r="E85" s="52"/>
      <c r="F85" s="53"/>
      <c r="G85" s="26">
        <f>D85/I85</f>
        <v>11.01</v>
      </c>
      <c r="H85" s="27">
        <f>G85/12</f>
        <v>0.92</v>
      </c>
      <c r="I85" s="12">
        <f>3265</f>
        <v>3265</v>
      </c>
      <c r="J85" s="12">
        <v>1.07</v>
      </c>
      <c r="K85" s="13">
        <v>0.2</v>
      </c>
    </row>
    <row r="86" spans="1:11" s="20" customFormat="1" ht="15" x14ac:dyDescent="0.2">
      <c r="A86" s="111" t="s">
        <v>91</v>
      </c>
      <c r="B86" s="98" t="s">
        <v>14</v>
      </c>
      <c r="C86" s="52"/>
      <c r="D86" s="51">
        <v>1220.4000000000001</v>
      </c>
      <c r="E86" s="52"/>
      <c r="F86" s="53"/>
      <c r="G86" s="52"/>
      <c r="H86" s="53"/>
      <c r="I86" s="12">
        <f>3265</f>
        <v>3265</v>
      </c>
      <c r="J86" s="12">
        <v>1.07</v>
      </c>
      <c r="K86" s="13">
        <v>0.02</v>
      </c>
    </row>
    <row r="87" spans="1:11" s="20" customFormat="1" ht="15" x14ac:dyDescent="0.2">
      <c r="A87" s="111" t="s">
        <v>92</v>
      </c>
      <c r="B87" s="98" t="s">
        <v>63</v>
      </c>
      <c r="C87" s="52"/>
      <c r="D87" s="51">
        <v>6305.2</v>
      </c>
      <c r="E87" s="52"/>
      <c r="F87" s="53"/>
      <c r="G87" s="52"/>
      <c r="H87" s="53"/>
      <c r="I87" s="12">
        <f>3265</f>
        <v>3265</v>
      </c>
      <c r="J87" s="12">
        <v>1.07</v>
      </c>
      <c r="K87" s="13">
        <v>0.13</v>
      </c>
    </row>
    <row r="88" spans="1:11" s="20" customFormat="1" ht="15" x14ac:dyDescent="0.2">
      <c r="A88" s="111" t="s">
        <v>93</v>
      </c>
      <c r="B88" s="98" t="s">
        <v>63</v>
      </c>
      <c r="C88" s="52"/>
      <c r="D88" s="51">
        <v>915.28</v>
      </c>
      <c r="E88" s="52"/>
      <c r="F88" s="53"/>
      <c r="G88" s="52"/>
      <c r="H88" s="53"/>
      <c r="I88" s="12">
        <f>3265</f>
        <v>3265</v>
      </c>
      <c r="J88" s="12">
        <v>1.07</v>
      </c>
      <c r="K88" s="13">
        <v>0.02</v>
      </c>
    </row>
    <row r="89" spans="1:11" s="20" customFormat="1" ht="27.75" hidden="1" customHeight="1" x14ac:dyDescent="0.2">
      <c r="A89" s="111" t="s">
        <v>94</v>
      </c>
      <c r="B89" s="98" t="s">
        <v>29</v>
      </c>
      <c r="C89" s="52"/>
      <c r="D89" s="51">
        <f>G89*I89</f>
        <v>0</v>
      </c>
      <c r="E89" s="52"/>
      <c r="F89" s="53"/>
      <c r="G89" s="52"/>
      <c r="H89" s="53"/>
      <c r="I89" s="12">
        <f>3265</f>
        <v>3265</v>
      </c>
      <c r="J89" s="12">
        <v>1.07</v>
      </c>
      <c r="K89" s="13">
        <v>0</v>
      </c>
    </row>
    <row r="90" spans="1:11" s="20" customFormat="1" ht="25.5" hidden="1" x14ac:dyDescent="0.2">
      <c r="A90" s="111" t="s">
        <v>95</v>
      </c>
      <c r="B90" s="98" t="s">
        <v>29</v>
      </c>
      <c r="C90" s="52"/>
      <c r="D90" s="51">
        <f>G90*I90</f>
        <v>0</v>
      </c>
      <c r="E90" s="52"/>
      <c r="F90" s="53"/>
      <c r="G90" s="52"/>
      <c r="H90" s="53"/>
      <c r="I90" s="12">
        <f>3265</f>
        <v>3265</v>
      </c>
      <c r="J90" s="12">
        <v>1.07</v>
      </c>
      <c r="K90" s="13">
        <v>0</v>
      </c>
    </row>
    <row r="91" spans="1:11" s="20" customFormat="1" ht="25.5" hidden="1" x14ac:dyDescent="0.2">
      <c r="A91" s="111" t="s">
        <v>96</v>
      </c>
      <c r="B91" s="98" t="s">
        <v>29</v>
      </c>
      <c r="C91" s="52"/>
      <c r="D91" s="51">
        <f>G91*I91</f>
        <v>0</v>
      </c>
      <c r="E91" s="52"/>
      <c r="F91" s="53"/>
      <c r="G91" s="52"/>
      <c r="H91" s="53"/>
      <c r="I91" s="12">
        <f>3265</f>
        <v>3265</v>
      </c>
      <c r="J91" s="12">
        <v>1.07</v>
      </c>
      <c r="K91" s="13">
        <v>0</v>
      </c>
    </row>
    <row r="92" spans="1:11" s="20" customFormat="1" ht="25.5" hidden="1" x14ac:dyDescent="0.2">
      <c r="A92" s="111" t="s">
        <v>97</v>
      </c>
      <c r="B92" s="98" t="s">
        <v>29</v>
      </c>
      <c r="C92" s="52"/>
      <c r="D92" s="51">
        <f>G92*I92</f>
        <v>0</v>
      </c>
      <c r="E92" s="52"/>
      <c r="F92" s="53"/>
      <c r="G92" s="52"/>
      <c r="H92" s="53"/>
      <c r="I92" s="12">
        <f>3265</f>
        <v>3265</v>
      </c>
      <c r="J92" s="12">
        <v>1.07</v>
      </c>
      <c r="K92" s="13">
        <v>0</v>
      </c>
    </row>
    <row r="93" spans="1:11" s="20" customFormat="1" ht="25.5" x14ac:dyDescent="0.2">
      <c r="A93" s="111" t="s">
        <v>98</v>
      </c>
      <c r="B93" s="98" t="s">
        <v>29</v>
      </c>
      <c r="C93" s="52"/>
      <c r="D93" s="51">
        <v>1535.75</v>
      </c>
      <c r="E93" s="52"/>
      <c r="F93" s="53"/>
      <c r="G93" s="52"/>
      <c r="H93" s="53"/>
      <c r="I93" s="12">
        <f>3265</f>
        <v>3265</v>
      </c>
      <c r="J93" s="12">
        <v>1.07</v>
      </c>
      <c r="K93" s="13">
        <v>0.03</v>
      </c>
    </row>
    <row r="94" spans="1:11" s="20" customFormat="1" ht="15" hidden="1" x14ac:dyDescent="0.2">
      <c r="A94" s="111" t="s">
        <v>99</v>
      </c>
      <c r="B94" s="112" t="s">
        <v>100</v>
      </c>
      <c r="C94" s="52"/>
      <c r="D94" s="55">
        <v>0</v>
      </c>
      <c r="E94" s="52"/>
      <c r="F94" s="53"/>
      <c r="G94" s="54"/>
      <c r="H94" s="103"/>
      <c r="I94" s="12">
        <f>3265</f>
        <v>3265</v>
      </c>
      <c r="J94" s="12"/>
      <c r="K94" s="13"/>
    </row>
    <row r="95" spans="1:11" s="20" customFormat="1" ht="15" x14ac:dyDescent="0.2">
      <c r="A95" s="111" t="s">
        <v>161</v>
      </c>
      <c r="B95" s="112" t="s">
        <v>138</v>
      </c>
      <c r="C95" s="52"/>
      <c r="D95" s="55">
        <v>25984.61</v>
      </c>
      <c r="E95" s="52"/>
      <c r="F95" s="53"/>
      <c r="G95" s="54"/>
      <c r="H95" s="103"/>
      <c r="I95" s="12">
        <v>3265</v>
      </c>
      <c r="J95" s="12"/>
      <c r="K95" s="13"/>
    </row>
    <row r="96" spans="1:11" s="20" customFormat="1" ht="15" x14ac:dyDescent="0.2">
      <c r="A96" s="107" t="s">
        <v>101</v>
      </c>
      <c r="B96" s="98"/>
      <c r="C96" s="52"/>
      <c r="D96" s="26">
        <f>D97+D98</f>
        <v>1098.1600000000001</v>
      </c>
      <c r="E96" s="52"/>
      <c r="F96" s="53"/>
      <c r="G96" s="26">
        <f>D96/I96</f>
        <v>0.34</v>
      </c>
      <c r="H96" s="27">
        <f>G96/12</f>
        <v>0.03</v>
      </c>
      <c r="I96" s="12">
        <f>3265</f>
        <v>3265</v>
      </c>
      <c r="J96" s="12">
        <v>1.07</v>
      </c>
      <c r="K96" s="13">
        <v>0.11</v>
      </c>
    </row>
    <row r="97" spans="1:11" s="20" customFormat="1" ht="15" x14ac:dyDescent="0.2">
      <c r="A97" s="111" t="s">
        <v>102</v>
      </c>
      <c r="B97" s="98" t="s">
        <v>63</v>
      </c>
      <c r="C97" s="52"/>
      <c r="D97" s="51">
        <v>1098.1600000000001</v>
      </c>
      <c r="E97" s="52"/>
      <c r="F97" s="53"/>
      <c r="G97" s="52"/>
      <c r="H97" s="53"/>
      <c r="I97" s="12">
        <f>3265</f>
        <v>3265</v>
      </c>
      <c r="J97" s="12">
        <v>1.07</v>
      </c>
      <c r="K97" s="13">
        <v>0.02</v>
      </c>
    </row>
    <row r="98" spans="1:11" s="20" customFormat="1" ht="15" hidden="1" x14ac:dyDescent="0.2">
      <c r="A98" s="111" t="s">
        <v>103</v>
      </c>
      <c r="B98" s="98" t="s">
        <v>63</v>
      </c>
      <c r="C98" s="52"/>
      <c r="D98" s="51"/>
      <c r="E98" s="52"/>
      <c r="F98" s="53"/>
      <c r="G98" s="52"/>
      <c r="H98" s="53"/>
      <c r="I98" s="12">
        <f>3265</f>
        <v>3265</v>
      </c>
      <c r="J98" s="12">
        <v>1.07</v>
      </c>
      <c r="K98" s="13">
        <v>0.02</v>
      </c>
    </row>
    <row r="99" spans="1:11" s="12" customFormat="1" ht="15" x14ac:dyDescent="0.2">
      <c r="A99" s="107" t="s">
        <v>104</v>
      </c>
      <c r="B99" s="108"/>
      <c r="C99" s="26"/>
      <c r="D99" s="26">
        <f>D100+D101</f>
        <v>19950.7</v>
      </c>
      <c r="E99" s="26"/>
      <c r="F99" s="43"/>
      <c r="G99" s="26">
        <f>D99/I99</f>
        <v>6.11</v>
      </c>
      <c r="H99" s="27">
        <f>G99/12</f>
        <v>0.51</v>
      </c>
      <c r="I99" s="12">
        <f>3265</f>
        <v>3265</v>
      </c>
      <c r="J99" s="12">
        <v>1.07</v>
      </c>
      <c r="K99" s="13">
        <v>0.03</v>
      </c>
    </row>
    <row r="100" spans="1:11" s="20" customFormat="1" ht="15" x14ac:dyDescent="0.2">
      <c r="A100" s="111" t="s">
        <v>105</v>
      </c>
      <c r="B100" s="98" t="s">
        <v>63</v>
      </c>
      <c r="C100" s="52"/>
      <c r="D100" s="51">
        <v>11486.4</v>
      </c>
      <c r="E100" s="52"/>
      <c r="F100" s="53"/>
      <c r="G100" s="52"/>
      <c r="H100" s="53"/>
      <c r="I100" s="12">
        <f>3265</f>
        <v>3265</v>
      </c>
      <c r="J100" s="12">
        <v>1.07</v>
      </c>
      <c r="K100" s="13">
        <v>0.03</v>
      </c>
    </row>
    <row r="101" spans="1:11" s="20" customFormat="1" ht="27" customHeight="1" x14ac:dyDescent="0.2">
      <c r="A101" s="111" t="s">
        <v>137</v>
      </c>
      <c r="B101" s="112" t="s">
        <v>138</v>
      </c>
      <c r="C101" s="52">
        <f>F101*12</f>
        <v>0</v>
      </c>
      <c r="D101" s="51">
        <v>8464.2999999999993</v>
      </c>
      <c r="E101" s="52">
        <f>H101*12</f>
        <v>0</v>
      </c>
      <c r="F101" s="53"/>
      <c r="G101" s="52"/>
      <c r="H101" s="53"/>
      <c r="I101" s="12">
        <f>3265</f>
        <v>3265</v>
      </c>
      <c r="J101" s="12">
        <v>1.07</v>
      </c>
      <c r="K101" s="13">
        <v>0</v>
      </c>
    </row>
    <row r="102" spans="1:11" s="12" customFormat="1" ht="15" x14ac:dyDescent="0.2">
      <c r="A102" s="107" t="s">
        <v>106</v>
      </c>
      <c r="B102" s="108"/>
      <c r="C102" s="26"/>
      <c r="D102" s="26">
        <f>D103+D104+D105</f>
        <v>3478.08</v>
      </c>
      <c r="E102" s="26"/>
      <c r="F102" s="43"/>
      <c r="G102" s="26">
        <f>D102/I102</f>
        <v>1.07</v>
      </c>
      <c r="H102" s="27">
        <f>G102/12</f>
        <v>0.09</v>
      </c>
      <c r="I102" s="12">
        <f>3265</f>
        <v>3265</v>
      </c>
      <c r="J102" s="12">
        <v>1.07</v>
      </c>
      <c r="K102" s="13">
        <v>0.06</v>
      </c>
    </row>
    <row r="103" spans="1:11" s="20" customFormat="1" ht="15" x14ac:dyDescent="0.2">
      <c r="A103" s="111" t="s">
        <v>142</v>
      </c>
      <c r="B103" s="98" t="s">
        <v>75</v>
      </c>
      <c r="C103" s="52"/>
      <c r="D103" s="51">
        <v>1220.3399999999999</v>
      </c>
      <c r="E103" s="52"/>
      <c r="F103" s="53"/>
      <c r="G103" s="52"/>
      <c r="H103" s="53"/>
      <c r="I103" s="12">
        <f>3265</f>
        <v>3265</v>
      </c>
      <c r="J103" s="12">
        <v>1.07</v>
      </c>
      <c r="K103" s="13">
        <v>0.02</v>
      </c>
    </row>
    <row r="104" spans="1:11" s="20" customFormat="1" ht="15" x14ac:dyDescent="0.2">
      <c r="A104" s="111" t="s">
        <v>107</v>
      </c>
      <c r="B104" s="98" t="s">
        <v>75</v>
      </c>
      <c r="C104" s="52"/>
      <c r="D104" s="51">
        <v>2257.7399999999998</v>
      </c>
      <c r="E104" s="52"/>
      <c r="F104" s="53"/>
      <c r="G104" s="52"/>
      <c r="H104" s="53"/>
      <c r="I104" s="12">
        <f>3265</f>
        <v>3265</v>
      </c>
      <c r="J104" s="12">
        <v>1.07</v>
      </c>
      <c r="K104" s="13">
        <v>0.04</v>
      </c>
    </row>
    <row r="105" spans="1:11" s="20" customFormat="1" ht="25.5" hidden="1" customHeight="1" x14ac:dyDescent="0.2">
      <c r="A105" s="111" t="s">
        <v>108</v>
      </c>
      <c r="B105" s="98" t="s">
        <v>63</v>
      </c>
      <c r="C105" s="52"/>
      <c r="D105" s="51">
        <f>G105*I105</f>
        <v>0</v>
      </c>
      <c r="E105" s="52"/>
      <c r="F105" s="53"/>
      <c r="G105" s="52">
        <f>H105*12</f>
        <v>0</v>
      </c>
      <c r="H105" s="53">
        <v>0</v>
      </c>
      <c r="I105" s="12">
        <f>3265</f>
        <v>3265</v>
      </c>
      <c r="J105" s="12">
        <v>1.07</v>
      </c>
      <c r="K105" s="13">
        <v>0</v>
      </c>
    </row>
    <row r="106" spans="1:11" s="12" customFormat="1" ht="38.25" thickBot="1" x14ac:dyDescent="0.25">
      <c r="A106" s="113" t="s">
        <v>164</v>
      </c>
      <c r="B106" s="108" t="s">
        <v>29</v>
      </c>
      <c r="C106" s="49">
        <f>F106*12</f>
        <v>0</v>
      </c>
      <c r="D106" s="49">
        <f>G106*I106</f>
        <v>23508</v>
      </c>
      <c r="E106" s="49">
        <f>H106*12</f>
        <v>7.2</v>
      </c>
      <c r="F106" s="50"/>
      <c r="G106" s="49">
        <f>H106*12</f>
        <v>7.2</v>
      </c>
      <c r="H106" s="50">
        <v>0.6</v>
      </c>
      <c r="I106" s="12">
        <f>3265</f>
        <v>3265</v>
      </c>
      <c r="J106" s="12">
        <v>1.07</v>
      </c>
      <c r="K106" s="13">
        <v>1.03</v>
      </c>
    </row>
    <row r="107" spans="1:11" s="12" customFormat="1" ht="19.5" hidden="1" thickBot="1" x14ac:dyDescent="0.25">
      <c r="A107" s="113" t="s">
        <v>109</v>
      </c>
      <c r="B107" s="108"/>
      <c r="C107" s="48">
        <f>F107*12</f>
        <v>0</v>
      </c>
      <c r="D107" s="48"/>
      <c r="E107" s="48"/>
      <c r="F107" s="48"/>
      <c r="G107" s="48"/>
      <c r="H107" s="43"/>
      <c r="I107" s="12">
        <f>3265</f>
        <v>3265</v>
      </c>
      <c r="K107" s="13"/>
    </row>
    <row r="108" spans="1:11" s="57" customFormat="1" ht="15.75" hidden="1" thickBot="1" x14ac:dyDescent="0.25">
      <c r="A108" s="93" t="s">
        <v>110</v>
      </c>
      <c r="B108" s="94"/>
      <c r="C108" s="56"/>
      <c r="D108" s="56"/>
      <c r="E108" s="56"/>
      <c r="F108" s="56"/>
      <c r="G108" s="56"/>
      <c r="H108" s="47"/>
      <c r="I108" s="12">
        <f>3265</f>
        <v>3265</v>
      </c>
      <c r="K108" s="58"/>
    </row>
    <row r="109" spans="1:11" s="57" customFormat="1" ht="15.75" hidden="1" thickBot="1" x14ac:dyDescent="0.25">
      <c r="A109" s="93" t="s">
        <v>111</v>
      </c>
      <c r="B109" s="94"/>
      <c r="C109" s="56"/>
      <c r="D109" s="56"/>
      <c r="E109" s="56"/>
      <c r="F109" s="56"/>
      <c r="G109" s="56"/>
      <c r="H109" s="47"/>
      <c r="I109" s="12">
        <f>3265</f>
        <v>3265</v>
      </c>
      <c r="K109" s="58"/>
    </row>
    <row r="110" spans="1:11" s="57" customFormat="1" ht="15.75" hidden="1" thickBot="1" x14ac:dyDescent="0.25">
      <c r="A110" s="93" t="s">
        <v>112</v>
      </c>
      <c r="B110" s="94"/>
      <c r="C110" s="56"/>
      <c r="D110" s="56"/>
      <c r="E110" s="56"/>
      <c r="F110" s="56"/>
      <c r="G110" s="56"/>
      <c r="H110" s="47"/>
      <c r="I110" s="12">
        <f>3265</f>
        <v>3265</v>
      </c>
      <c r="K110" s="58"/>
    </row>
    <row r="111" spans="1:11" s="57" customFormat="1" ht="15.75" hidden="1" thickBot="1" x14ac:dyDescent="0.25">
      <c r="A111" s="93" t="s">
        <v>113</v>
      </c>
      <c r="B111" s="94"/>
      <c r="C111" s="56"/>
      <c r="D111" s="56"/>
      <c r="E111" s="56"/>
      <c r="F111" s="56"/>
      <c r="G111" s="56"/>
      <c r="H111" s="47"/>
      <c r="I111" s="12">
        <f>3265</f>
        <v>3265</v>
      </c>
      <c r="K111" s="58"/>
    </row>
    <row r="112" spans="1:11" s="57" customFormat="1" ht="15.75" hidden="1" thickBot="1" x14ac:dyDescent="0.25">
      <c r="A112" s="93" t="s">
        <v>114</v>
      </c>
      <c r="B112" s="94"/>
      <c r="C112" s="56"/>
      <c r="D112" s="56"/>
      <c r="E112" s="56"/>
      <c r="F112" s="56"/>
      <c r="G112" s="56"/>
      <c r="H112" s="47"/>
      <c r="I112" s="12">
        <f>3265</f>
        <v>3265</v>
      </c>
      <c r="K112" s="58"/>
    </row>
    <row r="113" spans="1:11" s="57" customFormat="1" ht="15.75" hidden="1" thickBot="1" x14ac:dyDescent="0.25">
      <c r="A113" s="93" t="s">
        <v>115</v>
      </c>
      <c r="B113" s="94"/>
      <c r="C113" s="56"/>
      <c r="D113" s="56"/>
      <c r="E113" s="56"/>
      <c r="F113" s="56"/>
      <c r="G113" s="56"/>
      <c r="H113" s="47"/>
      <c r="I113" s="12">
        <f>3265</f>
        <v>3265</v>
      </c>
      <c r="K113" s="58"/>
    </row>
    <row r="114" spans="1:11" s="57" customFormat="1" ht="15.75" hidden="1" thickBot="1" x14ac:dyDescent="0.25">
      <c r="A114" s="93" t="s">
        <v>116</v>
      </c>
      <c r="B114" s="94"/>
      <c r="C114" s="56"/>
      <c r="D114" s="56"/>
      <c r="E114" s="56"/>
      <c r="F114" s="56"/>
      <c r="G114" s="56"/>
      <c r="H114" s="47"/>
      <c r="I114" s="12">
        <f>3265</f>
        <v>3265</v>
      </c>
      <c r="K114" s="58"/>
    </row>
    <row r="115" spans="1:11" s="57" customFormat="1" ht="15.75" hidden="1" thickBot="1" x14ac:dyDescent="0.25">
      <c r="A115" s="114" t="s">
        <v>117</v>
      </c>
      <c r="B115" s="115"/>
      <c r="C115" s="59"/>
      <c r="D115" s="59">
        <f>G115*I115</f>
        <v>0</v>
      </c>
      <c r="E115" s="59"/>
      <c r="F115" s="59"/>
      <c r="G115" s="59">
        <f>12*H115</f>
        <v>0</v>
      </c>
      <c r="H115" s="60"/>
      <c r="I115" s="12">
        <f>3265</f>
        <v>3265</v>
      </c>
      <c r="K115" s="58"/>
    </row>
    <row r="116" spans="1:11" s="57" customFormat="1" ht="27" hidden="1" customHeight="1" thickBot="1" x14ac:dyDescent="0.25">
      <c r="A116" s="116" t="s">
        <v>118</v>
      </c>
      <c r="B116" s="117" t="s">
        <v>119</v>
      </c>
      <c r="C116" s="61"/>
      <c r="D116" s="61">
        <v>0</v>
      </c>
      <c r="E116" s="61"/>
      <c r="F116" s="61"/>
      <c r="G116" s="61">
        <v>0</v>
      </c>
      <c r="H116" s="62">
        <v>0</v>
      </c>
      <c r="I116" s="12">
        <f>3265</f>
        <v>3265</v>
      </c>
      <c r="K116" s="58"/>
    </row>
    <row r="117" spans="1:11" s="57" customFormat="1" ht="18" customHeight="1" thickBot="1" x14ac:dyDescent="0.25">
      <c r="A117" s="118" t="s">
        <v>120</v>
      </c>
      <c r="B117" s="66" t="s">
        <v>22</v>
      </c>
      <c r="C117" s="61"/>
      <c r="D117" s="63">
        <f>G117*I117</f>
        <v>60170.78</v>
      </c>
      <c r="E117" s="63"/>
      <c r="F117" s="63"/>
      <c r="G117" s="63">
        <f>12*H117</f>
        <v>20.76</v>
      </c>
      <c r="H117" s="62">
        <v>1.73</v>
      </c>
      <c r="I117" s="12">
        <v>2898.4</v>
      </c>
      <c r="K117" s="58"/>
    </row>
    <row r="118" spans="1:11" s="12" customFormat="1" ht="19.5" thickBot="1" x14ac:dyDescent="0.45">
      <c r="A118" s="116" t="s">
        <v>121</v>
      </c>
      <c r="B118" s="119"/>
      <c r="C118" s="61">
        <f>F118*12</f>
        <v>0</v>
      </c>
      <c r="D118" s="64">
        <f>D117+D106+D102+D99+D96+D85+D82+D71+D55+D54+D53+D52+D51+D50+D49+D48+D47+D46+D45+D44+D43+D34+D33+D32+D23+D15</f>
        <v>767431.08</v>
      </c>
      <c r="E118" s="64">
        <f>E117+E106+E102+E99+E96+E85+E82+E71+E55+E54+E53+E52+E51+E50+E49+E48+E47+E46+E45+E44+E43+E34+E33+E32+E23+E15</f>
        <v>170.52</v>
      </c>
      <c r="F118" s="64">
        <f>F117+F106+F102+F99+F96+F85+F82+F71+F55+F54+F53+F52+F51+F50+F49+F48+F47+F46+F45+F44+F43+F34+F33+F32+F23+F15</f>
        <v>0</v>
      </c>
      <c r="G118" s="64">
        <f>G117+G106+G102+G99+G96+G85+G82+G71+G55+G54+G53+G52+G51+G50+G49+G48+G47+G46+G45+G44+G43+G34+G33+G32+G23+G15</f>
        <v>237.4</v>
      </c>
      <c r="H118" s="64">
        <f>H117+H106+H102+H99+H96+H85+H82+H71+H55+H54+H53+H52+H51+H50+H49+H48+H47+H46+H45+H44+H43+H34+H33+H32+H23+H15</f>
        <v>19.79</v>
      </c>
      <c r="K118" s="13"/>
    </row>
    <row r="119" spans="1:11" s="68" customFormat="1" ht="21" hidden="1" customHeight="1" x14ac:dyDescent="0.2">
      <c r="A119" s="118" t="s">
        <v>122</v>
      </c>
      <c r="B119" s="66" t="s">
        <v>22</v>
      </c>
      <c r="C119" s="66" t="s">
        <v>123</v>
      </c>
      <c r="D119" s="65"/>
      <c r="E119" s="66" t="s">
        <v>123</v>
      </c>
      <c r="F119" s="67"/>
      <c r="G119" s="66" t="s">
        <v>123</v>
      </c>
      <c r="H119" s="67"/>
      <c r="K119" s="69"/>
    </row>
    <row r="120" spans="1:11" s="71" customFormat="1" ht="24.75" hidden="1" customHeight="1" x14ac:dyDescent="0.2">
      <c r="A120" s="120"/>
      <c r="B120" s="72"/>
      <c r="C120" s="72"/>
      <c r="D120" s="72"/>
      <c r="E120" s="72"/>
      <c r="F120" s="72"/>
      <c r="G120" s="72"/>
      <c r="H120" s="72"/>
      <c r="K120" s="73"/>
    </row>
    <row r="121" spans="1:11" s="75" customFormat="1" ht="15" hidden="1" customHeight="1" x14ac:dyDescent="0.4">
      <c r="A121" s="121" t="s">
        <v>124</v>
      </c>
      <c r="B121" s="122"/>
      <c r="C121" s="74"/>
      <c r="D121" s="74"/>
      <c r="E121" s="74"/>
      <c r="F121" s="74"/>
      <c r="G121" s="74"/>
      <c r="H121" s="74"/>
      <c r="K121" s="76"/>
    </row>
    <row r="122" spans="1:11" s="57" customFormat="1" ht="18.75" hidden="1" customHeight="1" x14ac:dyDescent="0.2">
      <c r="A122" s="116" t="s">
        <v>118</v>
      </c>
      <c r="B122" s="119"/>
      <c r="C122" s="61"/>
      <c r="D122" s="77"/>
      <c r="E122" s="77"/>
      <c r="F122" s="77"/>
      <c r="G122" s="77"/>
      <c r="H122" s="78"/>
      <c r="I122" s="12">
        <f>3265</f>
        <v>3265</v>
      </c>
      <c r="K122" s="58"/>
    </row>
    <row r="123" spans="1:11" s="68" customFormat="1" ht="11.25" hidden="1" customHeight="1" x14ac:dyDescent="0.2">
      <c r="A123" s="123" t="s">
        <v>125</v>
      </c>
      <c r="B123" s="124"/>
      <c r="C123" s="125"/>
      <c r="D123" s="79"/>
      <c r="E123" s="79"/>
      <c r="F123" s="79"/>
      <c r="G123" s="79"/>
      <c r="H123" s="80"/>
      <c r="K123" s="69"/>
    </row>
    <row r="124" spans="1:11" s="68" customFormat="1" ht="20.25" thickBot="1" x14ac:dyDescent="0.25">
      <c r="A124" s="126"/>
      <c r="B124" s="127"/>
      <c r="C124" s="84"/>
      <c r="D124" s="84"/>
      <c r="E124" s="84"/>
      <c r="F124" s="84"/>
      <c r="G124" s="84"/>
      <c r="H124" s="84"/>
      <c r="K124" s="69"/>
    </row>
    <row r="125" spans="1:11" s="12" customFormat="1" ht="19.5" thickBot="1" x14ac:dyDescent="0.25">
      <c r="A125" s="118" t="s">
        <v>126</v>
      </c>
      <c r="B125" s="119"/>
      <c r="C125" s="61">
        <f>F125*12</f>
        <v>0</v>
      </c>
      <c r="D125" s="61">
        <f>D126+D127+D128+D130+D131</f>
        <v>95744.66</v>
      </c>
      <c r="E125" s="61">
        <f t="shared" ref="E125:H125" si="2">E126+E127+E128+E130+E131</f>
        <v>0</v>
      </c>
      <c r="F125" s="61">
        <f t="shared" si="2"/>
        <v>0</v>
      </c>
      <c r="G125" s="61">
        <f t="shared" si="2"/>
        <v>29.33</v>
      </c>
      <c r="H125" s="61">
        <f t="shared" si="2"/>
        <v>2.44</v>
      </c>
      <c r="I125" s="12">
        <f>3265</f>
        <v>3265</v>
      </c>
      <c r="K125" s="13"/>
    </row>
    <row r="126" spans="1:11" s="57" customFormat="1" ht="25.5" x14ac:dyDescent="0.2">
      <c r="A126" s="93" t="s">
        <v>167</v>
      </c>
      <c r="B126" s="94"/>
      <c r="C126" s="56"/>
      <c r="D126" s="56">
        <v>45924.05</v>
      </c>
      <c r="E126" s="56"/>
      <c r="F126" s="56"/>
      <c r="G126" s="56">
        <f>D126/I126</f>
        <v>14.07</v>
      </c>
      <c r="H126" s="47">
        <f>G126/12</f>
        <v>1.17</v>
      </c>
      <c r="I126" s="12">
        <f>3265</f>
        <v>3265</v>
      </c>
      <c r="K126" s="58"/>
    </row>
    <row r="127" spans="1:11" s="57" customFormat="1" ht="15" x14ac:dyDescent="0.2">
      <c r="A127" s="93" t="s">
        <v>168</v>
      </c>
      <c r="B127" s="94"/>
      <c r="C127" s="56"/>
      <c r="D127" s="56">
        <v>44825.85</v>
      </c>
      <c r="E127" s="56"/>
      <c r="F127" s="56"/>
      <c r="G127" s="56">
        <f t="shared" ref="G127:G131" si="3">D127/I127</f>
        <v>13.73</v>
      </c>
      <c r="H127" s="47">
        <f t="shared" ref="H127:H131" si="4">G127/12</f>
        <v>1.1399999999999999</v>
      </c>
      <c r="I127" s="12">
        <f>3265</f>
        <v>3265</v>
      </c>
      <c r="K127" s="58"/>
    </row>
    <row r="128" spans="1:11" s="57" customFormat="1" ht="15" x14ac:dyDescent="0.2">
      <c r="A128" s="93" t="s">
        <v>146</v>
      </c>
      <c r="B128" s="94"/>
      <c r="C128" s="56"/>
      <c r="D128" s="56">
        <v>2898.32</v>
      </c>
      <c r="E128" s="56"/>
      <c r="F128" s="56"/>
      <c r="G128" s="56">
        <f t="shared" si="3"/>
        <v>0.89</v>
      </c>
      <c r="H128" s="47">
        <f t="shared" si="4"/>
        <v>7.0000000000000007E-2</v>
      </c>
      <c r="I128" s="12">
        <f>3265</f>
        <v>3265</v>
      </c>
      <c r="K128" s="58"/>
    </row>
    <row r="129" spans="1:11" s="57" customFormat="1" ht="18" hidden="1" customHeight="1" x14ac:dyDescent="0.2">
      <c r="A129" s="93" t="s">
        <v>129</v>
      </c>
      <c r="B129" s="94"/>
      <c r="C129" s="56"/>
      <c r="D129" s="56"/>
      <c r="E129" s="56"/>
      <c r="F129" s="56"/>
      <c r="G129" s="56">
        <f t="shared" si="3"/>
        <v>0</v>
      </c>
      <c r="H129" s="47">
        <f t="shared" si="4"/>
        <v>0</v>
      </c>
      <c r="I129" s="12">
        <f>3265</f>
        <v>3265</v>
      </c>
      <c r="K129" s="58"/>
    </row>
    <row r="130" spans="1:11" s="57" customFormat="1" ht="15" x14ac:dyDescent="0.2">
      <c r="A130" s="93" t="s">
        <v>130</v>
      </c>
      <c r="B130" s="94"/>
      <c r="C130" s="56"/>
      <c r="D130" s="56">
        <v>1374.02</v>
      </c>
      <c r="E130" s="56"/>
      <c r="F130" s="56"/>
      <c r="G130" s="56">
        <f t="shared" si="3"/>
        <v>0.42</v>
      </c>
      <c r="H130" s="47">
        <f t="shared" si="4"/>
        <v>0.04</v>
      </c>
      <c r="I130" s="12">
        <f>3265</f>
        <v>3265</v>
      </c>
      <c r="K130" s="58"/>
    </row>
    <row r="131" spans="1:11" s="57" customFormat="1" ht="15" x14ac:dyDescent="0.2">
      <c r="A131" s="93" t="s">
        <v>154</v>
      </c>
      <c r="B131" s="94"/>
      <c r="C131" s="56"/>
      <c r="D131" s="56">
        <v>722.42</v>
      </c>
      <c r="E131" s="56"/>
      <c r="F131" s="56"/>
      <c r="G131" s="56">
        <f t="shared" si="3"/>
        <v>0.22</v>
      </c>
      <c r="H131" s="47">
        <f t="shared" si="4"/>
        <v>0.02</v>
      </c>
      <c r="I131" s="12">
        <f>3265</f>
        <v>3265</v>
      </c>
      <c r="K131" s="58"/>
    </row>
    <row r="132" spans="1:11" s="68" customFormat="1" ht="19.5" x14ac:dyDescent="0.2">
      <c r="A132" s="81"/>
      <c r="B132" s="82"/>
      <c r="C132" s="83"/>
      <c r="D132" s="83"/>
      <c r="E132" s="83"/>
      <c r="F132" s="85"/>
      <c r="G132" s="83"/>
      <c r="H132" s="85"/>
      <c r="K132" s="69"/>
    </row>
    <row r="133" spans="1:11" s="68" customFormat="1" ht="20.25" thickBot="1" x14ac:dyDescent="0.25">
      <c r="A133" s="81"/>
      <c r="B133" s="82"/>
      <c r="C133" s="83"/>
      <c r="D133" s="83"/>
      <c r="E133" s="83"/>
      <c r="F133" s="85"/>
      <c r="G133" s="83"/>
      <c r="H133" s="85"/>
      <c r="K133" s="69"/>
    </row>
    <row r="134" spans="1:11" s="89" customFormat="1" ht="19.5" thickBot="1" x14ac:dyDescent="0.25">
      <c r="A134" s="86" t="s">
        <v>125</v>
      </c>
      <c r="B134" s="87"/>
      <c r="C134" s="88"/>
      <c r="D134" s="88">
        <f>D118+D125</f>
        <v>863175.74</v>
      </c>
      <c r="E134" s="88">
        <f>E118+E125</f>
        <v>170.52</v>
      </c>
      <c r="F134" s="88">
        <f>F118+F125</f>
        <v>0</v>
      </c>
      <c r="G134" s="88">
        <f>G118+G125</f>
        <v>266.73</v>
      </c>
      <c r="H134" s="88">
        <f>H118+H125</f>
        <v>22.23</v>
      </c>
      <c r="K134" s="90"/>
    </row>
    <row r="135" spans="1:11" s="68" customFormat="1" ht="19.5" x14ac:dyDescent="0.2">
      <c r="A135" s="81"/>
      <c r="B135" s="82"/>
      <c r="C135" s="83"/>
      <c r="D135" s="83"/>
      <c r="E135" s="83"/>
      <c r="F135" s="85"/>
      <c r="G135" s="83"/>
      <c r="H135" s="85"/>
      <c r="K135" s="69"/>
    </row>
    <row r="136" spans="1:11" s="68" customFormat="1" ht="19.5" x14ac:dyDescent="0.2">
      <c r="A136" s="137" t="s">
        <v>132</v>
      </c>
      <c r="B136" s="137"/>
      <c r="C136" s="137"/>
      <c r="D136" s="137"/>
      <c r="E136" s="137"/>
      <c r="F136" s="137"/>
      <c r="G136" s="83"/>
      <c r="H136" s="85"/>
      <c r="K136" s="69"/>
    </row>
    <row r="137" spans="1:11" s="68" customFormat="1" ht="19.5" x14ac:dyDescent="0.2">
      <c r="A137" s="71"/>
      <c r="B137" s="71"/>
      <c r="C137" s="71"/>
      <c r="D137" s="71"/>
      <c r="E137" s="71"/>
      <c r="F137" s="91"/>
      <c r="G137" s="83"/>
      <c r="H137" s="85"/>
      <c r="K137" s="69"/>
    </row>
    <row r="138" spans="1:11" s="68" customFormat="1" ht="19.5" x14ac:dyDescent="0.2">
      <c r="A138" s="70" t="s">
        <v>133</v>
      </c>
      <c r="B138" s="71"/>
      <c r="C138" s="71"/>
      <c r="D138" s="71"/>
      <c r="E138" s="71"/>
      <c r="F138" s="91"/>
      <c r="G138" s="83"/>
      <c r="H138" s="85"/>
      <c r="K138" s="69"/>
    </row>
    <row r="139" spans="1:11" s="68" customFormat="1" ht="19.5" x14ac:dyDescent="0.2">
      <c r="A139" s="81"/>
      <c r="B139" s="82"/>
      <c r="C139" s="83"/>
      <c r="D139" s="83"/>
      <c r="E139" s="83"/>
      <c r="F139" s="85"/>
      <c r="G139" s="83"/>
      <c r="H139" s="85"/>
      <c r="K139" s="69"/>
    </row>
    <row r="140" spans="1:11" s="68" customFormat="1" ht="19.5" x14ac:dyDescent="0.2">
      <c r="A140" s="81"/>
      <c r="B140" s="82"/>
      <c r="C140" s="83"/>
      <c r="D140" s="83"/>
      <c r="E140" s="83"/>
      <c r="F140" s="85"/>
      <c r="G140" s="83"/>
      <c r="H140" s="85"/>
      <c r="K140" s="69"/>
    </row>
    <row r="141" spans="1:11" s="71" customFormat="1" ht="14.25" x14ac:dyDescent="0.2">
      <c r="A141" s="137"/>
      <c r="B141" s="137"/>
      <c r="C141" s="137"/>
      <c r="D141" s="137"/>
      <c r="E141" s="137"/>
      <c r="F141" s="137"/>
      <c r="K141" s="73"/>
    </row>
    <row r="142" spans="1:11" s="71" customFormat="1" x14ac:dyDescent="0.2">
      <c r="F142" s="91"/>
      <c r="H142" s="91"/>
      <c r="K142" s="73"/>
    </row>
    <row r="143" spans="1:11" s="71" customFormat="1" x14ac:dyDescent="0.2">
      <c r="A143" s="70"/>
      <c r="F143" s="91"/>
      <c r="H143" s="91"/>
      <c r="K143" s="73"/>
    </row>
    <row r="144" spans="1:11" s="71" customFormat="1" x14ac:dyDescent="0.2">
      <c r="F144" s="91"/>
      <c r="H144" s="91"/>
      <c r="K144" s="73"/>
    </row>
    <row r="145" spans="6:11" s="71" customFormat="1" x14ac:dyDescent="0.2">
      <c r="F145" s="91"/>
      <c r="H145" s="91"/>
      <c r="K145" s="73"/>
    </row>
    <row r="146" spans="6:11" s="71" customFormat="1" x14ac:dyDescent="0.2">
      <c r="F146" s="91"/>
      <c r="H146" s="91"/>
      <c r="K146" s="73"/>
    </row>
    <row r="147" spans="6:11" s="71" customFormat="1" x14ac:dyDescent="0.2">
      <c r="F147" s="91"/>
      <c r="H147" s="91"/>
      <c r="K147" s="73"/>
    </row>
    <row r="148" spans="6:11" s="71" customFormat="1" x14ac:dyDescent="0.2">
      <c r="F148" s="91"/>
      <c r="H148" s="91"/>
      <c r="K148" s="73"/>
    </row>
    <row r="149" spans="6:11" s="71" customFormat="1" x14ac:dyDescent="0.2">
      <c r="F149" s="91"/>
      <c r="H149" s="91"/>
      <c r="K149" s="73"/>
    </row>
    <row r="150" spans="6:11" s="71" customFormat="1" x14ac:dyDescent="0.2">
      <c r="F150" s="91"/>
      <c r="H150" s="91"/>
      <c r="K150" s="73"/>
    </row>
    <row r="151" spans="6:11" s="71" customFormat="1" x14ac:dyDescent="0.2">
      <c r="F151" s="91"/>
      <c r="H151" s="91"/>
      <c r="K151" s="73"/>
    </row>
    <row r="152" spans="6:11" s="71" customFormat="1" x14ac:dyDescent="0.2">
      <c r="F152" s="91"/>
      <c r="H152" s="91"/>
      <c r="K152" s="73"/>
    </row>
    <row r="153" spans="6:11" s="71" customFormat="1" x14ac:dyDescent="0.2">
      <c r="F153" s="91"/>
      <c r="H153" s="91"/>
      <c r="K153" s="73"/>
    </row>
    <row r="154" spans="6:11" s="71" customFormat="1" x14ac:dyDescent="0.2">
      <c r="F154" s="91"/>
      <c r="H154" s="91"/>
      <c r="K154" s="73"/>
    </row>
    <row r="155" spans="6:11" s="71" customFormat="1" x14ac:dyDescent="0.2">
      <c r="F155" s="91"/>
      <c r="H155" s="91"/>
      <c r="K155" s="73"/>
    </row>
    <row r="156" spans="6:11" s="71" customFormat="1" x14ac:dyDescent="0.2">
      <c r="F156" s="91"/>
      <c r="H156" s="91"/>
      <c r="K156" s="73"/>
    </row>
    <row r="157" spans="6:11" s="71" customFormat="1" x14ac:dyDescent="0.2">
      <c r="F157" s="91"/>
      <c r="H157" s="91"/>
      <c r="K157" s="73"/>
    </row>
    <row r="158" spans="6:11" s="71" customFormat="1" x14ac:dyDescent="0.2">
      <c r="F158" s="91"/>
      <c r="H158" s="91"/>
      <c r="K158" s="73"/>
    </row>
    <row r="159" spans="6:11" s="71" customFormat="1" x14ac:dyDescent="0.2">
      <c r="F159" s="91"/>
      <c r="H159" s="91"/>
      <c r="K159" s="73"/>
    </row>
    <row r="160" spans="6:11" s="71" customFormat="1" x14ac:dyDescent="0.2">
      <c r="F160" s="91"/>
      <c r="H160" s="91"/>
      <c r="K160" s="73"/>
    </row>
    <row r="161" spans="6:11" s="71" customFormat="1" x14ac:dyDescent="0.2">
      <c r="F161" s="91"/>
      <c r="H161" s="91"/>
      <c r="K161" s="73"/>
    </row>
  </sheetData>
  <mergeCells count="14">
    <mergeCell ref="A6:H6"/>
    <mergeCell ref="A1:H1"/>
    <mergeCell ref="B2:H2"/>
    <mergeCell ref="B3:H3"/>
    <mergeCell ref="B4:H4"/>
    <mergeCell ref="A5:H5"/>
    <mergeCell ref="A136:F136"/>
    <mergeCell ref="A141:F141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1"/>
  <sheetViews>
    <sheetView topLeftCell="A87" zoomScale="75" zoomScaleNormal="75" workbookViewId="0">
      <selection activeCell="B149" sqref="B14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92" hidden="1" customWidth="1"/>
    <col min="7" max="7" width="13.85546875" style="1" customWidth="1"/>
    <col min="8" max="8" width="20.85546875" style="92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</row>
    <row r="2" spans="1:11" ht="12.75" customHeight="1" x14ac:dyDescent="0.3">
      <c r="B2" s="142" t="s">
        <v>1</v>
      </c>
      <c r="C2" s="142"/>
      <c r="D2" s="142"/>
      <c r="E2" s="142"/>
      <c r="F2" s="142"/>
      <c r="G2" s="141"/>
      <c r="H2" s="141"/>
    </row>
    <row r="3" spans="1:11" ht="14.25" customHeight="1" x14ac:dyDescent="0.3">
      <c r="B3" s="142" t="s">
        <v>2</v>
      </c>
      <c r="C3" s="142"/>
      <c r="D3" s="142"/>
      <c r="E3" s="142"/>
      <c r="F3" s="142"/>
      <c r="G3" s="141"/>
      <c r="H3" s="141"/>
    </row>
    <row r="4" spans="1:11" ht="24" customHeight="1" x14ac:dyDescent="0.4">
      <c r="A4" s="3" t="s">
        <v>155</v>
      </c>
      <c r="B4" s="142" t="s">
        <v>3</v>
      </c>
      <c r="C4" s="142"/>
      <c r="D4" s="142"/>
      <c r="E4" s="142"/>
      <c r="F4" s="142"/>
      <c r="G4" s="141"/>
      <c r="H4" s="141"/>
    </row>
    <row r="5" spans="1:11" ht="24" customHeight="1" x14ac:dyDescent="0.4">
      <c r="A5" s="143"/>
      <c r="B5" s="143"/>
      <c r="C5" s="143"/>
      <c r="D5" s="143"/>
      <c r="E5" s="143"/>
      <c r="F5" s="143"/>
      <c r="G5" s="143"/>
      <c r="H5" s="143"/>
    </row>
    <row r="6" spans="1:11" ht="24" customHeight="1" x14ac:dyDescent="0.4">
      <c r="A6" s="143"/>
      <c r="B6" s="143"/>
      <c r="C6" s="143"/>
      <c r="D6" s="143"/>
      <c r="E6" s="143"/>
      <c r="F6" s="143"/>
      <c r="G6" s="143"/>
      <c r="H6" s="143"/>
    </row>
    <row r="7" spans="1:11" ht="24" customHeight="1" x14ac:dyDescent="0.2">
      <c r="A7" s="144" t="s">
        <v>156</v>
      </c>
      <c r="B7" s="144"/>
      <c r="C7" s="144"/>
      <c r="D7" s="144"/>
      <c r="E7" s="144"/>
      <c r="F7" s="144"/>
      <c r="G7" s="144"/>
      <c r="H7" s="144"/>
    </row>
    <row r="8" spans="1:11" s="4" customFormat="1" ht="22.5" customHeight="1" x14ac:dyDescent="0.4">
      <c r="A8" s="138" t="s">
        <v>4</v>
      </c>
      <c r="B8" s="138"/>
      <c r="C8" s="138"/>
      <c r="D8" s="138"/>
      <c r="E8" s="139"/>
      <c r="F8" s="139"/>
      <c r="G8" s="139"/>
      <c r="H8" s="139"/>
      <c r="K8" s="5"/>
    </row>
    <row r="9" spans="1:11" s="6" customFormat="1" ht="18.75" customHeight="1" x14ac:dyDescent="0.4">
      <c r="A9" s="138" t="s">
        <v>169</v>
      </c>
      <c r="B9" s="138"/>
      <c r="C9" s="138"/>
      <c r="D9" s="138"/>
      <c r="E9" s="139"/>
      <c r="F9" s="139"/>
      <c r="G9" s="139"/>
      <c r="H9" s="139"/>
    </row>
    <row r="10" spans="1:11" s="7" customFormat="1" ht="17.25" customHeight="1" x14ac:dyDescent="0.2">
      <c r="A10" s="129" t="s">
        <v>6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7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13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26.25" customHeight="1" x14ac:dyDescent="0.2">
      <c r="A15" s="22" t="s">
        <v>143</v>
      </c>
      <c r="B15" s="23" t="s">
        <v>14</v>
      </c>
      <c r="C15" s="24">
        <f>F15*12</f>
        <v>0</v>
      </c>
      <c r="D15" s="25">
        <f>G15*I15</f>
        <v>115581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104" t="s">
        <v>15</v>
      </c>
      <c r="B16" s="105" t="s">
        <v>16</v>
      </c>
      <c r="C16" s="26"/>
      <c r="D16" s="25"/>
      <c r="E16" s="26"/>
      <c r="F16" s="27"/>
      <c r="G16" s="26"/>
      <c r="H16" s="27"/>
      <c r="K16" s="13"/>
    </row>
    <row r="17" spans="1:256" s="12" customFormat="1" ht="15" x14ac:dyDescent="0.2">
      <c r="A17" s="104" t="s">
        <v>17</v>
      </c>
      <c r="B17" s="105" t="s">
        <v>16</v>
      </c>
      <c r="C17" s="26"/>
      <c r="D17" s="25"/>
      <c r="E17" s="26"/>
      <c r="F17" s="27"/>
      <c r="G17" s="26"/>
      <c r="H17" s="27"/>
      <c r="K17" s="13"/>
    </row>
    <row r="18" spans="1:256" s="12" customFormat="1" ht="15" x14ac:dyDescent="0.2">
      <c r="A18" s="104" t="s">
        <v>18</v>
      </c>
      <c r="B18" s="105" t="s">
        <v>19</v>
      </c>
      <c r="C18" s="26"/>
      <c r="D18" s="25"/>
      <c r="E18" s="26"/>
      <c r="F18" s="27"/>
      <c r="G18" s="26"/>
      <c r="H18" s="27"/>
      <c r="K18" s="13"/>
    </row>
    <row r="19" spans="1:256" s="12" customFormat="1" ht="15" x14ac:dyDescent="0.2">
      <c r="A19" s="104" t="s">
        <v>20</v>
      </c>
      <c r="B19" s="105" t="s">
        <v>16</v>
      </c>
      <c r="C19" s="26"/>
      <c r="D19" s="25"/>
      <c r="E19" s="26"/>
      <c r="F19" s="27"/>
      <c r="G19" s="26"/>
      <c r="H19" s="27"/>
      <c r="K19" s="13"/>
    </row>
    <row r="20" spans="1:256" s="12" customFormat="1" ht="15" x14ac:dyDescent="0.2">
      <c r="A20" s="99" t="s">
        <v>141</v>
      </c>
      <c r="B20" s="100"/>
      <c r="C20" s="46"/>
      <c r="D20" s="45"/>
      <c r="E20" s="46"/>
      <c r="F20" s="101"/>
      <c r="G20" s="46"/>
      <c r="H20" s="27">
        <v>2.83</v>
      </c>
      <c r="K20" s="13"/>
    </row>
    <row r="21" spans="1:256" s="12" customFormat="1" ht="15" x14ac:dyDescent="0.2">
      <c r="A21" s="102" t="s">
        <v>134</v>
      </c>
      <c r="B21" s="100" t="s">
        <v>16</v>
      </c>
      <c r="C21" s="46"/>
      <c r="D21" s="45"/>
      <c r="E21" s="46"/>
      <c r="F21" s="101"/>
      <c r="G21" s="46"/>
      <c r="H21" s="101">
        <v>0.12</v>
      </c>
      <c r="K21" s="13"/>
    </row>
    <row r="22" spans="1:256" s="12" customFormat="1" ht="15" x14ac:dyDescent="0.2">
      <c r="A22" s="99" t="s">
        <v>141</v>
      </c>
      <c r="B22" s="100"/>
      <c r="C22" s="46"/>
      <c r="D22" s="45"/>
      <c r="E22" s="46"/>
      <c r="F22" s="101"/>
      <c r="G22" s="46"/>
      <c r="H22" s="27">
        <f>H21</f>
        <v>0.12</v>
      </c>
      <c r="K22" s="13"/>
    </row>
    <row r="23" spans="1:256" s="12" customFormat="1" ht="30" x14ac:dyDescent="0.2">
      <c r="A23" s="99" t="s">
        <v>21</v>
      </c>
      <c r="B23" s="106" t="s">
        <v>22</v>
      </c>
      <c r="C23" s="26">
        <f>F23*12</f>
        <v>0</v>
      </c>
      <c r="D23" s="25">
        <f>G23*I23</f>
        <v>65038.8</v>
      </c>
      <c r="E23" s="26">
        <f>H23*12</f>
        <v>19.920000000000002</v>
      </c>
      <c r="F23" s="27"/>
      <c r="G23" s="26">
        <f>H23*12</f>
        <v>19.920000000000002</v>
      </c>
      <c r="H23" s="27">
        <v>1.66</v>
      </c>
      <c r="I23" s="12">
        <f>3265</f>
        <v>3265</v>
      </c>
      <c r="J23" s="12">
        <v>1.07</v>
      </c>
      <c r="K23" s="13">
        <v>1.1399999999999999</v>
      </c>
    </row>
    <row r="24" spans="1:256" s="12" customFormat="1" ht="18.75" x14ac:dyDescent="0.2">
      <c r="A24" s="104" t="s">
        <v>23</v>
      </c>
      <c r="B24" s="105" t="s">
        <v>22</v>
      </c>
      <c r="C24" s="26"/>
      <c r="D24" s="25"/>
      <c r="E24" s="26"/>
      <c r="F24" s="27"/>
      <c r="G24" s="26"/>
      <c r="H24" s="27"/>
      <c r="I24" s="28"/>
      <c r="J24" s="29"/>
      <c r="K24" s="30"/>
      <c r="L24" s="30"/>
      <c r="M24" s="30"/>
      <c r="N24" s="31"/>
      <c r="O24" s="30"/>
      <c r="P24" s="32"/>
      <c r="Q24" s="28"/>
      <c r="R24" s="29"/>
      <c r="S24" s="30"/>
      <c r="T24" s="30"/>
      <c r="U24" s="30"/>
      <c r="V24" s="31"/>
      <c r="W24" s="30"/>
      <c r="X24" s="32"/>
      <c r="Y24" s="28"/>
      <c r="Z24" s="29"/>
      <c r="AA24" s="30"/>
      <c r="AB24" s="30"/>
      <c r="AC24" s="30"/>
      <c r="AD24" s="31"/>
      <c r="AE24" s="30"/>
      <c r="AF24" s="32"/>
      <c r="AG24" s="28"/>
      <c r="AH24" s="29"/>
      <c r="AI24" s="30"/>
      <c r="AJ24" s="30"/>
      <c r="AK24" s="30"/>
      <c r="AL24" s="31"/>
      <c r="AM24" s="30"/>
      <c r="AN24" s="32"/>
      <c r="AO24" s="28"/>
      <c r="AP24" s="29"/>
      <c r="AQ24" s="30"/>
      <c r="AR24" s="30"/>
      <c r="AS24" s="30"/>
      <c r="AT24" s="31"/>
      <c r="AU24" s="30"/>
      <c r="AV24" s="32"/>
      <c r="AW24" s="28"/>
      <c r="AX24" s="29"/>
      <c r="AY24" s="30"/>
      <c r="AZ24" s="30"/>
      <c r="BA24" s="30"/>
      <c r="BB24" s="31"/>
      <c r="BC24" s="30"/>
      <c r="BD24" s="32"/>
      <c r="BE24" s="28"/>
      <c r="BF24" s="29"/>
      <c r="BG24" s="30"/>
      <c r="BH24" s="30"/>
      <c r="BI24" s="30"/>
      <c r="BJ24" s="31"/>
      <c r="BK24" s="30"/>
      <c r="BL24" s="32"/>
      <c r="BM24" s="28"/>
      <c r="BN24" s="29"/>
      <c r="BO24" s="30"/>
      <c r="BP24" s="30"/>
      <c r="BQ24" s="33"/>
      <c r="BR24" s="34"/>
      <c r="BS24" s="24"/>
      <c r="BT24" s="35"/>
      <c r="BU24" s="36"/>
      <c r="BV24" s="37"/>
      <c r="BW24" s="24"/>
      <c r="BX24" s="38"/>
      <c r="BY24" s="24"/>
      <c r="BZ24" s="34"/>
      <c r="CA24" s="24"/>
      <c r="CB24" s="35"/>
      <c r="CC24" s="36"/>
      <c r="CD24" s="37"/>
      <c r="CE24" s="24"/>
      <c r="CF24" s="38"/>
      <c r="CG24" s="24"/>
      <c r="CH24" s="34"/>
      <c r="CI24" s="24"/>
      <c r="CJ24" s="35"/>
      <c r="CK24" s="36"/>
      <c r="CL24" s="37"/>
      <c r="CM24" s="24"/>
      <c r="CN24" s="38"/>
      <c r="CO24" s="24"/>
      <c r="CP24" s="34"/>
      <c r="CQ24" s="24"/>
      <c r="CR24" s="35"/>
      <c r="CS24" s="36"/>
      <c r="CT24" s="37"/>
      <c r="CU24" s="24"/>
      <c r="CV24" s="38"/>
      <c r="CW24" s="24"/>
      <c r="CX24" s="34"/>
      <c r="CY24" s="24"/>
      <c r="CZ24" s="35"/>
      <c r="DA24" s="36"/>
      <c r="DB24" s="37"/>
      <c r="DC24" s="24"/>
      <c r="DD24" s="38"/>
      <c r="DE24" s="24"/>
      <c r="DF24" s="34"/>
      <c r="DG24" s="24"/>
      <c r="DH24" s="35"/>
      <c r="DI24" s="36"/>
      <c r="DJ24" s="37"/>
      <c r="DK24" s="24"/>
      <c r="DL24" s="38"/>
      <c r="DM24" s="24"/>
      <c r="DN24" s="34"/>
      <c r="DO24" s="24"/>
      <c r="DP24" s="35"/>
      <c r="DQ24" s="36"/>
      <c r="DR24" s="37"/>
      <c r="DS24" s="24"/>
      <c r="DT24" s="38"/>
      <c r="DU24" s="24"/>
      <c r="DV24" s="34"/>
      <c r="DW24" s="24"/>
      <c r="DX24" s="35"/>
      <c r="DY24" s="36"/>
      <c r="DZ24" s="37"/>
      <c r="EA24" s="24"/>
      <c r="EB24" s="38"/>
      <c r="EC24" s="24"/>
      <c r="ED24" s="34"/>
      <c r="EE24" s="24"/>
      <c r="EF24" s="35"/>
      <c r="EG24" s="36"/>
      <c r="EH24" s="37"/>
      <c r="EI24" s="24"/>
      <c r="EJ24" s="38"/>
      <c r="EK24" s="24"/>
      <c r="EL24" s="34"/>
      <c r="EM24" s="24"/>
      <c r="EN24" s="35"/>
      <c r="EO24" s="36"/>
      <c r="EP24" s="37"/>
      <c r="EQ24" s="24"/>
      <c r="ER24" s="38"/>
      <c r="ES24" s="24"/>
      <c r="ET24" s="34"/>
      <c r="EU24" s="24"/>
      <c r="EV24" s="35"/>
      <c r="EW24" s="36"/>
      <c r="EX24" s="37"/>
      <c r="EY24" s="24"/>
      <c r="EZ24" s="38"/>
      <c r="FA24" s="24"/>
      <c r="FB24" s="34"/>
      <c r="FC24" s="24"/>
      <c r="FD24" s="35"/>
      <c r="FE24" s="36"/>
      <c r="FF24" s="37"/>
      <c r="FG24" s="24"/>
      <c r="FH24" s="38"/>
      <c r="FI24" s="24"/>
      <c r="FJ24" s="34"/>
      <c r="FK24" s="24"/>
      <c r="FL24" s="35"/>
      <c r="FM24" s="36"/>
      <c r="FN24" s="37"/>
      <c r="FO24" s="24"/>
      <c r="FP24" s="38"/>
      <c r="FQ24" s="24"/>
      <c r="FR24" s="34"/>
      <c r="FS24" s="24"/>
      <c r="FT24" s="35"/>
      <c r="FU24" s="36"/>
      <c r="FV24" s="37"/>
      <c r="FW24" s="24"/>
      <c r="FX24" s="38"/>
      <c r="FY24" s="24"/>
      <c r="FZ24" s="34"/>
      <c r="GA24" s="24"/>
      <c r="GB24" s="35"/>
      <c r="GC24" s="36"/>
      <c r="GD24" s="37"/>
      <c r="GE24" s="24"/>
      <c r="GF24" s="38"/>
      <c r="GG24" s="24"/>
      <c r="GH24" s="34"/>
      <c r="GI24" s="24"/>
      <c r="GJ24" s="35"/>
      <c r="GK24" s="36"/>
      <c r="GL24" s="37"/>
      <c r="GM24" s="24"/>
      <c r="GN24" s="38"/>
      <c r="GO24" s="24"/>
      <c r="GP24" s="34"/>
      <c r="GQ24" s="24"/>
      <c r="GR24" s="35"/>
      <c r="GS24" s="36"/>
      <c r="GT24" s="37"/>
      <c r="GU24" s="24"/>
      <c r="GV24" s="38"/>
      <c r="GW24" s="24"/>
      <c r="GX24" s="34"/>
      <c r="GY24" s="24"/>
      <c r="GZ24" s="35"/>
      <c r="HA24" s="36"/>
      <c r="HB24" s="37"/>
      <c r="HC24" s="24"/>
      <c r="HD24" s="38"/>
      <c r="HE24" s="24"/>
      <c r="HF24" s="34"/>
      <c r="HG24" s="24"/>
      <c r="HH24" s="35"/>
      <c r="HI24" s="36"/>
      <c r="HJ24" s="37"/>
      <c r="HK24" s="24"/>
      <c r="HL24" s="38"/>
      <c r="HM24" s="24"/>
      <c r="HN24" s="34"/>
      <c r="HO24" s="24"/>
      <c r="HP24" s="35"/>
      <c r="HQ24" s="36"/>
      <c r="HR24" s="37"/>
      <c r="HS24" s="24"/>
      <c r="HT24" s="38"/>
      <c r="HU24" s="24"/>
      <c r="HV24" s="34"/>
      <c r="HW24" s="24"/>
      <c r="HX24" s="35"/>
      <c r="HY24" s="36"/>
      <c r="HZ24" s="37"/>
      <c r="IA24" s="24"/>
      <c r="IB24" s="38"/>
      <c r="IC24" s="24"/>
      <c r="ID24" s="34"/>
      <c r="IE24" s="24"/>
      <c r="IF24" s="35"/>
      <c r="IG24" s="36"/>
      <c r="IH24" s="37"/>
      <c r="II24" s="24"/>
      <c r="IJ24" s="38"/>
      <c r="IK24" s="24"/>
      <c r="IL24" s="34"/>
      <c r="IM24" s="24"/>
      <c r="IN24" s="35"/>
      <c r="IO24" s="36"/>
      <c r="IP24" s="37"/>
      <c r="IQ24" s="24"/>
      <c r="IR24" s="38"/>
      <c r="IS24" s="24"/>
      <c r="IT24" s="34"/>
      <c r="IU24" s="24"/>
      <c r="IV24" s="35"/>
    </row>
    <row r="25" spans="1:256" s="12" customFormat="1" ht="18.75" x14ac:dyDescent="0.2">
      <c r="A25" s="104" t="s">
        <v>24</v>
      </c>
      <c r="B25" s="105" t="s">
        <v>22</v>
      </c>
      <c r="C25" s="26"/>
      <c r="D25" s="25"/>
      <c r="E25" s="26"/>
      <c r="F25" s="27"/>
      <c r="G25" s="26"/>
      <c r="H25" s="27"/>
      <c r="I25" s="28"/>
      <c r="J25" s="29"/>
      <c r="K25" s="30"/>
      <c r="L25" s="30"/>
      <c r="M25" s="30"/>
      <c r="N25" s="31"/>
      <c r="O25" s="30"/>
      <c r="P25" s="32"/>
      <c r="Q25" s="28"/>
      <c r="R25" s="29"/>
      <c r="S25" s="30"/>
      <c r="T25" s="30"/>
      <c r="U25" s="30"/>
      <c r="V25" s="31"/>
      <c r="W25" s="30"/>
      <c r="X25" s="32"/>
      <c r="Y25" s="28"/>
      <c r="Z25" s="29"/>
      <c r="AA25" s="30"/>
      <c r="AB25" s="30"/>
      <c r="AC25" s="30"/>
      <c r="AD25" s="31"/>
      <c r="AE25" s="30"/>
      <c r="AF25" s="32"/>
      <c r="AG25" s="28"/>
      <c r="AH25" s="29"/>
      <c r="AI25" s="30"/>
      <c r="AJ25" s="30"/>
      <c r="AK25" s="30"/>
      <c r="AL25" s="31"/>
      <c r="AM25" s="30"/>
      <c r="AN25" s="32"/>
      <c r="AO25" s="28"/>
      <c r="AP25" s="29"/>
      <c r="AQ25" s="30"/>
      <c r="AR25" s="30"/>
      <c r="AS25" s="30"/>
      <c r="AT25" s="31"/>
      <c r="AU25" s="30"/>
      <c r="AV25" s="32"/>
      <c r="AW25" s="28"/>
      <c r="AX25" s="29"/>
      <c r="AY25" s="30"/>
      <c r="AZ25" s="30"/>
      <c r="BA25" s="30"/>
      <c r="BB25" s="31"/>
      <c r="BC25" s="30"/>
      <c r="BD25" s="32"/>
      <c r="BE25" s="28"/>
      <c r="BF25" s="29"/>
      <c r="BG25" s="30"/>
      <c r="BH25" s="30"/>
      <c r="BI25" s="30"/>
      <c r="BJ25" s="31"/>
      <c r="BK25" s="30"/>
      <c r="BL25" s="32"/>
      <c r="BM25" s="28"/>
      <c r="BN25" s="29"/>
      <c r="BO25" s="30"/>
      <c r="BP25" s="30"/>
      <c r="BQ25" s="33"/>
      <c r="BR25" s="34"/>
      <c r="BS25" s="24"/>
      <c r="BT25" s="35"/>
      <c r="BU25" s="36"/>
      <c r="BV25" s="37"/>
      <c r="BW25" s="24"/>
      <c r="BX25" s="38"/>
      <c r="BY25" s="24"/>
      <c r="BZ25" s="34"/>
      <c r="CA25" s="24"/>
      <c r="CB25" s="35"/>
      <c r="CC25" s="36"/>
      <c r="CD25" s="37"/>
      <c r="CE25" s="24"/>
      <c r="CF25" s="38"/>
      <c r="CG25" s="24"/>
      <c r="CH25" s="34"/>
      <c r="CI25" s="24"/>
      <c r="CJ25" s="35"/>
      <c r="CK25" s="36"/>
      <c r="CL25" s="37"/>
      <c r="CM25" s="24"/>
      <c r="CN25" s="38"/>
      <c r="CO25" s="24"/>
      <c r="CP25" s="34"/>
      <c r="CQ25" s="24"/>
      <c r="CR25" s="35"/>
      <c r="CS25" s="36"/>
      <c r="CT25" s="37"/>
      <c r="CU25" s="24"/>
      <c r="CV25" s="38"/>
      <c r="CW25" s="24"/>
      <c r="CX25" s="34"/>
      <c r="CY25" s="24"/>
      <c r="CZ25" s="35"/>
      <c r="DA25" s="36"/>
      <c r="DB25" s="37"/>
      <c r="DC25" s="24"/>
      <c r="DD25" s="38"/>
      <c r="DE25" s="24"/>
      <c r="DF25" s="34"/>
      <c r="DG25" s="24"/>
      <c r="DH25" s="35"/>
      <c r="DI25" s="36"/>
      <c r="DJ25" s="37"/>
      <c r="DK25" s="24"/>
      <c r="DL25" s="38"/>
      <c r="DM25" s="24"/>
      <c r="DN25" s="34"/>
      <c r="DO25" s="24"/>
      <c r="DP25" s="35"/>
      <c r="DQ25" s="36"/>
      <c r="DR25" s="37"/>
      <c r="DS25" s="24"/>
      <c r="DT25" s="38"/>
      <c r="DU25" s="24"/>
      <c r="DV25" s="34"/>
      <c r="DW25" s="24"/>
      <c r="DX25" s="35"/>
      <c r="DY25" s="36"/>
      <c r="DZ25" s="37"/>
      <c r="EA25" s="24"/>
      <c r="EB25" s="38"/>
      <c r="EC25" s="24"/>
      <c r="ED25" s="34"/>
      <c r="EE25" s="24"/>
      <c r="EF25" s="35"/>
      <c r="EG25" s="36"/>
      <c r="EH25" s="37"/>
      <c r="EI25" s="24"/>
      <c r="EJ25" s="38"/>
      <c r="EK25" s="24"/>
      <c r="EL25" s="34"/>
      <c r="EM25" s="24"/>
      <c r="EN25" s="35"/>
      <c r="EO25" s="36"/>
      <c r="EP25" s="37"/>
      <c r="EQ25" s="24"/>
      <c r="ER25" s="38"/>
      <c r="ES25" s="24"/>
      <c r="ET25" s="34"/>
      <c r="EU25" s="24"/>
      <c r="EV25" s="35"/>
      <c r="EW25" s="36"/>
      <c r="EX25" s="37"/>
      <c r="EY25" s="24"/>
      <c r="EZ25" s="38"/>
      <c r="FA25" s="24"/>
      <c r="FB25" s="34"/>
      <c r="FC25" s="24"/>
      <c r="FD25" s="35"/>
      <c r="FE25" s="36"/>
      <c r="FF25" s="37"/>
      <c r="FG25" s="24"/>
      <c r="FH25" s="38"/>
      <c r="FI25" s="24"/>
      <c r="FJ25" s="34"/>
      <c r="FK25" s="24"/>
      <c r="FL25" s="35"/>
      <c r="FM25" s="36"/>
      <c r="FN25" s="37"/>
      <c r="FO25" s="24"/>
      <c r="FP25" s="38"/>
      <c r="FQ25" s="24"/>
      <c r="FR25" s="34"/>
      <c r="FS25" s="24"/>
      <c r="FT25" s="35"/>
      <c r="FU25" s="36"/>
      <c r="FV25" s="37"/>
      <c r="FW25" s="24"/>
      <c r="FX25" s="38"/>
      <c r="FY25" s="24"/>
      <c r="FZ25" s="34"/>
      <c r="GA25" s="24"/>
      <c r="GB25" s="35"/>
      <c r="GC25" s="36"/>
      <c r="GD25" s="37"/>
      <c r="GE25" s="24"/>
      <c r="GF25" s="38"/>
      <c r="GG25" s="24"/>
      <c r="GH25" s="34"/>
      <c r="GI25" s="24"/>
      <c r="GJ25" s="35"/>
      <c r="GK25" s="36"/>
      <c r="GL25" s="37"/>
      <c r="GM25" s="24"/>
      <c r="GN25" s="38"/>
      <c r="GO25" s="24"/>
      <c r="GP25" s="34"/>
      <c r="GQ25" s="24"/>
      <c r="GR25" s="35"/>
      <c r="GS25" s="36"/>
      <c r="GT25" s="37"/>
      <c r="GU25" s="24"/>
      <c r="GV25" s="38"/>
      <c r="GW25" s="24"/>
      <c r="GX25" s="34"/>
      <c r="GY25" s="24"/>
      <c r="GZ25" s="35"/>
      <c r="HA25" s="36"/>
      <c r="HB25" s="37"/>
      <c r="HC25" s="24"/>
      <c r="HD25" s="38"/>
      <c r="HE25" s="24"/>
      <c r="HF25" s="34"/>
      <c r="HG25" s="24"/>
      <c r="HH25" s="35"/>
      <c r="HI25" s="36"/>
      <c r="HJ25" s="37"/>
      <c r="HK25" s="24"/>
      <c r="HL25" s="38"/>
      <c r="HM25" s="24"/>
      <c r="HN25" s="34"/>
      <c r="HO25" s="24"/>
      <c r="HP25" s="35"/>
      <c r="HQ25" s="36"/>
      <c r="HR25" s="37"/>
      <c r="HS25" s="24"/>
      <c r="HT25" s="38"/>
      <c r="HU25" s="24"/>
      <c r="HV25" s="34"/>
      <c r="HW25" s="24"/>
      <c r="HX25" s="35"/>
      <c r="HY25" s="36"/>
      <c r="HZ25" s="37"/>
      <c r="IA25" s="24"/>
      <c r="IB25" s="38"/>
      <c r="IC25" s="24"/>
      <c r="ID25" s="34"/>
      <c r="IE25" s="24"/>
      <c r="IF25" s="35"/>
      <c r="IG25" s="36"/>
      <c r="IH25" s="37"/>
      <c r="II25" s="24"/>
      <c r="IJ25" s="38"/>
      <c r="IK25" s="24"/>
      <c r="IL25" s="34"/>
      <c r="IM25" s="24"/>
      <c r="IN25" s="35"/>
      <c r="IO25" s="36"/>
      <c r="IP25" s="37"/>
      <c r="IQ25" s="24"/>
      <c r="IR25" s="38"/>
      <c r="IS25" s="24"/>
      <c r="IT25" s="34"/>
      <c r="IU25" s="24"/>
      <c r="IV25" s="35"/>
    </row>
    <row r="26" spans="1:256" s="12" customFormat="1" ht="18.75" x14ac:dyDescent="0.2">
      <c r="A26" s="104" t="s">
        <v>25</v>
      </c>
      <c r="B26" s="105" t="s">
        <v>26</v>
      </c>
      <c r="C26" s="26"/>
      <c r="D26" s="25"/>
      <c r="E26" s="26"/>
      <c r="F26" s="27"/>
      <c r="G26" s="26"/>
      <c r="H26" s="27"/>
      <c r="I26" s="28"/>
      <c r="J26" s="29"/>
      <c r="K26" s="30"/>
      <c r="L26" s="30"/>
      <c r="M26" s="30"/>
      <c r="N26" s="31"/>
      <c r="O26" s="30"/>
      <c r="P26" s="32"/>
      <c r="Q26" s="28"/>
      <c r="R26" s="29"/>
      <c r="S26" s="30"/>
      <c r="T26" s="30"/>
      <c r="U26" s="30"/>
      <c r="V26" s="31"/>
      <c r="W26" s="30"/>
      <c r="X26" s="32"/>
      <c r="Y26" s="28"/>
      <c r="Z26" s="29"/>
      <c r="AA26" s="30"/>
      <c r="AB26" s="30"/>
      <c r="AC26" s="30"/>
      <c r="AD26" s="31"/>
      <c r="AE26" s="30"/>
      <c r="AF26" s="32"/>
      <c r="AG26" s="28"/>
      <c r="AH26" s="29"/>
      <c r="AI26" s="30"/>
      <c r="AJ26" s="30"/>
      <c r="AK26" s="30"/>
      <c r="AL26" s="31"/>
      <c r="AM26" s="30"/>
      <c r="AN26" s="32"/>
      <c r="AO26" s="28"/>
      <c r="AP26" s="29"/>
      <c r="AQ26" s="30"/>
      <c r="AR26" s="30"/>
      <c r="AS26" s="30"/>
      <c r="AT26" s="31"/>
      <c r="AU26" s="30"/>
      <c r="AV26" s="32"/>
      <c r="AW26" s="28"/>
      <c r="AX26" s="29"/>
      <c r="AY26" s="30"/>
      <c r="AZ26" s="30"/>
      <c r="BA26" s="30"/>
      <c r="BB26" s="31"/>
      <c r="BC26" s="30"/>
      <c r="BD26" s="32"/>
      <c r="BE26" s="28"/>
      <c r="BF26" s="29"/>
      <c r="BG26" s="30"/>
      <c r="BH26" s="30"/>
      <c r="BI26" s="30"/>
      <c r="BJ26" s="31"/>
      <c r="BK26" s="30"/>
      <c r="BL26" s="32"/>
      <c r="BM26" s="28"/>
      <c r="BN26" s="29"/>
      <c r="BO26" s="30"/>
      <c r="BP26" s="30"/>
      <c r="BQ26" s="33"/>
      <c r="BR26" s="34"/>
      <c r="BS26" s="24"/>
      <c r="BT26" s="35"/>
      <c r="BU26" s="36"/>
      <c r="BV26" s="37"/>
      <c r="BW26" s="24"/>
      <c r="BX26" s="38"/>
      <c r="BY26" s="24"/>
      <c r="BZ26" s="34"/>
      <c r="CA26" s="24"/>
      <c r="CB26" s="35"/>
      <c r="CC26" s="36"/>
      <c r="CD26" s="37"/>
      <c r="CE26" s="24"/>
      <c r="CF26" s="38"/>
      <c r="CG26" s="24"/>
      <c r="CH26" s="34"/>
      <c r="CI26" s="24"/>
      <c r="CJ26" s="35"/>
      <c r="CK26" s="36"/>
      <c r="CL26" s="37"/>
      <c r="CM26" s="24"/>
      <c r="CN26" s="38"/>
      <c r="CO26" s="24"/>
      <c r="CP26" s="34"/>
      <c r="CQ26" s="24"/>
      <c r="CR26" s="35"/>
      <c r="CS26" s="36"/>
      <c r="CT26" s="37"/>
      <c r="CU26" s="24"/>
      <c r="CV26" s="38"/>
      <c r="CW26" s="24"/>
      <c r="CX26" s="34"/>
      <c r="CY26" s="24"/>
      <c r="CZ26" s="35"/>
      <c r="DA26" s="36"/>
      <c r="DB26" s="37"/>
      <c r="DC26" s="24"/>
      <c r="DD26" s="38"/>
      <c r="DE26" s="24"/>
      <c r="DF26" s="34"/>
      <c r="DG26" s="24"/>
      <c r="DH26" s="35"/>
      <c r="DI26" s="36"/>
      <c r="DJ26" s="37"/>
      <c r="DK26" s="24"/>
      <c r="DL26" s="38"/>
      <c r="DM26" s="24"/>
      <c r="DN26" s="34"/>
      <c r="DO26" s="24"/>
      <c r="DP26" s="35"/>
      <c r="DQ26" s="36"/>
      <c r="DR26" s="37"/>
      <c r="DS26" s="24"/>
      <c r="DT26" s="38"/>
      <c r="DU26" s="24"/>
      <c r="DV26" s="34"/>
      <c r="DW26" s="24"/>
      <c r="DX26" s="35"/>
      <c r="DY26" s="36"/>
      <c r="DZ26" s="37"/>
      <c r="EA26" s="24"/>
      <c r="EB26" s="38"/>
      <c r="EC26" s="24"/>
      <c r="ED26" s="34"/>
      <c r="EE26" s="24"/>
      <c r="EF26" s="35"/>
      <c r="EG26" s="36"/>
      <c r="EH26" s="37"/>
      <c r="EI26" s="24"/>
      <c r="EJ26" s="38"/>
      <c r="EK26" s="24"/>
      <c r="EL26" s="34"/>
      <c r="EM26" s="24"/>
      <c r="EN26" s="35"/>
      <c r="EO26" s="36"/>
      <c r="EP26" s="37"/>
      <c r="EQ26" s="24"/>
      <c r="ER26" s="38"/>
      <c r="ES26" s="24"/>
      <c r="ET26" s="34"/>
      <c r="EU26" s="24"/>
      <c r="EV26" s="35"/>
      <c r="EW26" s="36"/>
      <c r="EX26" s="37"/>
      <c r="EY26" s="24"/>
      <c r="EZ26" s="38"/>
      <c r="FA26" s="24"/>
      <c r="FB26" s="34"/>
      <c r="FC26" s="24"/>
      <c r="FD26" s="35"/>
      <c r="FE26" s="36"/>
      <c r="FF26" s="37"/>
      <c r="FG26" s="24"/>
      <c r="FH26" s="38"/>
      <c r="FI26" s="24"/>
      <c r="FJ26" s="34"/>
      <c r="FK26" s="24"/>
      <c r="FL26" s="35"/>
      <c r="FM26" s="36"/>
      <c r="FN26" s="37"/>
      <c r="FO26" s="24"/>
      <c r="FP26" s="38"/>
      <c r="FQ26" s="24"/>
      <c r="FR26" s="34"/>
      <c r="FS26" s="24"/>
      <c r="FT26" s="35"/>
      <c r="FU26" s="36"/>
      <c r="FV26" s="37"/>
      <c r="FW26" s="24"/>
      <c r="FX26" s="38"/>
      <c r="FY26" s="24"/>
      <c r="FZ26" s="34"/>
      <c r="GA26" s="24"/>
      <c r="GB26" s="35"/>
      <c r="GC26" s="36"/>
      <c r="GD26" s="37"/>
      <c r="GE26" s="24"/>
      <c r="GF26" s="38"/>
      <c r="GG26" s="24"/>
      <c r="GH26" s="34"/>
      <c r="GI26" s="24"/>
      <c r="GJ26" s="35"/>
      <c r="GK26" s="36"/>
      <c r="GL26" s="37"/>
      <c r="GM26" s="24"/>
      <c r="GN26" s="38"/>
      <c r="GO26" s="24"/>
      <c r="GP26" s="34"/>
      <c r="GQ26" s="24"/>
      <c r="GR26" s="35"/>
      <c r="GS26" s="36"/>
      <c r="GT26" s="37"/>
      <c r="GU26" s="24"/>
      <c r="GV26" s="38"/>
      <c r="GW26" s="24"/>
      <c r="GX26" s="34"/>
      <c r="GY26" s="24"/>
      <c r="GZ26" s="35"/>
      <c r="HA26" s="36"/>
      <c r="HB26" s="37"/>
      <c r="HC26" s="24"/>
      <c r="HD26" s="38"/>
      <c r="HE26" s="24"/>
      <c r="HF26" s="34"/>
      <c r="HG26" s="24"/>
      <c r="HH26" s="35"/>
      <c r="HI26" s="36"/>
      <c r="HJ26" s="37"/>
      <c r="HK26" s="24"/>
      <c r="HL26" s="38"/>
      <c r="HM26" s="24"/>
      <c r="HN26" s="34"/>
      <c r="HO26" s="24"/>
      <c r="HP26" s="35"/>
      <c r="HQ26" s="36"/>
      <c r="HR26" s="37"/>
      <c r="HS26" s="24"/>
      <c r="HT26" s="38"/>
      <c r="HU26" s="24"/>
      <c r="HV26" s="34"/>
      <c r="HW26" s="24"/>
      <c r="HX26" s="35"/>
      <c r="HY26" s="36"/>
      <c r="HZ26" s="37"/>
      <c r="IA26" s="24"/>
      <c r="IB26" s="38"/>
      <c r="IC26" s="24"/>
      <c r="ID26" s="34"/>
      <c r="IE26" s="24"/>
      <c r="IF26" s="35"/>
      <c r="IG26" s="36"/>
      <c r="IH26" s="37"/>
      <c r="II26" s="24"/>
      <c r="IJ26" s="38"/>
      <c r="IK26" s="24"/>
      <c r="IL26" s="34"/>
      <c r="IM26" s="24"/>
      <c r="IN26" s="35"/>
      <c r="IO26" s="36"/>
      <c r="IP26" s="37"/>
      <c r="IQ26" s="24"/>
      <c r="IR26" s="38"/>
      <c r="IS26" s="24"/>
      <c r="IT26" s="34"/>
      <c r="IU26" s="24"/>
      <c r="IV26" s="35"/>
    </row>
    <row r="27" spans="1:256" s="12" customFormat="1" ht="18.75" x14ac:dyDescent="0.2">
      <c r="A27" s="104" t="s">
        <v>27</v>
      </c>
      <c r="B27" s="105" t="s">
        <v>22</v>
      </c>
      <c r="C27" s="26"/>
      <c r="D27" s="25"/>
      <c r="E27" s="26"/>
      <c r="F27" s="27"/>
      <c r="G27" s="26"/>
      <c r="H27" s="27"/>
      <c r="I27" s="28"/>
      <c r="J27" s="29"/>
      <c r="K27" s="30"/>
      <c r="L27" s="30"/>
      <c r="M27" s="30"/>
      <c r="N27" s="31"/>
      <c r="O27" s="30"/>
      <c r="P27" s="32"/>
      <c r="Q27" s="28"/>
      <c r="R27" s="29"/>
      <c r="S27" s="30"/>
      <c r="T27" s="30"/>
      <c r="U27" s="30"/>
      <c r="V27" s="31"/>
      <c r="W27" s="30"/>
      <c r="X27" s="32"/>
      <c r="Y27" s="28"/>
      <c r="Z27" s="29"/>
      <c r="AA27" s="30"/>
      <c r="AB27" s="30"/>
      <c r="AC27" s="30"/>
      <c r="AD27" s="31"/>
      <c r="AE27" s="30"/>
      <c r="AF27" s="32"/>
      <c r="AG27" s="28"/>
      <c r="AH27" s="29"/>
      <c r="AI27" s="30"/>
      <c r="AJ27" s="30"/>
      <c r="AK27" s="30"/>
      <c r="AL27" s="31"/>
      <c r="AM27" s="30"/>
      <c r="AN27" s="32"/>
      <c r="AO27" s="28"/>
      <c r="AP27" s="29"/>
      <c r="AQ27" s="30"/>
      <c r="AR27" s="30"/>
      <c r="AS27" s="30"/>
      <c r="AT27" s="31"/>
      <c r="AU27" s="30"/>
      <c r="AV27" s="32"/>
      <c r="AW27" s="28"/>
      <c r="AX27" s="29"/>
      <c r="AY27" s="30"/>
      <c r="AZ27" s="30"/>
      <c r="BA27" s="30"/>
      <c r="BB27" s="31"/>
      <c r="BC27" s="30"/>
      <c r="BD27" s="32"/>
      <c r="BE27" s="28"/>
      <c r="BF27" s="29"/>
      <c r="BG27" s="30"/>
      <c r="BH27" s="30"/>
      <c r="BI27" s="30"/>
      <c r="BJ27" s="31"/>
      <c r="BK27" s="30"/>
      <c r="BL27" s="32"/>
      <c r="BM27" s="28"/>
      <c r="BN27" s="29"/>
      <c r="BO27" s="30"/>
      <c r="BP27" s="30"/>
      <c r="BQ27" s="33"/>
      <c r="BR27" s="34"/>
      <c r="BS27" s="24"/>
      <c r="BT27" s="35"/>
      <c r="BU27" s="36"/>
      <c r="BV27" s="37"/>
      <c r="BW27" s="24"/>
      <c r="BX27" s="38"/>
      <c r="BY27" s="24"/>
      <c r="BZ27" s="34"/>
      <c r="CA27" s="24"/>
      <c r="CB27" s="35"/>
      <c r="CC27" s="36"/>
      <c r="CD27" s="37"/>
      <c r="CE27" s="24"/>
      <c r="CF27" s="38"/>
      <c r="CG27" s="24"/>
      <c r="CH27" s="34"/>
      <c r="CI27" s="24"/>
      <c r="CJ27" s="35"/>
      <c r="CK27" s="36"/>
      <c r="CL27" s="37"/>
      <c r="CM27" s="24"/>
      <c r="CN27" s="38"/>
      <c r="CO27" s="24"/>
      <c r="CP27" s="34"/>
      <c r="CQ27" s="24"/>
      <c r="CR27" s="35"/>
      <c r="CS27" s="36"/>
      <c r="CT27" s="37"/>
      <c r="CU27" s="24"/>
      <c r="CV27" s="38"/>
      <c r="CW27" s="24"/>
      <c r="CX27" s="34"/>
      <c r="CY27" s="24"/>
      <c r="CZ27" s="35"/>
      <c r="DA27" s="36"/>
      <c r="DB27" s="37"/>
      <c r="DC27" s="24"/>
      <c r="DD27" s="38"/>
      <c r="DE27" s="24"/>
      <c r="DF27" s="34"/>
      <c r="DG27" s="24"/>
      <c r="DH27" s="35"/>
      <c r="DI27" s="36"/>
      <c r="DJ27" s="37"/>
      <c r="DK27" s="24"/>
      <c r="DL27" s="38"/>
      <c r="DM27" s="24"/>
      <c r="DN27" s="34"/>
      <c r="DO27" s="24"/>
      <c r="DP27" s="35"/>
      <c r="DQ27" s="36"/>
      <c r="DR27" s="37"/>
      <c r="DS27" s="24"/>
      <c r="DT27" s="38"/>
      <c r="DU27" s="24"/>
      <c r="DV27" s="34"/>
      <c r="DW27" s="24"/>
      <c r="DX27" s="35"/>
      <c r="DY27" s="36"/>
      <c r="DZ27" s="37"/>
      <c r="EA27" s="24"/>
      <c r="EB27" s="38"/>
      <c r="EC27" s="24"/>
      <c r="ED27" s="34"/>
      <c r="EE27" s="24"/>
      <c r="EF27" s="35"/>
      <c r="EG27" s="36"/>
      <c r="EH27" s="37"/>
      <c r="EI27" s="24"/>
      <c r="EJ27" s="38"/>
      <c r="EK27" s="24"/>
      <c r="EL27" s="34"/>
      <c r="EM27" s="24"/>
      <c r="EN27" s="35"/>
      <c r="EO27" s="36"/>
      <c r="EP27" s="37"/>
      <c r="EQ27" s="24"/>
      <c r="ER27" s="38"/>
      <c r="ES27" s="24"/>
      <c r="ET27" s="34"/>
      <c r="EU27" s="24"/>
      <c r="EV27" s="35"/>
      <c r="EW27" s="36"/>
      <c r="EX27" s="37"/>
      <c r="EY27" s="24"/>
      <c r="EZ27" s="38"/>
      <c r="FA27" s="24"/>
      <c r="FB27" s="34"/>
      <c r="FC27" s="24"/>
      <c r="FD27" s="35"/>
      <c r="FE27" s="36"/>
      <c r="FF27" s="37"/>
      <c r="FG27" s="24"/>
      <c r="FH27" s="38"/>
      <c r="FI27" s="24"/>
      <c r="FJ27" s="34"/>
      <c r="FK27" s="24"/>
      <c r="FL27" s="35"/>
      <c r="FM27" s="36"/>
      <c r="FN27" s="37"/>
      <c r="FO27" s="24"/>
      <c r="FP27" s="38"/>
      <c r="FQ27" s="24"/>
      <c r="FR27" s="34"/>
      <c r="FS27" s="24"/>
      <c r="FT27" s="35"/>
      <c r="FU27" s="36"/>
      <c r="FV27" s="37"/>
      <c r="FW27" s="24"/>
      <c r="FX27" s="38"/>
      <c r="FY27" s="24"/>
      <c r="FZ27" s="34"/>
      <c r="GA27" s="24"/>
      <c r="GB27" s="35"/>
      <c r="GC27" s="36"/>
      <c r="GD27" s="37"/>
      <c r="GE27" s="24"/>
      <c r="GF27" s="38"/>
      <c r="GG27" s="24"/>
      <c r="GH27" s="34"/>
      <c r="GI27" s="24"/>
      <c r="GJ27" s="35"/>
      <c r="GK27" s="36"/>
      <c r="GL27" s="37"/>
      <c r="GM27" s="24"/>
      <c r="GN27" s="38"/>
      <c r="GO27" s="24"/>
      <c r="GP27" s="34"/>
      <c r="GQ27" s="24"/>
      <c r="GR27" s="35"/>
      <c r="GS27" s="36"/>
      <c r="GT27" s="37"/>
      <c r="GU27" s="24"/>
      <c r="GV27" s="38"/>
      <c r="GW27" s="24"/>
      <c r="GX27" s="34"/>
      <c r="GY27" s="24"/>
      <c r="GZ27" s="35"/>
      <c r="HA27" s="36"/>
      <c r="HB27" s="37"/>
      <c r="HC27" s="24"/>
      <c r="HD27" s="38"/>
      <c r="HE27" s="24"/>
      <c r="HF27" s="34"/>
      <c r="HG27" s="24"/>
      <c r="HH27" s="35"/>
      <c r="HI27" s="36"/>
      <c r="HJ27" s="37"/>
      <c r="HK27" s="24"/>
      <c r="HL27" s="38"/>
      <c r="HM27" s="24"/>
      <c r="HN27" s="34"/>
      <c r="HO27" s="24"/>
      <c r="HP27" s="35"/>
      <c r="HQ27" s="36"/>
      <c r="HR27" s="37"/>
      <c r="HS27" s="24"/>
      <c r="HT27" s="38"/>
      <c r="HU27" s="24"/>
      <c r="HV27" s="34"/>
      <c r="HW27" s="24"/>
      <c r="HX27" s="35"/>
      <c r="HY27" s="36"/>
      <c r="HZ27" s="37"/>
      <c r="IA27" s="24"/>
      <c r="IB27" s="38"/>
      <c r="IC27" s="24"/>
      <c r="ID27" s="34"/>
      <c r="IE27" s="24"/>
      <c r="IF27" s="35"/>
      <c r="IG27" s="36"/>
      <c r="IH27" s="37"/>
      <c r="II27" s="24"/>
      <c r="IJ27" s="38"/>
      <c r="IK27" s="24"/>
      <c r="IL27" s="34"/>
      <c r="IM27" s="24"/>
      <c r="IN27" s="35"/>
      <c r="IO27" s="36"/>
      <c r="IP27" s="37"/>
      <c r="IQ27" s="24"/>
      <c r="IR27" s="38"/>
      <c r="IS27" s="24"/>
      <c r="IT27" s="34"/>
      <c r="IU27" s="24"/>
      <c r="IV27" s="35"/>
    </row>
    <row r="28" spans="1:256" s="12" customFormat="1" ht="25.5" x14ac:dyDescent="0.2">
      <c r="A28" s="104" t="s">
        <v>28</v>
      </c>
      <c r="B28" s="105" t="s">
        <v>29</v>
      </c>
      <c r="C28" s="26"/>
      <c r="D28" s="25"/>
      <c r="E28" s="26"/>
      <c r="F28" s="27"/>
      <c r="G28" s="26"/>
      <c r="H28" s="27"/>
      <c r="I28" s="28"/>
      <c r="J28" s="29"/>
      <c r="K28" s="30"/>
      <c r="L28" s="30"/>
      <c r="M28" s="30"/>
      <c r="N28" s="31"/>
      <c r="O28" s="30"/>
      <c r="P28" s="32"/>
      <c r="Q28" s="28"/>
      <c r="R28" s="29"/>
      <c r="S28" s="30"/>
      <c r="T28" s="30"/>
      <c r="U28" s="30"/>
      <c r="V28" s="31"/>
      <c r="W28" s="30"/>
      <c r="X28" s="32"/>
      <c r="Y28" s="28"/>
      <c r="Z28" s="29"/>
      <c r="AA28" s="30"/>
      <c r="AB28" s="30"/>
      <c r="AC28" s="30"/>
      <c r="AD28" s="31"/>
      <c r="AE28" s="30"/>
      <c r="AF28" s="32"/>
      <c r="AG28" s="28"/>
      <c r="AH28" s="29"/>
      <c r="AI28" s="30"/>
      <c r="AJ28" s="30"/>
      <c r="AK28" s="30"/>
      <c r="AL28" s="31"/>
      <c r="AM28" s="30"/>
      <c r="AN28" s="32"/>
      <c r="AO28" s="28"/>
      <c r="AP28" s="29"/>
      <c r="AQ28" s="30"/>
      <c r="AR28" s="30"/>
      <c r="AS28" s="30"/>
      <c r="AT28" s="31"/>
      <c r="AU28" s="30"/>
      <c r="AV28" s="32"/>
      <c r="AW28" s="28"/>
      <c r="AX28" s="29"/>
      <c r="AY28" s="30"/>
      <c r="AZ28" s="30"/>
      <c r="BA28" s="30"/>
      <c r="BB28" s="31"/>
      <c r="BC28" s="30"/>
      <c r="BD28" s="32"/>
      <c r="BE28" s="28"/>
      <c r="BF28" s="29"/>
      <c r="BG28" s="30"/>
      <c r="BH28" s="30"/>
      <c r="BI28" s="30"/>
      <c r="BJ28" s="31"/>
      <c r="BK28" s="30"/>
      <c r="BL28" s="32"/>
      <c r="BM28" s="28"/>
      <c r="BN28" s="29"/>
      <c r="BO28" s="30"/>
      <c r="BP28" s="30"/>
      <c r="BQ28" s="33"/>
      <c r="BR28" s="34"/>
      <c r="BS28" s="24"/>
      <c r="BT28" s="35"/>
      <c r="BU28" s="36"/>
      <c r="BV28" s="37"/>
      <c r="BW28" s="24"/>
      <c r="BX28" s="38"/>
      <c r="BY28" s="24"/>
      <c r="BZ28" s="34"/>
      <c r="CA28" s="24"/>
      <c r="CB28" s="35"/>
      <c r="CC28" s="36"/>
      <c r="CD28" s="37"/>
      <c r="CE28" s="24"/>
      <c r="CF28" s="38"/>
      <c r="CG28" s="24"/>
      <c r="CH28" s="34"/>
      <c r="CI28" s="24"/>
      <c r="CJ28" s="35"/>
      <c r="CK28" s="36"/>
      <c r="CL28" s="37"/>
      <c r="CM28" s="24"/>
      <c r="CN28" s="38"/>
      <c r="CO28" s="24"/>
      <c r="CP28" s="34"/>
      <c r="CQ28" s="24"/>
      <c r="CR28" s="35"/>
      <c r="CS28" s="36"/>
      <c r="CT28" s="37"/>
      <c r="CU28" s="24"/>
      <c r="CV28" s="38"/>
      <c r="CW28" s="24"/>
      <c r="CX28" s="34"/>
      <c r="CY28" s="24"/>
      <c r="CZ28" s="35"/>
      <c r="DA28" s="36"/>
      <c r="DB28" s="37"/>
      <c r="DC28" s="24"/>
      <c r="DD28" s="38"/>
      <c r="DE28" s="24"/>
      <c r="DF28" s="34"/>
      <c r="DG28" s="24"/>
      <c r="DH28" s="35"/>
      <c r="DI28" s="36"/>
      <c r="DJ28" s="37"/>
      <c r="DK28" s="24"/>
      <c r="DL28" s="38"/>
      <c r="DM28" s="24"/>
      <c r="DN28" s="34"/>
      <c r="DO28" s="24"/>
      <c r="DP28" s="35"/>
      <c r="DQ28" s="36"/>
      <c r="DR28" s="37"/>
      <c r="DS28" s="24"/>
      <c r="DT28" s="38"/>
      <c r="DU28" s="24"/>
      <c r="DV28" s="34"/>
      <c r="DW28" s="24"/>
      <c r="DX28" s="35"/>
      <c r="DY28" s="36"/>
      <c r="DZ28" s="37"/>
      <c r="EA28" s="24"/>
      <c r="EB28" s="38"/>
      <c r="EC28" s="24"/>
      <c r="ED28" s="34"/>
      <c r="EE28" s="24"/>
      <c r="EF28" s="35"/>
      <c r="EG28" s="36"/>
      <c r="EH28" s="37"/>
      <c r="EI28" s="24"/>
      <c r="EJ28" s="38"/>
      <c r="EK28" s="24"/>
      <c r="EL28" s="34"/>
      <c r="EM28" s="24"/>
      <c r="EN28" s="35"/>
      <c r="EO28" s="36"/>
      <c r="EP28" s="37"/>
      <c r="EQ28" s="24"/>
      <c r="ER28" s="38"/>
      <c r="ES28" s="24"/>
      <c r="ET28" s="34"/>
      <c r="EU28" s="24"/>
      <c r="EV28" s="35"/>
      <c r="EW28" s="36"/>
      <c r="EX28" s="37"/>
      <c r="EY28" s="24"/>
      <c r="EZ28" s="38"/>
      <c r="FA28" s="24"/>
      <c r="FB28" s="34"/>
      <c r="FC28" s="24"/>
      <c r="FD28" s="35"/>
      <c r="FE28" s="36"/>
      <c r="FF28" s="37"/>
      <c r="FG28" s="24"/>
      <c r="FH28" s="38"/>
      <c r="FI28" s="24"/>
      <c r="FJ28" s="34"/>
      <c r="FK28" s="24"/>
      <c r="FL28" s="35"/>
      <c r="FM28" s="36"/>
      <c r="FN28" s="37"/>
      <c r="FO28" s="24"/>
      <c r="FP28" s="38"/>
      <c r="FQ28" s="24"/>
      <c r="FR28" s="34"/>
      <c r="FS28" s="24"/>
      <c r="FT28" s="35"/>
      <c r="FU28" s="36"/>
      <c r="FV28" s="37"/>
      <c r="FW28" s="24"/>
      <c r="FX28" s="38"/>
      <c r="FY28" s="24"/>
      <c r="FZ28" s="34"/>
      <c r="GA28" s="24"/>
      <c r="GB28" s="35"/>
      <c r="GC28" s="36"/>
      <c r="GD28" s="37"/>
      <c r="GE28" s="24"/>
      <c r="GF28" s="38"/>
      <c r="GG28" s="24"/>
      <c r="GH28" s="34"/>
      <c r="GI28" s="24"/>
      <c r="GJ28" s="35"/>
      <c r="GK28" s="36"/>
      <c r="GL28" s="37"/>
      <c r="GM28" s="24"/>
      <c r="GN28" s="38"/>
      <c r="GO28" s="24"/>
      <c r="GP28" s="34"/>
      <c r="GQ28" s="24"/>
      <c r="GR28" s="35"/>
      <c r="GS28" s="36"/>
      <c r="GT28" s="37"/>
      <c r="GU28" s="24"/>
      <c r="GV28" s="38"/>
      <c r="GW28" s="24"/>
      <c r="GX28" s="34"/>
      <c r="GY28" s="24"/>
      <c r="GZ28" s="35"/>
      <c r="HA28" s="36"/>
      <c r="HB28" s="37"/>
      <c r="HC28" s="24"/>
      <c r="HD28" s="38"/>
      <c r="HE28" s="24"/>
      <c r="HF28" s="34"/>
      <c r="HG28" s="24"/>
      <c r="HH28" s="35"/>
      <c r="HI28" s="36"/>
      <c r="HJ28" s="37"/>
      <c r="HK28" s="24"/>
      <c r="HL28" s="38"/>
      <c r="HM28" s="24"/>
      <c r="HN28" s="34"/>
      <c r="HO28" s="24"/>
      <c r="HP28" s="35"/>
      <c r="HQ28" s="36"/>
      <c r="HR28" s="37"/>
      <c r="HS28" s="24"/>
      <c r="HT28" s="38"/>
      <c r="HU28" s="24"/>
      <c r="HV28" s="34"/>
      <c r="HW28" s="24"/>
      <c r="HX28" s="35"/>
      <c r="HY28" s="36"/>
      <c r="HZ28" s="37"/>
      <c r="IA28" s="24"/>
      <c r="IB28" s="38"/>
      <c r="IC28" s="24"/>
      <c r="ID28" s="34"/>
      <c r="IE28" s="24"/>
      <c r="IF28" s="35"/>
      <c r="IG28" s="36"/>
      <c r="IH28" s="37"/>
      <c r="II28" s="24"/>
      <c r="IJ28" s="38"/>
      <c r="IK28" s="24"/>
      <c r="IL28" s="34"/>
      <c r="IM28" s="24"/>
      <c r="IN28" s="35"/>
      <c r="IO28" s="36"/>
      <c r="IP28" s="37"/>
      <c r="IQ28" s="24"/>
      <c r="IR28" s="38"/>
      <c r="IS28" s="24"/>
      <c r="IT28" s="34"/>
      <c r="IU28" s="24"/>
      <c r="IV28" s="35"/>
    </row>
    <row r="29" spans="1:256" s="12" customFormat="1" ht="18.75" x14ac:dyDescent="0.2">
      <c r="A29" s="104" t="s">
        <v>30</v>
      </c>
      <c r="B29" s="105" t="s">
        <v>22</v>
      </c>
      <c r="C29" s="26"/>
      <c r="D29" s="25"/>
      <c r="E29" s="26"/>
      <c r="F29" s="27"/>
      <c r="G29" s="26"/>
      <c r="H29" s="27"/>
      <c r="I29" s="28"/>
      <c r="J29" s="29"/>
      <c r="K29" s="30"/>
      <c r="L29" s="30"/>
      <c r="M29" s="30"/>
      <c r="N29" s="31"/>
      <c r="O29" s="30"/>
      <c r="P29" s="32"/>
      <c r="Q29" s="28"/>
      <c r="R29" s="29"/>
      <c r="S29" s="30"/>
      <c r="T29" s="30"/>
      <c r="U29" s="30"/>
      <c r="V29" s="31"/>
      <c r="W29" s="30"/>
      <c r="X29" s="32"/>
      <c r="Y29" s="28"/>
      <c r="Z29" s="29"/>
      <c r="AA29" s="30"/>
      <c r="AB29" s="30"/>
      <c r="AC29" s="30"/>
      <c r="AD29" s="31"/>
      <c r="AE29" s="30"/>
      <c r="AF29" s="32"/>
      <c r="AG29" s="28"/>
      <c r="AH29" s="29"/>
      <c r="AI29" s="30"/>
      <c r="AJ29" s="30"/>
      <c r="AK29" s="30"/>
      <c r="AL29" s="31"/>
      <c r="AM29" s="30"/>
      <c r="AN29" s="32"/>
      <c r="AO29" s="28"/>
      <c r="AP29" s="29"/>
      <c r="AQ29" s="30"/>
      <c r="AR29" s="30"/>
      <c r="AS29" s="30"/>
      <c r="AT29" s="31"/>
      <c r="AU29" s="30"/>
      <c r="AV29" s="32"/>
      <c r="AW29" s="28"/>
      <c r="AX29" s="29"/>
      <c r="AY29" s="30"/>
      <c r="AZ29" s="30"/>
      <c r="BA29" s="30"/>
      <c r="BB29" s="31"/>
      <c r="BC29" s="30"/>
      <c r="BD29" s="32"/>
      <c r="BE29" s="28"/>
      <c r="BF29" s="29"/>
      <c r="BG29" s="30"/>
      <c r="BH29" s="30"/>
      <c r="BI29" s="30"/>
      <c r="BJ29" s="31"/>
      <c r="BK29" s="30"/>
      <c r="BL29" s="32"/>
      <c r="BM29" s="28"/>
      <c r="BN29" s="29"/>
      <c r="BO29" s="30"/>
      <c r="BP29" s="30"/>
      <c r="BQ29" s="33"/>
      <c r="BR29" s="34"/>
      <c r="BS29" s="24"/>
      <c r="BT29" s="35"/>
      <c r="BU29" s="36"/>
      <c r="BV29" s="37"/>
      <c r="BW29" s="24"/>
      <c r="BX29" s="38"/>
      <c r="BY29" s="24"/>
      <c r="BZ29" s="34"/>
      <c r="CA29" s="24"/>
      <c r="CB29" s="35"/>
      <c r="CC29" s="36"/>
      <c r="CD29" s="37"/>
      <c r="CE29" s="24"/>
      <c r="CF29" s="38"/>
      <c r="CG29" s="24"/>
      <c r="CH29" s="34"/>
      <c r="CI29" s="24"/>
      <c r="CJ29" s="35"/>
      <c r="CK29" s="36"/>
      <c r="CL29" s="37"/>
      <c r="CM29" s="24"/>
      <c r="CN29" s="38"/>
      <c r="CO29" s="24"/>
      <c r="CP29" s="34"/>
      <c r="CQ29" s="24"/>
      <c r="CR29" s="35"/>
      <c r="CS29" s="36"/>
      <c r="CT29" s="37"/>
      <c r="CU29" s="24"/>
      <c r="CV29" s="38"/>
      <c r="CW29" s="24"/>
      <c r="CX29" s="34"/>
      <c r="CY29" s="24"/>
      <c r="CZ29" s="35"/>
      <c r="DA29" s="36"/>
      <c r="DB29" s="37"/>
      <c r="DC29" s="24"/>
      <c r="DD29" s="38"/>
      <c r="DE29" s="24"/>
      <c r="DF29" s="34"/>
      <c r="DG29" s="24"/>
      <c r="DH29" s="35"/>
      <c r="DI29" s="36"/>
      <c r="DJ29" s="37"/>
      <c r="DK29" s="24"/>
      <c r="DL29" s="38"/>
      <c r="DM29" s="24"/>
      <c r="DN29" s="34"/>
      <c r="DO29" s="24"/>
      <c r="DP29" s="35"/>
      <c r="DQ29" s="36"/>
      <c r="DR29" s="37"/>
      <c r="DS29" s="24"/>
      <c r="DT29" s="38"/>
      <c r="DU29" s="24"/>
      <c r="DV29" s="34"/>
      <c r="DW29" s="24"/>
      <c r="DX29" s="35"/>
      <c r="DY29" s="36"/>
      <c r="DZ29" s="37"/>
      <c r="EA29" s="24"/>
      <c r="EB29" s="38"/>
      <c r="EC29" s="24"/>
      <c r="ED29" s="34"/>
      <c r="EE29" s="24"/>
      <c r="EF29" s="35"/>
      <c r="EG29" s="36"/>
      <c r="EH29" s="37"/>
      <c r="EI29" s="24"/>
      <c r="EJ29" s="38"/>
      <c r="EK29" s="24"/>
      <c r="EL29" s="34"/>
      <c r="EM29" s="24"/>
      <c r="EN29" s="35"/>
      <c r="EO29" s="36"/>
      <c r="EP29" s="37"/>
      <c r="EQ29" s="24"/>
      <c r="ER29" s="38"/>
      <c r="ES29" s="24"/>
      <c r="ET29" s="34"/>
      <c r="EU29" s="24"/>
      <c r="EV29" s="35"/>
      <c r="EW29" s="36"/>
      <c r="EX29" s="37"/>
      <c r="EY29" s="24"/>
      <c r="EZ29" s="38"/>
      <c r="FA29" s="24"/>
      <c r="FB29" s="34"/>
      <c r="FC29" s="24"/>
      <c r="FD29" s="35"/>
      <c r="FE29" s="36"/>
      <c r="FF29" s="37"/>
      <c r="FG29" s="24"/>
      <c r="FH29" s="38"/>
      <c r="FI29" s="24"/>
      <c r="FJ29" s="34"/>
      <c r="FK29" s="24"/>
      <c r="FL29" s="35"/>
      <c r="FM29" s="36"/>
      <c r="FN29" s="37"/>
      <c r="FO29" s="24"/>
      <c r="FP29" s="38"/>
      <c r="FQ29" s="24"/>
      <c r="FR29" s="34"/>
      <c r="FS29" s="24"/>
      <c r="FT29" s="35"/>
      <c r="FU29" s="36"/>
      <c r="FV29" s="37"/>
      <c r="FW29" s="24"/>
      <c r="FX29" s="38"/>
      <c r="FY29" s="24"/>
      <c r="FZ29" s="34"/>
      <c r="GA29" s="24"/>
      <c r="GB29" s="35"/>
      <c r="GC29" s="36"/>
      <c r="GD29" s="37"/>
      <c r="GE29" s="24"/>
      <c r="GF29" s="38"/>
      <c r="GG29" s="24"/>
      <c r="GH29" s="34"/>
      <c r="GI29" s="24"/>
      <c r="GJ29" s="35"/>
      <c r="GK29" s="36"/>
      <c r="GL29" s="37"/>
      <c r="GM29" s="24"/>
      <c r="GN29" s="38"/>
      <c r="GO29" s="24"/>
      <c r="GP29" s="34"/>
      <c r="GQ29" s="24"/>
      <c r="GR29" s="35"/>
      <c r="GS29" s="36"/>
      <c r="GT29" s="37"/>
      <c r="GU29" s="24"/>
      <c r="GV29" s="38"/>
      <c r="GW29" s="24"/>
      <c r="GX29" s="34"/>
      <c r="GY29" s="24"/>
      <c r="GZ29" s="35"/>
      <c r="HA29" s="36"/>
      <c r="HB29" s="37"/>
      <c r="HC29" s="24"/>
      <c r="HD29" s="38"/>
      <c r="HE29" s="24"/>
      <c r="HF29" s="34"/>
      <c r="HG29" s="24"/>
      <c r="HH29" s="35"/>
      <c r="HI29" s="36"/>
      <c r="HJ29" s="37"/>
      <c r="HK29" s="24"/>
      <c r="HL29" s="38"/>
      <c r="HM29" s="24"/>
      <c r="HN29" s="34"/>
      <c r="HO29" s="24"/>
      <c r="HP29" s="35"/>
      <c r="HQ29" s="36"/>
      <c r="HR29" s="37"/>
      <c r="HS29" s="24"/>
      <c r="HT29" s="38"/>
      <c r="HU29" s="24"/>
      <c r="HV29" s="34"/>
      <c r="HW29" s="24"/>
      <c r="HX29" s="35"/>
      <c r="HY29" s="36"/>
      <c r="HZ29" s="37"/>
      <c r="IA29" s="24"/>
      <c r="IB29" s="38"/>
      <c r="IC29" s="24"/>
      <c r="ID29" s="34"/>
      <c r="IE29" s="24"/>
      <c r="IF29" s="35"/>
      <c r="IG29" s="36"/>
      <c r="IH29" s="37"/>
      <c r="II29" s="24"/>
      <c r="IJ29" s="38"/>
      <c r="IK29" s="24"/>
      <c r="IL29" s="34"/>
      <c r="IM29" s="24"/>
      <c r="IN29" s="35"/>
      <c r="IO29" s="36"/>
      <c r="IP29" s="37"/>
      <c r="IQ29" s="24"/>
      <c r="IR29" s="38"/>
      <c r="IS29" s="24"/>
      <c r="IT29" s="34"/>
      <c r="IU29" s="24"/>
      <c r="IV29" s="35"/>
    </row>
    <row r="30" spans="1:256" s="12" customFormat="1" ht="18.75" x14ac:dyDescent="0.2">
      <c r="A30" s="104" t="s">
        <v>31</v>
      </c>
      <c r="B30" s="105" t="s">
        <v>22</v>
      </c>
      <c r="C30" s="26"/>
      <c r="D30" s="25"/>
      <c r="E30" s="26"/>
      <c r="F30" s="27"/>
      <c r="G30" s="26"/>
      <c r="H30" s="27"/>
      <c r="I30" s="28"/>
      <c r="J30" s="29"/>
      <c r="K30" s="30"/>
      <c r="L30" s="30"/>
      <c r="M30" s="30"/>
      <c r="N30" s="31"/>
      <c r="O30" s="30"/>
      <c r="P30" s="32"/>
      <c r="Q30" s="28"/>
      <c r="R30" s="29"/>
      <c r="S30" s="30"/>
      <c r="T30" s="30"/>
      <c r="U30" s="30"/>
      <c r="V30" s="31"/>
      <c r="W30" s="30"/>
      <c r="X30" s="32"/>
      <c r="Y30" s="28"/>
      <c r="Z30" s="29"/>
      <c r="AA30" s="30"/>
      <c r="AB30" s="30"/>
      <c r="AC30" s="30"/>
      <c r="AD30" s="31"/>
      <c r="AE30" s="30"/>
      <c r="AF30" s="32"/>
      <c r="AG30" s="28"/>
      <c r="AH30" s="29"/>
      <c r="AI30" s="30"/>
      <c r="AJ30" s="30"/>
      <c r="AK30" s="30"/>
      <c r="AL30" s="31"/>
      <c r="AM30" s="30"/>
      <c r="AN30" s="32"/>
      <c r="AO30" s="28"/>
      <c r="AP30" s="29"/>
      <c r="AQ30" s="30"/>
      <c r="AR30" s="30"/>
      <c r="AS30" s="30"/>
      <c r="AT30" s="31"/>
      <c r="AU30" s="30"/>
      <c r="AV30" s="32"/>
      <c r="AW30" s="28"/>
      <c r="AX30" s="29"/>
      <c r="AY30" s="30"/>
      <c r="AZ30" s="30"/>
      <c r="BA30" s="30"/>
      <c r="BB30" s="31"/>
      <c r="BC30" s="30"/>
      <c r="BD30" s="32"/>
      <c r="BE30" s="28"/>
      <c r="BF30" s="29"/>
      <c r="BG30" s="30"/>
      <c r="BH30" s="30"/>
      <c r="BI30" s="30"/>
      <c r="BJ30" s="31"/>
      <c r="BK30" s="30"/>
      <c r="BL30" s="32"/>
      <c r="BM30" s="28"/>
      <c r="BN30" s="29"/>
      <c r="BO30" s="30"/>
      <c r="BP30" s="30"/>
      <c r="BQ30" s="33"/>
      <c r="BR30" s="34"/>
      <c r="BS30" s="24"/>
      <c r="BT30" s="35"/>
      <c r="BU30" s="39"/>
      <c r="BV30" s="40"/>
      <c r="BW30" s="24"/>
      <c r="BX30" s="38"/>
      <c r="BY30" s="24"/>
      <c r="BZ30" s="34"/>
      <c r="CA30" s="24"/>
      <c r="CB30" s="35"/>
      <c r="CC30" s="39"/>
      <c r="CD30" s="40"/>
      <c r="CE30" s="24"/>
      <c r="CF30" s="38"/>
      <c r="CG30" s="24"/>
      <c r="CH30" s="34"/>
      <c r="CI30" s="24"/>
      <c r="CJ30" s="35"/>
      <c r="CK30" s="39"/>
      <c r="CL30" s="40"/>
      <c r="CM30" s="24"/>
      <c r="CN30" s="38"/>
      <c r="CO30" s="24"/>
      <c r="CP30" s="34"/>
      <c r="CQ30" s="24"/>
      <c r="CR30" s="35"/>
      <c r="CS30" s="39"/>
      <c r="CT30" s="40"/>
      <c r="CU30" s="24"/>
      <c r="CV30" s="38"/>
      <c r="CW30" s="24"/>
      <c r="CX30" s="34"/>
      <c r="CY30" s="24"/>
      <c r="CZ30" s="35"/>
      <c r="DA30" s="39"/>
      <c r="DB30" s="40"/>
      <c r="DC30" s="24"/>
      <c r="DD30" s="38"/>
      <c r="DE30" s="24"/>
      <c r="DF30" s="34"/>
      <c r="DG30" s="24"/>
      <c r="DH30" s="35"/>
      <c r="DI30" s="39"/>
      <c r="DJ30" s="40"/>
      <c r="DK30" s="24"/>
      <c r="DL30" s="38"/>
      <c r="DM30" s="24"/>
      <c r="DN30" s="34"/>
      <c r="DO30" s="24"/>
      <c r="DP30" s="35"/>
      <c r="DQ30" s="39"/>
      <c r="DR30" s="40"/>
      <c r="DS30" s="24"/>
      <c r="DT30" s="38"/>
      <c r="DU30" s="24"/>
      <c r="DV30" s="34"/>
      <c r="DW30" s="24"/>
      <c r="DX30" s="35"/>
      <c r="DY30" s="39"/>
      <c r="DZ30" s="40"/>
      <c r="EA30" s="24"/>
      <c r="EB30" s="38"/>
      <c r="EC30" s="24"/>
      <c r="ED30" s="34"/>
      <c r="EE30" s="24"/>
      <c r="EF30" s="35"/>
      <c r="EG30" s="39"/>
      <c r="EH30" s="40"/>
      <c r="EI30" s="24"/>
      <c r="EJ30" s="38"/>
      <c r="EK30" s="24"/>
      <c r="EL30" s="34"/>
      <c r="EM30" s="24"/>
      <c r="EN30" s="35"/>
      <c r="EO30" s="39"/>
      <c r="EP30" s="40"/>
      <c r="EQ30" s="24"/>
      <c r="ER30" s="38"/>
      <c r="ES30" s="24"/>
      <c r="ET30" s="34"/>
      <c r="EU30" s="24"/>
      <c r="EV30" s="35"/>
      <c r="EW30" s="39"/>
      <c r="EX30" s="40"/>
      <c r="EY30" s="24"/>
      <c r="EZ30" s="38"/>
      <c r="FA30" s="24"/>
      <c r="FB30" s="34"/>
      <c r="FC30" s="24"/>
      <c r="FD30" s="35"/>
      <c r="FE30" s="39"/>
      <c r="FF30" s="40"/>
      <c r="FG30" s="24"/>
      <c r="FH30" s="38"/>
      <c r="FI30" s="24"/>
      <c r="FJ30" s="34"/>
      <c r="FK30" s="24"/>
      <c r="FL30" s="35"/>
      <c r="FM30" s="39"/>
      <c r="FN30" s="40"/>
      <c r="FO30" s="24"/>
      <c r="FP30" s="38"/>
      <c r="FQ30" s="24"/>
      <c r="FR30" s="34"/>
      <c r="FS30" s="24"/>
      <c r="FT30" s="35"/>
      <c r="FU30" s="39"/>
      <c r="FV30" s="40"/>
      <c r="FW30" s="24"/>
      <c r="FX30" s="38"/>
      <c r="FY30" s="24"/>
      <c r="FZ30" s="34"/>
      <c r="GA30" s="24"/>
      <c r="GB30" s="35"/>
      <c r="GC30" s="39"/>
      <c r="GD30" s="40"/>
      <c r="GE30" s="24"/>
      <c r="GF30" s="38"/>
      <c r="GG30" s="24"/>
      <c r="GH30" s="34"/>
      <c r="GI30" s="24"/>
      <c r="GJ30" s="35"/>
      <c r="GK30" s="39"/>
      <c r="GL30" s="40"/>
      <c r="GM30" s="24"/>
      <c r="GN30" s="38"/>
      <c r="GO30" s="24"/>
      <c r="GP30" s="34"/>
      <c r="GQ30" s="24"/>
      <c r="GR30" s="35"/>
      <c r="GS30" s="39"/>
      <c r="GT30" s="40"/>
      <c r="GU30" s="24"/>
      <c r="GV30" s="38"/>
      <c r="GW30" s="24"/>
      <c r="GX30" s="34"/>
      <c r="GY30" s="24"/>
      <c r="GZ30" s="35"/>
      <c r="HA30" s="39"/>
      <c r="HB30" s="40"/>
      <c r="HC30" s="24"/>
      <c r="HD30" s="38"/>
      <c r="HE30" s="24"/>
      <c r="HF30" s="34"/>
      <c r="HG30" s="24"/>
      <c r="HH30" s="35"/>
      <c r="HI30" s="39"/>
      <c r="HJ30" s="40"/>
      <c r="HK30" s="24"/>
      <c r="HL30" s="38"/>
      <c r="HM30" s="24"/>
      <c r="HN30" s="34"/>
      <c r="HO30" s="24"/>
      <c r="HP30" s="35"/>
      <c r="HQ30" s="39"/>
      <c r="HR30" s="40"/>
      <c r="HS30" s="24"/>
      <c r="HT30" s="38"/>
      <c r="HU30" s="24"/>
      <c r="HV30" s="34"/>
      <c r="HW30" s="24"/>
      <c r="HX30" s="35"/>
      <c r="HY30" s="39"/>
      <c r="HZ30" s="40"/>
      <c r="IA30" s="24"/>
      <c r="IB30" s="38"/>
      <c r="IC30" s="24"/>
      <c r="ID30" s="34"/>
      <c r="IE30" s="24"/>
      <c r="IF30" s="35"/>
      <c r="IG30" s="39"/>
      <c r="IH30" s="40"/>
      <c r="II30" s="24"/>
      <c r="IJ30" s="38"/>
      <c r="IK30" s="24"/>
      <c r="IL30" s="34"/>
      <c r="IM30" s="24"/>
      <c r="IN30" s="35"/>
      <c r="IO30" s="39"/>
      <c r="IP30" s="40"/>
      <c r="IQ30" s="24"/>
      <c r="IR30" s="38"/>
      <c r="IS30" s="24"/>
      <c r="IT30" s="34"/>
      <c r="IU30" s="24"/>
      <c r="IV30" s="35"/>
    </row>
    <row r="31" spans="1:256" s="12" customFormat="1" ht="26.25" thickBot="1" x14ac:dyDescent="0.25">
      <c r="A31" s="104" t="s">
        <v>32</v>
      </c>
      <c r="B31" s="105" t="s">
        <v>33</v>
      </c>
      <c r="C31" s="26"/>
      <c r="D31" s="25"/>
      <c r="E31" s="26"/>
      <c r="F31" s="27"/>
      <c r="G31" s="26"/>
      <c r="H31" s="27"/>
      <c r="I31" s="28"/>
      <c r="J31" s="29"/>
      <c r="K31" s="30"/>
      <c r="L31" s="30"/>
      <c r="M31" s="30"/>
      <c r="N31" s="31"/>
      <c r="O31" s="30"/>
      <c r="P31" s="32"/>
      <c r="Q31" s="28"/>
      <c r="R31" s="29"/>
      <c r="S31" s="30"/>
      <c r="T31" s="30"/>
      <c r="U31" s="30"/>
      <c r="V31" s="31"/>
      <c r="W31" s="30"/>
      <c r="X31" s="32"/>
      <c r="Y31" s="28"/>
      <c r="Z31" s="29"/>
      <c r="AA31" s="30"/>
      <c r="AB31" s="30"/>
      <c r="AC31" s="30"/>
      <c r="AD31" s="31"/>
      <c r="AE31" s="30"/>
      <c r="AF31" s="32"/>
      <c r="AG31" s="28"/>
      <c r="AH31" s="29"/>
      <c r="AI31" s="30"/>
      <c r="AJ31" s="30"/>
      <c r="AK31" s="30"/>
      <c r="AL31" s="31"/>
      <c r="AM31" s="30"/>
      <c r="AN31" s="32"/>
      <c r="AO31" s="28"/>
      <c r="AP31" s="29"/>
      <c r="AQ31" s="30"/>
      <c r="AR31" s="30"/>
      <c r="AS31" s="30"/>
      <c r="AT31" s="31"/>
      <c r="AU31" s="30"/>
      <c r="AV31" s="32"/>
      <c r="AW31" s="28"/>
      <c r="AX31" s="29"/>
      <c r="AY31" s="30"/>
      <c r="AZ31" s="30"/>
      <c r="BA31" s="30"/>
      <c r="BB31" s="31"/>
      <c r="BC31" s="30"/>
      <c r="BD31" s="32"/>
      <c r="BE31" s="28"/>
      <c r="BF31" s="29"/>
      <c r="BG31" s="30"/>
      <c r="BH31" s="30"/>
      <c r="BI31" s="30"/>
      <c r="BJ31" s="31"/>
      <c r="BK31" s="30"/>
      <c r="BL31" s="32"/>
      <c r="BM31" s="28"/>
      <c r="BN31" s="29"/>
      <c r="BO31" s="30"/>
      <c r="BP31" s="30"/>
      <c r="BQ31" s="33"/>
      <c r="BR31" s="34"/>
      <c r="BS31" s="24"/>
      <c r="BT31" s="35"/>
      <c r="BU31" s="41"/>
      <c r="BV31" s="42"/>
      <c r="BW31" s="24"/>
      <c r="BX31" s="38"/>
      <c r="BY31" s="24"/>
      <c r="BZ31" s="34"/>
      <c r="CA31" s="24"/>
      <c r="CB31" s="35"/>
      <c r="CC31" s="41"/>
      <c r="CD31" s="42"/>
      <c r="CE31" s="24"/>
      <c r="CF31" s="38"/>
      <c r="CG31" s="24"/>
      <c r="CH31" s="34"/>
      <c r="CI31" s="24"/>
      <c r="CJ31" s="35"/>
      <c r="CK31" s="41"/>
      <c r="CL31" s="42"/>
      <c r="CM31" s="24"/>
      <c r="CN31" s="38"/>
      <c r="CO31" s="24"/>
      <c r="CP31" s="34"/>
      <c r="CQ31" s="24"/>
      <c r="CR31" s="35"/>
      <c r="CS31" s="41"/>
      <c r="CT31" s="42"/>
      <c r="CU31" s="24"/>
      <c r="CV31" s="38"/>
      <c r="CW31" s="24"/>
      <c r="CX31" s="34"/>
      <c r="CY31" s="24"/>
      <c r="CZ31" s="35"/>
      <c r="DA31" s="41"/>
      <c r="DB31" s="42"/>
      <c r="DC31" s="24"/>
      <c r="DD31" s="38"/>
      <c r="DE31" s="24"/>
      <c r="DF31" s="34"/>
      <c r="DG31" s="24"/>
      <c r="DH31" s="35"/>
      <c r="DI31" s="41"/>
      <c r="DJ31" s="42"/>
      <c r="DK31" s="24"/>
      <c r="DL31" s="38"/>
      <c r="DM31" s="24"/>
      <c r="DN31" s="34"/>
      <c r="DO31" s="24"/>
      <c r="DP31" s="35"/>
      <c r="DQ31" s="41"/>
      <c r="DR31" s="42"/>
      <c r="DS31" s="24"/>
      <c r="DT31" s="38"/>
      <c r="DU31" s="24"/>
      <c r="DV31" s="34"/>
      <c r="DW31" s="24"/>
      <c r="DX31" s="35"/>
      <c r="DY31" s="41"/>
      <c r="DZ31" s="42"/>
      <c r="EA31" s="24"/>
      <c r="EB31" s="38"/>
      <c r="EC31" s="24"/>
      <c r="ED31" s="34"/>
      <c r="EE31" s="24"/>
      <c r="EF31" s="35"/>
      <c r="EG31" s="41"/>
      <c r="EH31" s="42"/>
      <c r="EI31" s="24"/>
      <c r="EJ31" s="38"/>
      <c r="EK31" s="24"/>
      <c r="EL31" s="34"/>
      <c r="EM31" s="24"/>
      <c r="EN31" s="35"/>
      <c r="EO31" s="41"/>
      <c r="EP31" s="42"/>
      <c r="EQ31" s="24"/>
      <c r="ER31" s="38"/>
      <c r="ES31" s="24"/>
      <c r="ET31" s="34"/>
      <c r="EU31" s="24"/>
      <c r="EV31" s="35"/>
      <c r="EW31" s="41"/>
      <c r="EX31" s="42"/>
      <c r="EY31" s="24"/>
      <c r="EZ31" s="38"/>
      <c r="FA31" s="24"/>
      <c r="FB31" s="34"/>
      <c r="FC31" s="24"/>
      <c r="FD31" s="35"/>
      <c r="FE31" s="41"/>
      <c r="FF31" s="42"/>
      <c r="FG31" s="24"/>
      <c r="FH31" s="38"/>
      <c r="FI31" s="24"/>
      <c r="FJ31" s="34"/>
      <c r="FK31" s="24"/>
      <c r="FL31" s="35"/>
      <c r="FM31" s="41"/>
      <c r="FN31" s="42"/>
      <c r="FO31" s="24"/>
      <c r="FP31" s="38"/>
      <c r="FQ31" s="24"/>
      <c r="FR31" s="34"/>
      <c r="FS31" s="24"/>
      <c r="FT31" s="35"/>
      <c r="FU31" s="41"/>
      <c r="FV31" s="42"/>
      <c r="FW31" s="24"/>
      <c r="FX31" s="38"/>
      <c r="FY31" s="24"/>
      <c r="FZ31" s="34"/>
      <c r="GA31" s="24"/>
      <c r="GB31" s="35"/>
      <c r="GC31" s="41"/>
      <c r="GD31" s="42"/>
      <c r="GE31" s="24"/>
      <c r="GF31" s="38"/>
      <c r="GG31" s="24"/>
      <c r="GH31" s="34"/>
      <c r="GI31" s="24"/>
      <c r="GJ31" s="35"/>
      <c r="GK31" s="41"/>
      <c r="GL31" s="42"/>
      <c r="GM31" s="24"/>
      <c r="GN31" s="38"/>
      <c r="GO31" s="24"/>
      <c r="GP31" s="34"/>
      <c r="GQ31" s="24"/>
      <c r="GR31" s="35"/>
      <c r="GS31" s="41"/>
      <c r="GT31" s="42"/>
      <c r="GU31" s="24"/>
      <c r="GV31" s="38"/>
      <c r="GW31" s="24"/>
      <c r="GX31" s="34"/>
      <c r="GY31" s="24"/>
      <c r="GZ31" s="35"/>
      <c r="HA31" s="41"/>
      <c r="HB31" s="42"/>
      <c r="HC31" s="24"/>
      <c r="HD31" s="38"/>
      <c r="HE31" s="24"/>
      <c r="HF31" s="34"/>
      <c r="HG31" s="24"/>
      <c r="HH31" s="35"/>
      <c r="HI31" s="41"/>
      <c r="HJ31" s="42"/>
      <c r="HK31" s="24"/>
      <c r="HL31" s="38"/>
      <c r="HM31" s="24"/>
      <c r="HN31" s="34"/>
      <c r="HO31" s="24"/>
      <c r="HP31" s="35"/>
      <c r="HQ31" s="41"/>
      <c r="HR31" s="42"/>
      <c r="HS31" s="24"/>
      <c r="HT31" s="38"/>
      <c r="HU31" s="24"/>
      <c r="HV31" s="34"/>
      <c r="HW31" s="24"/>
      <c r="HX31" s="35"/>
      <c r="HY31" s="41"/>
      <c r="HZ31" s="42"/>
      <c r="IA31" s="24"/>
      <c r="IB31" s="38"/>
      <c r="IC31" s="24"/>
      <c r="ID31" s="34"/>
      <c r="IE31" s="24"/>
      <c r="IF31" s="35"/>
      <c r="IG31" s="41"/>
      <c r="IH31" s="42"/>
      <c r="II31" s="24"/>
      <c r="IJ31" s="38"/>
      <c r="IK31" s="24"/>
      <c r="IL31" s="34"/>
      <c r="IM31" s="24"/>
      <c r="IN31" s="35"/>
      <c r="IO31" s="41"/>
      <c r="IP31" s="42"/>
      <c r="IQ31" s="24"/>
      <c r="IR31" s="38"/>
      <c r="IS31" s="24"/>
      <c r="IT31" s="34"/>
      <c r="IU31" s="24"/>
      <c r="IV31" s="35"/>
    </row>
    <row r="32" spans="1:256" s="44" customFormat="1" ht="21.75" customHeight="1" x14ac:dyDescent="0.2">
      <c r="A32" s="107" t="s">
        <v>34</v>
      </c>
      <c r="B32" s="108" t="s">
        <v>35</v>
      </c>
      <c r="C32" s="26">
        <f>F32*12</f>
        <v>0</v>
      </c>
      <c r="D32" s="25">
        <f>G32*I32</f>
        <v>29385</v>
      </c>
      <c r="E32" s="26">
        <f t="shared" ref="E32:E49" si="0">H32*12</f>
        <v>9</v>
      </c>
      <c r="F32" s="43"/>
      <c r="G32" s="26">
        <f>H32*12</f>
        <v>9</v>
      </c>
      <c r="H32" s="27">
        <v>0.75</v>
      </c>
      <c r="I32" s="12">
        <f>3265</f>
        <v>3265</v>
      </c>
      <c r="J32" s="12">
        <v>1.07</v>
      </c>
      <c r="K32" s="13">
        <v>0.6</v>
      </c>
    </row>
    <row r="33" spans="1:11" s="12" customFormat="1" ht="15" x14ac:dyDescent="0.2">
      <c r="A33" s="107" t="s">
        <v>36</v>
      </c>
      <c r="B33" s="108" t="s">
        <v>37</v>
      </c>
      <c r="C33" s="26">
        <f>F33*12</f>
        <v>0</v>
      </c>
      <c r="D33" s="25">
        <f>G33*I33</f>
        <v>95991</v>
      </c>
      <c r="E33" s="26">
        <f t="shared" si="0"/>
        <v>29.4</v>
      </c>
      <c r="F33" s="43"/>
      <c r="G33" s="26">
        <f>H33*12</f>
        <v>29.4</v>
      </c>
      <c r="H33" s="27">
        <v>2.4500000000000002</v>
      </c>
      <c r="I33" s="12">
        <f>3265</f>
        <v>3265</v>
      </c>
      <c r="J33" s="12">
        <v>1.07</v>
      </c>
      <c r="K33" s="13">
        <v>1.94</v>
      </c>
    </row>
    <row r="34" spans="1:11" s="12" customFormat="1" ht="21" customHeight="1" x14ac:dyDescent="0.2">
      <c r="A34" s="107" t="s">
        <v>38</v>
      </c>
      <c r="B34" s="108" t="s">
        <v>22</v>
      </c>
      <c r="C34" s="26">
        <f>F34*12</f>
        <v>0</v>
      </c>
      <c r="D34" s="25">
        <f>G34*I34</f>
        <v>42706.2</v>
      </c>
      <c r="E34" s="26">
        <f t="shared" si="0"/>
        <v>13.08</v>
      </c>
      <c r="F34" s="43"/>
      <c r="G34" s="26">
        <f>H34*12</f>
        <v>13.08</v>
      </c>
      <c r="H34" s="27">
        <v>1.0900000000000001</v>
      </c>
      <c r="I34" s="12">
        <f>3265</f>
        <v>3265</v>
      </c>
      <c r="J34" s="12">
        <v>1.07</v>
      </c>
      <c r="K34" s="13">
        <v>0.87</v>
      </c>
    </row>
    <row r="35" spans="1:11" s="12" customFormat="1" ht="45" hidden="1" x14ac:dyDescent="0.2">
      <c r="A35" s="107" t="s">
        <v>39</v>
      </c>
      <c r="B35" s="108" t="s">
        <v>29</v>
      </c>
      <c r="C35" s="26"/>
      <c r="D35" s="25"/>
      <c r="E35" s="26"/>
      <c r="F35" s="43"/>
      <c r="G35" s="26">
        <f t="shared" ref="G35:G42" si="1">H35*12</f>
        <v>0</v>
      </c>
      <c r="H35" s="27"/>
      <c r="I35" s="12">
        <f>3265</f>
        <v>3265</v>
      </c>
      <c r="K35" s="13"/>
    </row>
    <row r="36" spans="1:11" s="12" customFormat="1" ht="15" hidden="1" x14ac:dyDescent="0.2">
      <c r="A36" s="93" t="s">
        <v>40</v>
      </c>
      <c r="B36" s="94"/>
      <c r="C36" s="46"/>
      <c r="D36" s="45">
        <v>5287.03</v>
      </c>
      <c r="E36" s="46"/>
      <c r="F36" s="47"/>
      <c r="G36" s="26">
        <f t="shared" si="1"/>
        <v>0</v>
      </c>
      <c r="H36" s="101"/>
      <c r="K36" s="13"/>
    </row>
    <row r="37" spans="1:11" s="12" customFormat="1" ht="15" hidden="1" x14ac:dyDescent="0.2">
      <c r="A37" s="93" t="s">
        <v>41</v>
      </c>
      <c r="B37" s="94"/>
      <c r="C37" s="46"/>
      <c r="D37" s="45">
        <v>2091.67</v>
      </c>
      <c r="E37" s="46"/>
      <c r="F37" s="47"/>
      <c r="G37" s="26">
        <f t="shared" si="1"/>
        <v>0</v>
      </c>
      <c r="H37" s="101"/>
      <c r="K37" s="13"/>
    </row>
    <row r="38" spans="1:11" s="12" customFormat="1" ht="15" hidden="1" x14ac:dyDescent="0.2">
      <c r="A38" s="93" t="s">
        <v>42</v>
      </c>
      <c r="B38" s="94"/>
      <c r="C38" s="46"/>
      <c r="D38" s="45">
        <v>8264.02</v>
      </c>
      <c r="E38" s="46"/>
      <c r="F38" s="47"/>
      <c r="G38" s="26">
        <f t="shared" si="1"/>
        <v>0</v>
      </c>
      <c r="H38" s="101"/>
      <c r="K38" s="13"/>
    </row>
    <row r="39" spans="1:11" s="12" customFormat="1" ht="15" hidden="1" x14ac:dyDescent="0.2">
      <c r="A39" s="93" t="s">
        <v>43</v>
      </c>
      <c r="B39" s="94"/>
      <c r="C39" s="46"/>
      <c r="D39" s="45">
        <v>1409.34</v>
      </c>
      <c r="E39" s="46"/>
      <c r="F39" s="47"/>
      <c r="G39" s="26">
        <f t="shared" si="1"/>
        <v>0</v>
      </c>
      <c r="H39" s="101"/>
      <c r="K39" s="13"/>
    </row>
    <row r="40" spans="1:11" s="12" customFormat="1" ht="15" hidden="1" x14ac:dyDescent="0.2">
      <c r="A40" s="93" t="s">
        <v>44</v>
      </c>
      <c r="B40" s="94"/>
      <c r="C40" s="46"/>
      <c r="D40" s="45">
        <v>2314.41</v>
      </c>
      <c r="E40" s="46"/>
      <c r="F40" s="47"/>
      <c r="G40" s="26">
        <f t="shared" si="1"/>
        <v>0</v>
      </c>
      <c r="H40" s="101"/>
      <c r="K40" s="13"/>
    </row>
    <row r="41" spans="1:11" s="12" customFormat="1" ht="15" hidden="1" x14ac:dyDescent="0.2">
      <c r="A41" s="93" t="s">
        <v>45</v>
      </c>
      <c r="B41" s="94"/>
      <c r="C41" s="46"/>
      <c r="D41" s="45">
        <v>195.88</v>
      </c>
      <c r="E41" s="46"/>
      <c r="F41" s="47"/>
      <c r="G41" s="26">
        <f t="shared" si="1"/>
        <v>0</v>
      </c>
      <c r="H41" s="101"/>
      <c r="K41" s="13"/>
    </row>
    <row r="42" spans="1:11" s="12" customFormat="1" ht="15" hidden="1" x14ac:dyDescent="0.2">
      <c r="A42" s="93" t="s">
        <v>46</v>
      </c>
      <c r="B42" s="94"/>
      <c r="C42" s="46"/>
      <c r="D42" s="45">
        <v>5350</v>
      </c>
      <c r="E42" s="46"/>
      <c r="F42" s="47"/>
      <c r="G42" s="26">
        <f t="shared" si="1"/>
        <v>0</v>
      </c>
      <c r="H42" s="101"/>
      <c r="K42" s="13"/>
    </row>
    <row r="43" spans="1:11" s="12" customFormat="1" ht="45" x14ac:dyDescent="0.2">
      <c r="A43" s="107" t="s">
        <v>47</v>
      </c>
      <c r="B43" s="108" t="s">
        <v>136</v>
      </c>
      <c r="C43" s="26"/>
      <c r="D43" s="25">
        <f>3407.5*1.105</f>
        <v>3765.29</v>
      </c>
      <c r="E43" s="26"/>
      <c r="F43" s="43"/>
      <c r="G43" s="26">
        <f>D43/I43</f>
        <v>1.1499999999999999</v>
      </c>
      <c r="H43" s="27">
        <f>G43/12</f>
        <v>0.1</v>
      </c>
      <c r="I43" s="12">
        <v>3265</v>
      </c>
      <c r="K43" s="13"/>
    </row>
    <row r="44" spans="1:11" s="12" customFormat="1" ht="20.25" customHeight="1" x14ac:dyDescent="0.2">
      <c r="A44" s="107" t="s">
        <v>48</v>
      </c>
      <c r="B44" s="108" t="s">
        <v>22</v>
      </c>
      <c r="C44" s="26">
        <f>F44*12</f>
        <v>0</v>
      </c>
      <c r="D44" s="25">
        <f>G44*I44</f>
        <v>49758.6</v>
      </c>
      <c r="E44" s="26">
        <f t="shared" si="0"/>
        <v>15.24</v>
      </c>
      <c r="F44" s="43"/>
      <c r="G44" s="26">
        <f>H44*12</f>
        <v>15.24</v>
      </c>
      <c r="H44" s="27">
        <v>1.27</v>
      </c>
      <c r="I44" s="12">
        <f>3265</f>
        <v>3265</v>
      </c>
      <c r="J44" s="12">
        <v>1.07</v>
      </c>
      <c r="K44" s="13">
        <v>1.01</v>
      </c>
    </row>
    <row r="45" spans="1:11" s="12" customFormat="1" ht="28.5" x14ac:dyDescent="0.2">
      <c r="A45" s="107" t="s">
        <v>49</v>
      </c>
      <c r="B45" s="109" t="s">
        <v>50</v>
      </c>
      <c r="C45" s="26">
        <f>F45*12</f>
        <v>0</v>
      </c>
      <c r="D45" s="25">
        <f>G45*I45</f>
        <v>105786</v>
      </c>
      <c r="E45" s="26">
        <f t="shared" si="0"/>
        <v>32.4</v>
      </c>
      <c r="F45" s="43"/>
      <c r="G45" s="26">
        <f>H45*12</f>
        <v>32.4</v>
      </c>
      <c r="H45" s="27">
        <v>2.7</v>
      </c>
      <c r="I45" s="12">
        <f>3265</f>
        <v>3265</v>
      </c>
      <c r="J45" s="12">
        <v>1.07</v>
      </c>
      <c r="K45" s="13">
        <v>2.14</v>
      </c>
    </row>
    <row r="46" spans="1:11" s="12" customFormat="1" ht="45" x14ac:dyDescent="0.2">
      <c r="A46" s="107" t="s">
        <v>163</v>
      </c>
      <c r="B46" s="109" t="s">
        <v>29</v>
      </c>
      <c r="C46" s="26"/>
      <c r="D46" s="25">
        <f>1*7400</f>
        <v>7400</v>
      </c>
      <c r="E46" s="26"/>
      <c r="F46" s="43"/>
      <c r="G46" s="26">
        <f>D46/I46</f>
        <v>2.27</v>
      </c>
      <c r="H46" s="27">
        <f>G46/12</f>
        <v>0.19</v>
      </c>
      <c r="I46" s="12">
        <f>3265</f>
        <v>3265</v>
      </c>
      <c r="K46" s="13"/>
    </row>
    <row r="47" spans="1:11" s="20" customFormat="1" ht="30" x14ac:dyDescent="0.2">
      <c r="A47" s="107" t="s">
        <v>51</v>
      </c>
      <c r="B47" s="108" t="s">
        <v>14</v>
      </c>
      <c r="C47" s="48"/>
      <c r="D47" s="25">
        <v>2042.21</v>
      </c>
      <c r="E47" s="48">
        <f t="shared" si="0"/>
        <v>0.6</v>
      </c>
      <c r="F47" s="43"/>
      <c r="G47" s="26">
        <f>D47/I47</f>
        <v>0.63</v>
      </c>
      <c r="H47" s="27">
        <f>G47/12</f>
        <v>0.05</v>
      </c>
      <c r="I47" s="12">
        <f>3265</f>
        <v>3265</v>
      </c>
      <c r="J47" s="12">
        <v>1.07</v>
      </c>
      <c r="K47" s="13">
        <v>0.04</v>
      </c>
    </row>
    <row r="48" spans="1:11" s="20" customFormat="1" ht="30" x14ac:dyDescent="0.2">
      <c r="A48" s="107" t="s">
        <v>52</v>
      </c>
      <c r="B48" s="108" t="s">
        <v>14</v>
      </c>
      <c r="C48" s="48"/>
      <c r="D48" s="25">
        <v>2042.21</v>
      </c>
      <c r="E48" s="48">
        <f t="shared" si="0"/>
        <v>0.6</v>
      </c>
      <c r="F48" s="43"/>
      <c r="G48" s="26">
        <f>D48/I48</f>
        <v>0.63</v>
      </c>
      <c r="H48" s="27">
        <f>G48/12</f>
        <v>0.05</v>
      </c>
      <c r="I48" s="12">
        <f>3265</f>
        <v>3265</v>
      </c>
      <c r="J48" s="12">
        <v>1.07</v>
      </c>
      <c r="K48" s="13">
        <v>0.04</v>
      </c>
    </row>
    <row r="49" spans="1:11" s="20" customFormat="1" ht="21" customHeight="1" x14ac:dyDescent="0.2">
      <c r="A49" s="107" t="s">
        <v>53</v>
      </c>
      <c r="B49" s="108" t="s">
        <v>14</v>
      </c>
      <c r="C49" s="48"/>
      <c r="D49" s="25">
        <v>12896.1</v>
      </c>
      <c r="E49" s="48">
        <f t="shared" si="0"/>
        <v>3.96</v>
      </c>
      <c r="F49" s="43"/>
      <c r="G49" s="26">
        <f>D49/I49</f>
        <v>3.95</v>
      </c>
      <c r="H49" s="27">
        <f>G49/12</f>
        <v>0.33</v>
      </c>
      <c r="I49" s="12">
        <f>3265</f>
        <v>3265</v>
      </c>
      <c r="J49" s="12">
        <v>1.07</v>
      </c>
      <c r="K49" s="13">
        <v>0.26</v>
      </c>
    </row>
    <row r="50" spans="1:11" s="20" customFormat="1" ht="30" x14ac:dyDescent="0.2">
      <c r="A50" s="107" t="s">
        <v>158</v>
      </c>
      <c r="B50" s="108" t="s">
        <v>29</v>
      </c>
      <c r="C50" s="48"/>
      <c r="D50" s="25">
        <v>12896.11</v>
      </c>
      <c r="E50" s="48"/>
      <c r="F50" s="43"/>
      <c r="G50" s="26">
        <f>D50/I50</f>
        <v>3.95</v>
      </c>
      <c r="H50" s="27">
        <f>G50/12</f>
        <v>0.33</v>
      </c>
      <c r="I50" s="12">
        <f>3265</f>
        <v>3265</v>
      </c>
      <c r="J50" s="12">
        <v>1.07</v>
      </c>
      <c r="K50" s="13">
        <v>0</v>
      </c>
    </row>
    <row r="51" spans="1:11" s="20" customFormat="1" ht="30" x14ac:dyDescent="0.2">
      <c r="A51" s="107" t="s">
        <v>54</v>
      </c>
      <c r="B51" s="108"/>
      <c r="C51" s="48">
        <f>F51*12</f>
        <v>0</v>
      </c>
      <c r="D51" s="25">
        <f>G51*I51</f>
        <v>8227.7999999999993</v>
      </c>
      <c r="E51" s="48">
        <f>H51*12</f>
        <v>2.52</v>
      </c>
      <c r="F51" s="43"/>
      <c r="G51" s="26">
        <f>H51*12</f>
        <v>2.52</v>
      </c>
      <c r="H51" s="27">
        <v>0.21</v>
      </c>
      <c r="I51" s="12">
        <f>3265</f>
        <v>3265</v>
      </c>
      <c r="J51" s="12">
        <v>1.07</v>
      </c>
      <c r="K51" s="13">
        <v>0.14000000000000001</v>
      </c>
    </row>
    <row r="52" spans="1:11" s="12" customFormat="1" ht="18" customHeight="1" x14ac:dyDescent="0.2">
      <c r="A52" s="107" t="s">
        <v>55</v>
      </c>
      <c r="B52" s="108" t="s">
        <v>56</v>
      </c>
      <c r="C52" s="48">
        <f>F52*12</f>
        <v>0</v>
      </c>
      <c r="D52" s="25">
        <f>G52*I52</f>
        <v>2350.8000000000002</v>
      </c>
      <c r="E52" s="48">
        <f>H52*12</f>
        <v>0.72</v>
      </c>
      <c r="F52" s="43"/>
      <c r="G52" s="26">
        <f>12*H52</f>
        <v>0.72</v>
      </c>
      <c r="H52" s="27">
        <v>0.06</v>
      </c>
      <c r="I52" s="12">
        <f>3265</f>
        <v>3265</v>
      </c>
      <c r="J52" s="12">
        <v>1.07</v>
      </c>
      <c r="K52" s="13">
        <v>0.03</v>
      </c>
    </row>
    <row r="53" spans="1:11" s="12" customFormat="1" ht="20.25" customHeight="1" x14ac:dyDescent="0.2">
      <c r="A53" s="107" t="s">
        <v>57</v>
      </c>
      <c r="B53" s="110" t="s">
        <v>58</v>
      </c>
      <c r="C53" s="49">
        <f>F53*12</f>
        <v>0</v>
      </c>
      <c r="D53" s="25">
        <f>G53*I53</f>
        <v>1567.2</v>
      </c>
      <c r="E53" s="49">
        <f>H53*12</f>
        <v>0.48</v>
      </c>
      <c r="F53" s="50"/>
      <c r="G53" s="26">
        <f>H53*12</f>
        <v>0.48</v>
      </c>
      <c r="H53" s="27">
        <v>0.04</v>
      </c>
      <c r="I53" s="12">
        <f>3265</f>
        <v>3265</v>
      </c>
      <c r="J53" s="12">
        <v>1.07</v>
      </c>
      <c r="K53" s="13">
        <v>0.02</v>
      </c>
    </row>
    <row r="54" spans="1:11" s="44" customFormat="1" ht="30" customHeight="1" x14ac:dyDescent="0.2">
      <c r="A54" s="107" t="s">
        <v>59</v>
      </c>
      <c r="B54" s="108" t="s">
        <v>60</v>
      </c>
      <c r="C54" s="48">
        <f>F54*12</f>
        <v>0</v>
      </c>
      <c r="D54" s="25">
        <f>G54*I54</f>
        <v>1959</v>
      </c>
      <c r="E54" s="48"/>
      <c r="F54" s="43"/>
      <c r="G54" s="26">
        <f>H54*12</f>
        <v>0.6</v>
      </c>
      <c r="H54" s="27">
        <v>0.05</v>
      </c>
      <c r="I54" s="12">
        <f>3265</f>
        <v>3265</v>
      </c>
      <c r="J54" s="12">
        <v>1.07</v>
      </c>
      <c r="K54" s="13">
        <v>0.03</v>
      </c>
    </row>
    <row r="55" spans="1:11" s="44" customFormat="1" ht="15" x14ac:dyDescent="0.2">
      <c r="A55" s="107" t="s">
        <v>61</v>
      </c>
      <c r="B55" s="108"/>
      <c r="C55" s="26"/>
      <c r="D55" s="26">
        <f>D57+D58+D59+D60+D61+D62+D63+D64+D65+D66+D67+D70</f>
        <v>36006.85</v>
      </c>
      <c r="E55" s="26"/>
      <c r="F55" s="43"/>
      <c r="G55" s="26">
        <f>D55/I55</f>
        <v>11.03</v>
      </c>
      <c r="H55" s="27">
        <f>G55/12</f>
        <v>0.92</v>
      </c>
      <c r="I55" s="12">
        <f>3265</f>
        <v>3265</v>
      </c>
      <c r="J55" s="12">
        <v>1.07</v>
      </c>
      <c r="K55" s="13">
        <v>0.8</v>
      </c>
    </row>
    <row r="56" spans="1:11" s="20" customFormat="1" ht="15" hidden="1" x14ac:dyDescent="0.2">
      <c r="A56" s="111" t="s">
        <v>62</v>
      </c>
      <c r="B56" s="98" t="s">
        <v>63</v>
      </c>
      <c r="C56" s="52"/>
      <c r="D56" s="51"/>
      <c r="E56" s="52"/>
      <c r="F56" s="53"/>
      <c r="G56" s="52"/>
      <c r="H56" s="53">
        <v>0</v>
      </c>
      <c r="I56" s="12">
        <f>3265</f>
        <v>3265</v>
      </c>
      <c r="J56" s="12">
        <v>1.07</v>
      </c>
      <c r="K56" s="13">
        <v>0</v>
      </c>
    </row>
    <row r="57" spans="1:11" s="20" customFormat="1" ht="27.75" customHeight="1" x14ac:dyDescent="0.2">
      <c r="A57" s="111" t="s">
        <v>159</v>
      </c>
      <c r="B57" s="98" t="s">
        <v>63</v>
      </c>
      <c r="C57" s="52"/>
      <c r="D57" s="51">
        <v>731.44</v>
      </c>
      <c r="E57" s="52"/>
      <c r="F57" s="53"/>
      <c r="G57" s="52"/>
      <c r="H57" s="53"/>
      <c r="I57" s="12">
        <f>3265</f>
        <v>3265</v>
      </c>
      <c r="J57" s="12">
        <v>1.07</v>
      </c>
      <c r="K57" s="13">
        <v>0.01</v>
      </c>
    </row>
    <row r="58" spans="1:11" s="20" customFormat="1" ht="15" x14ac:dyDescent="0.2">
      <c r="A58" s="111" t="s">
        <v>64</v>
      </c>
      <c r="B58" s="98" t="s">
        <v>65</v>
      </c>
      <c r="C58" s="52">
        <f>F58*12</f>
        <v>0</v>
      </c>
      <c r="D58" s="51">
        <v>918.96</v>
      </c>
      <c r="E58" s="52">
        <f>H58*12</f>
        <v>0</v>
      </c>
      <c r="F58" s="53"/>
      <c r="G58" s="52"/>
      <c r="H58" s="53"/>
      <c r="I58" s="12">
        <f>3265</f>
        <v>3265</v>
      </c>
      <c r="J58" s="12">
        <v>1.07</v>
      </c>
      <c r="K58" s="13">
        <v>0.02</v>
      </c>
    </row>
    <row r="59" spans="1:11" s="20" customFormat="1" ht="15" x14ac:dyDescent="0.2">
      <c r="A59" s="111" t="s">
        <v>140</v>
      </c>
      <c r="B59" s="112" t="s">
        <v>63</v>
      </c>
      <c r="C59" s="52"/>
      <c r="D59" s="51">
        <v>1637.48</v>
      </c>
      <c r="E59" s="52"/>
      <c r="F59" s="53"/>
      <c r="G59" s="52"/>
      <c r="H59" s="53"/>
      <c r="I59" s="12">
        <f>3265</f>
        <v>3265</v>
      </c>
      <c r="J59" s="12"/>
      <c r="K59" s="13"/>
    </row>
    <row r="60" spans="1:11" s="97" customFormat="1" ht="25.5" x14ac:dyDescent="0.2">
      <c r="A60" s="93" t="s">
        <v>149</v>
      </c>
      <c r="B60" s="94" t="s">
        <v>29</v>
      </c>
      <c r="C60" s="56"/>
      <c r="D60" s="56">
        <v>7474.76</v>
      </c>
      <c r="E60" s="52"/>
      <c r="F60" s="53"/>
      <c r="G60" s="52"/>
      <c r="H60" s="53"/>
      <c r="I60" s="12">
        <f>3265</f>
        <v>3265</v>
      </c>
      <c r="J60" s="95"/>
      <c r="K60" s="96"/>
    </row>
    <row r="61" spans="1:11" s="20" customFormat="1" ht="15" x14ac:dyDescent="0.2">
      <c r="A61" s="111" t="s">
        <v>66</v>
      </c>
      <c r="B61" s="98" t="s">
        <v>63</v>
      </c>
      <c r="C61" s="52">
        <f>F61*12</f>
        <v>0</v>
      </c>
      <c r="D61" s="51">
        <v>1751.22</v>
      </c>
      <c r="E61" s="52">
        <f>H61*12</f>
        <v>0</v>
      </c>
      <c r="F61" s="53"/>
      <c r="G61" s="52"/>
      <c r="H61" s="53"/>
      <c r="I61" s="12">
        <f>3265</f>
        <v>3265</v>
      </c>
      <c r="J61" s="12">
        <v>1.07</v>
      </c>
      <c r="K61" s="13">
        <v>0.03</v>
      </c>
    </row>
    <row r="62" spans="1:11" s="20" customFormat="1" ht="15" x14ac:dyDescent="0.2">
      <c r="A62" s="111" t="s">
        <v>67</v>
      </c>
      <c r="B62" s="98" t="s">
        <v>63</v>
      </c>
      <c r="C62" s="52">
        <f>F62*12</f>
        <v>0</v>
      </c>
      <c r="D62" s="51">
        <v>5855.59</v>
      </c>
      <c r="E62" s="52">
        <f>H62*12</f>
        <v>0</v>
      </c>
      <c r="F62" s="53"/>
      <c r="G62" s="52"/>
      <c r="H62" s="53"/>
      <c r="I62" s="12">
        <f>3265</f>
        <v>3265</v>
      </c>
      <c r="J62" s="12">
        <v>1.07</v>
      </c>
      <c r="K62" s="13">
        <v>0.12</v>
      </c>
    </row>
    <row r="63" spans="1:11" s="20" customFormat="1" ht="15" x14ac:dyDescent="0.2">
      <c r="A63" s="111" t="s">
        <v>68</v>
      </c>
      <c r="B63" s="98" t="s">
        <v>63</v>
      </c>
      <c r="C63" s="52">
        <f>F63*12</f>
        <v>0</v>
      </c>
      <c r="D63" s="51">
        <v>918.95</v>
      </c>
      <c r="E63" s="52">
        <f>H63*12</f>
        <v>0</v>
      </c>
      <c r="F63" s="53"/>
      <c r="G63" s="52"/>
      <c r="H63" s="53"/>
      <c r="I63" s="12">
        <f>3265</f>
        <v>3265</v>
      </c>
      <c r="J63" s="12">
        <v>1.07</v>
      </c>
      <c r="K63" s="13">
        <v>0.02</v>
      </c>
    </row>
    <row r="64" spans="1:11" s="20" customFormat="1" ht="15" x14ac:dyDescent="0.2">
      <c r="A64" s="111" t="s">
        <v>69</v>
      </c>
      <c r="B64" s="98" t="s">
        <v>63</v>
      </c>
      <c r="C64" s="52"/>
      <c r="D64" s="51">
        <v>0</v>
      </c>
      <c r="E64" s="52"/>
      <c r="F64" s="53"/>
      <c r="G64" s="52"/>
      <c r="H64" s="53"/>
      <c r="I64" s="12">
        <f>3265</f>
        <v>3265</v>
      </c>
      <c r="J64" s="12">
        <v>1.07</v>
      </c>
      <c r="K64" s="13">
        <v>0.02</v>
      </c>
    </row>
    <row r="65" spans="1:11" s="20" customFormat="1" ht="15" x14ac:dyDescent="0.2">
      <c r="A65" s="111" t="s">
        <v>70</v>
      </c>
      <c r="B65" s="98" t="s">
        <v>65</v>
      </c>
      <c r="C65" s="52"/>
      <c r="D65" s="51">
        <v>3502.46</v>
      </c>
      <c r="E65" s="52"/>
      <c r="F65" s="53"/>
      <c r="G65" s="52"/>
      <c r="H65" s="53"/>
      <c r="I65" s="12">
        <f>3265</f>
        <v>3265</v>
      </c>
      <c r="J65" s="12">
        <v>1.07</v>
      </c>
      <c r="K65" s="13">
        <v>7.0000000000000007E-2</v>
      </c>
    </row>
    <row r="66" spans="1:11" s="20" customFormat="1" ht="25.5" x14ac:dyDescent="0.2">
      <c r="A66" s="111" t="s">
        <v>71</v>
      </c>
      <c r="B66" s="98" t="s">
        <v>63</v>
      </c>
      <c r="C66" s="52">
        <f>F66*12</f>
        <v>0</v>
      </c>
      <c r="D66" s="51">
        <v>3469.56</v>
      </c>
      <c r="E66" s="52">
        <f>H66*12</f>
        <v>0</v>
      </c>
      <c r="F66" s="53"/>
      <c r="G66" s="52"/>
      <c r="H66" s="53"/>
      <c r="I66" s="12">
        <f>3265</f>
        <v>3265</v>
      </c>
      <c r="J66" s="12">
        <v>1.07</v>
      </c>
      <c r="K66" s="13">
        <v>7.0000000000000007E-2</v>
      </c>
    </row>
    <row r="67" spans="1:11" s="20" customFormat="1" ht="25.5" x14ac:dyDescent="0.2">
      <c r="A67" s="111" t="s">
        <v>160</v>
      </c>
      <c r="B67" s="98" t="s">
        <v>63</v>
      </c>
      <c r="C67" s="52"/>
      <c r="D67" s="51">
        <v>6463.18</v>
      </c>
      <c r="E67" s="52"/>
      <c r="F67" s="53"/>
      <c r="G67" s="52"/>
      <c r="H67" s="53"/>
      <c r="I67" s="12">
        <f>3265</f>
        <v>3265</v>
      </c>
      <c r="J67" s="12">
        <v>1.07</v>
      </c>
      <c r="K67" s="13">
        <v>0.01</v>
      </c>
    </row>
    <row r="68" spans="1:11" s="20" customFormat="1" ht="15" hidden="1" x14ac:dyDescent="0.2">
      <c r="A68" s="111" t="s">
        <v>72</v>
      </c>
      <c r="B68" s="98" t="s">
        <v>63</v>
      </c>
      <c r="C68" s="54"/>
      <c r="D68" s="51"/>
      <c r="E68" s="54"/>
      <c r="F68" s="53"/>
      <c r="G68" s="52"/>
      <c r="H68" s="53"/>
      <c r="I68" s="12">
        <f>3265</f>
        <v>3265</v>
      </c>
      <c r="J68" s="12">
        <v>1.07</v>
      </c>
      <c r="K68" s="13">
        <v>0</v>
      </c>
    </row>
    <row r="69" spans="1:11" s="20" customFormat="1" ht="15" hidden="1" x14ac:dyDescent="0.2">
      <c r="A69" s="111"/>
      <c r="B69" s="98"/>
      <c r="C69" s="52"/>
      <c r="D69" s="51"/>
      <c r="E69" s="52"/>
      <c r="F69" s="53"/>
      <c r="G69" s="52"/>
      <c r="H69" s="53"/>
      <c r="I69" s="12"/>
      <c r="J69" s="12"/>
      <c r="K69" s="13"/>
    </row>
    <row r="70" spans="1:11" s="20" customFormat="1" ht="25.5" x14ac:dyDescent="0.2">
      <c r="A70" s="93" t="s">
        <v>150</v>
      </c>
      <c r="B70" s="94" t="s">
        <v>29</v>
      </c>
      <c r="C70" s="56"/>
      <c r="D70" s="56">
        <v>3283.25</v>
      </c>
      <c r="E70" s="52"/>
      <c r="F70" s="53"/>
      <c r="G70" s="52"/>
      <c r="H70" s="53"/>
      <c r="I70" s="12">
        <f>3265</f>
        <v>3265</v>
      </c>
      <c r="J70" s="12">
        <v>1.07</v>
      </c>
      <c r="K70" s="13">
        <v>7.0000000000000007E-2</v>
      </c>
    </row>
    <row r="71" spans="1:11" s="44" customFormat="1" ht="30" x14ac:dyDescent="0.2">
      <c r="A71" s="107" t="s">
        <v>73</v>
      </c>
      <c r="B71" s="108"/>
      <c r="C71" s="26"/>
      <c r="D71" s="26">
        <f>D72+D73+D75+D76+D81</f>
        <v>14195.59</v>
      </c>
      <c r="E71" s="26"/>
      <c r="F71" s="43"/>
      <c r="G71" s="26">
        <f>D71/I71</f>
        <v>4.3499999999999996</v>
      </c>
      <c r="H71" s="27">
        <f>G71/12</f>
        <v>0.36</v>
      </c>
      <c r="I71" s="12">
        <f>3265</f>
        <v>3265</v>
      </c>
      <c r="J71" s="12">
        <v>1.07</v>
      </c>
      <c r="K71" s="13">
        <v>0.89</v>
      </c>
    </row>
    <row r="72" spans="1:11" s="20" customFormat="1" ht="15" x14ac:dyDescent="0.2">
      <c r="A72" s="111" t="s">
        <v>74</v>
      </c>
      <c r="B72" s="98" t="s">
        <v>75</v>
      </c>
      <c r="C72" s="52"/>
      <c r="D72" s="51">
        <v>2626.83</v>
      </c>
      <c r="E72" s="52"/>
      <c r="F72" s="53"/>
      <c r="G72" s="52"/>
      <c r="H72" s="53"/>
      <c r="I72" s="12">
        <f>3265</f>
        <v>3265</v>
      </c>
      <c r="J72" s="12">
        <v>1.07</v>
      </c>
      <c r="K72" s="13">
        <v>0.05</v>
      </c>
    </row>
    <row r="73" spans="1:11" s="20" customFormat="1" ht="25.5" x14ac:dyDescent="0.2">
      <c r="A73" s="111" t="s">
        <v>76</v>
      </c>
      <c r="B73" s="112" t="s">
        <v>63</v>
      </c>
      <c r="C73" s="52"/>
      <c r="D73" s="51">
        <v>1751.23</v>
      </c>
      <c r="E73" s="52"/>
      <c r="F73" s="53"/>
      <c r="G73" s="52"/>
      <c r="H73" s="53"/>
      <c r="I73" s="12">
        <f>3265</f>
        <v>3265</v>
      </c>
      <c r="J73" s="12">
        <v>1.07</v>
      </c>
      <c r="K73" s="13">
        <v>0.03</v>
      </c>
    </row>
    <row r="74" spans="1:11" s="20" customFormat="1" ht="15" hidden="1" x14ac:dyDescent="0.2">
      <c r="A74" s="111" t="s">
        <v>77</v>
      </c>
      <c r="B74" s="98" t="s">
        <v>78</v>
      </c>
      <c r="C74" s="52"/>
      <c r="D74" s="51">
        <f>G74*I74</f>
        <v>0</v>
      </c>
      <c r="E74" s="52"/>
      <c r="F74" s="53"/>
      <c r="G74" s="52"/>
      <c r="H74" s="53"/>
      <c r="I74" s="12">
        <f>3265</f>
        <v>3265</v>
      </c>
      <c r="J74" s="12">
        <v>1.07</v>
      </c>
      <c r="K74" s="13">
        <v>0</v>
      </c>
    </row>
    <row r="75" spans="1:11" s="20" customFormat="1" ht="15" x14ac:dyDescent="0.2">
      <c r="A75" s="111" t="s">
        <v>79</v>
      </c>
      <c r="B75" s="98" t="s">
        <v>80</v>
      </c>
      <c r="C75" s="52"/>
      <c r="D75" s="51">
        <v>1837.85</v>
      </c>
      <c r="E75" s="52"/>
      <c r="F75" s="53"/>
      <c r="G75" s="52"/>
      <c r="H75" s="53"/>
      <c r="I75" s="12">
        <f>3265</f>
        <v>3265</v>
      </c>
      <c r="J75" s="12">
        <v>1.07</v>
      </c>
      <c r="K75" s="13">
        <v>0.03</v>
      </c>
    </row>
    <row r="76" spans="1:11" s="20" customFormat="1" ht="25.5" x14ac:dyDescent="0.2">
      <c r="A76" s="111" t="s">
        <v>81</v>
      </c>
      <c r="B76" s="98" t="s">
        <v>82</v>
      </c>
      <c r="C76" s="52"/>
      <c r="D76" s="51">
        <v>1751.2</v>
      </c>
      <c r="E76" s="52"/>
      <c r="F76" s="53"/>
      <c r="G76" s="52"/>
      <c r="H76" s="53"/>
      <c r="I76" s="12">
        <f>3265</f>
        <v>3265</v>
      </c>
      <c r="J76" s="12">
        <v>1.07</v>
      </c>
      <c r="K76" s="13">
        <v>0.03</v>
      </c>
    </row>
    <row r="77" spans="1:11" s="20" customFormat="1" ht="15" hidden="1" x14ac:dyDescent="0.2">
      <c r="A77" s="111" t="s">
        <v>83</v>
      </c>
      <c r="B77" s="98" t="s">
        <v>78</v>
      </c>
      <c r="C77" s="52"/>
      <c r="D77" s="51">
        <f>G77*I77</f>
        <v>0</v>
      </c>
      <c r="E77" s="52"/>
      <c r="F77" s="53"/>
      <c r="G77" s="52"/>
      <c r="H77" s="53"/>
      <c r="I77" s="12">
        <f>3265</f>
        <v>3265</v>
      </c>
      <c r="J77" s="12">
        <v>1.07</v>
      </c>
      <c r="K77" s="13">
        <v>0</v>
      </c>
    </row>
    <row r="78" spans="1:11" s="20" customFormat="1" ht="15" hidden="1" x14ac:dyDescent="0.2">
      <c r="A78" s="111" t="s">
        <v>84</v>
      </c>
      <c r="B78" s="98" t="s">
        <v>80</v>
      </c>
      <c r="C78" s="52"/>
      <c r="D78" s="51"/>
      <c r="E78" s="52"/>
      <c r="F78" s="53"/>
      <c r="G78" s="52"/>
      <c r="H78" s="53"/>
      <c r="I78" s="12">
        <f>3265</f>
        <v>3265</v>
      </c>
      <c r="J78" s="12">
        <v>1.07</v>
      </c>
      <c r="K78" s="13">
        <v>0</v>
      </c>
    </row>
    <row r="79" spans="1:11" s="20" customFormat="1" ht="15" hidden="1" x14ac:dyDescent="0.2">
      <c r="A79" s="111" t="s">
        <v>85</v>
      </c>
      <c r="B79" s="98" t="s">
        <v>63</v>
      </c>
      <c r="C79" s="52"/>
      <c r="D79" s="51"/>
      <c r="E79" s="52"/>
      <c r="F79" s="53"/>
      <c r="G79" s="52"/>
      <c r="H79" s="53"/>
      <c r="I79" s="12">
        <f>3265</f>
        <v>3265</v>
      </c>
      <c r="J79" s="12">
        <v>1.07</v>
      </c>
      <c r="K79" s="13">
        <v>0</v>
      </c>
    </row>
    <row r="80" spans="1:11" s="20" customFormat="1" ht="25.5" hidden="1" x14ac:dyDescent="0.2">
      <c r="A80" s="111" t="s">
        <v>86</v>
      </c>
      <c r="B80" s="98" t="s">
        <v>63</v>
      </c>
      <c r="C80" s="52"/>
      <c r="D80" s="51"/>
      <c r="E80" s="52"/>
      <c r="F80" s="53"/>
      <c r="G80" s="52"/>
      <c r="H80" s="53"/>
      <c r="I80" s="12">
        <f>3265</f>
        <v>3265</v>
      </c>
      <c r="J80" s="12">
        <v>1.07</v>
      </c>
      <c r="K80" s="13">
        <v>0</v>
      </c>
    </row>
    <row r="81" spans="1:11" s="20" customFormat="1" ht="18" customHeight="1" x14ac:dyDescent="0.2">
      <c r="A81" s="111" t="s">
        <v>88</v>
      </c>
      <c r="B81" s="98" t="s">
        <v>14</v>
      </c>
      <c r="C81" s="54"/>
      <c r="D81" s="51">
        <v>6228.48</v>
      </c>
      <c r="E81" s="54"/>
      <c r="F81" s="53"/>
      <c r="G81" s="52"/>
      <c r="H81" s="53"/>
      <c r="I81" s="12">
        <f>3265</f>
        <v>3265</v>
      </c>
      <c r="J81" s="12">
        <v>1.07</v>
      </c>
      <c r="K81" s="13">
        <v>0.13</v>
      </c>
    </row>
    <row r="82" spans="1:11" s="20" customFormat="1" ht="30" x14ac:dyDescent="0.2">
      <c r="A82" s="107" t="s">
        <v>89</v>
      </c>
      <c r="B82" s="98"/>
      <c r="C82" s="52"/>
      <c r="D82" s="26">
        <f>D83+D84</f>
        <v>13668.36</v>
      </c>
      <c r="E82" s="52"/>
      <c r="F82" s="53"/>
      <c r="G82" s="26">
        <f>D82/I82</f>
        <v>4.1900000000000004</v>
      </c>
      <c r="H82" s="27">
        <f>G82/12</f>
        <v>0.35</v>
      </c>
      <c r="I82" s="12">
        <f>3265</f>
        <v>3265</v>
      </c>
      <c r="J82" s="12">
        <v>1.07</v>
      </c>
      <c r="K82" s="13">
        <v>0.37</v>
      </c>
    </row>
    <row r="83" spans="1:11" s="20" customFormat="1" ht="15" x14ac:dyDescent="0.2">
      <c r="A83" s="111" t="s">
        <v>166</v>
      </c>
      <c r="B83" s="98" t="s">
        <v>63</v>
      </c>
      <c r="C83" s="52"/>
      <c r="D83" s="56">
        <v>1464.36</v>
      </c>
      <c r="E83" s="52"/>
      <c r="F83" s="53"/>
      <c r="G83" s="52"/>
      <c r="H83" s="53"/>
      <c r="I83" s="12">
        <f>3265</f>
        <v>3265</v>
      </c>
      <c r="J83" s="12">
        <v>1.07</v>
      </c>
      <c r="K83" s="13">
        <v>0.1</v>
      </c>
    </row>
    <row r="84" spans="1:11" s="20" customFormat="1" ht="25.5" x14ac:dyDescent="0.2">
      <c r="A84" s="111" t="s">
        <v>87</v>
      </c>
      <c r="B84" s="112" t="s">
        <v>29</v>
      </c>
      <c r="C84" s="52"/>
      <c r="D84" s="51">
        <v>12204</v>
      </c>
      <c r="E84" s="52"/>
      <c r="F84" s="53"/>
      <c r="G84" s="52"/>
      <c r="H84" s="53"/>
      <c r="I84" s="12">
        <f>3265</f>
        <v>3265</v>
      </c>
      <c r="J84" s="12">
        <v>1.07</v>
      </c>
      <c r="K84" s="13">
        <v>0.25</v>
      </c>
    </row>
    <row r="85" spans="1:11" s="20" customFormat="1" ht="15" x14ac:dyDescent="0.2">
      <c r="A85" s="107" t="s">
        <v>90</v>
      </c>
      <c r="B85" s="98"/>
      <c r="C85" s="52"/>
      <c r="D85" s="26">
        <f>D86+D87+D88+D93+D94+D95</f>
        <v>35961.24</v>
      </c>
      <c r="E85" s="52"/>
      <c r="F85" s="53"/>
      <c r="G85" s="26">
        <f>D85/I85</f>
        <v>11.01</v>
      </c>
      <c r="H85" s="27">
        <f>G85/12</f>
        <v>0.92</v>
      </c>
      <c r="I85" s="12">
        <f>3265</f>
        <v>3265</v>
      </c>
      <c r="J85" s="12">
        <v>1.07</v>
      </c>
      <c r="K85" s="13">
        <v>0.2</v>
      </c>
    </row>
    <row r="86" spans="1:11" s="20" customFormat="1" ht="15" x14ac:dyDescent="0.2">
      <c r="A86" s="111" t="s">
        <v>91</v>
      </c>
      <c r="B86" s="98" t="s">
        <v>14</v>
      </c>
      <c r="C86" s="52"/>
      <c r="D86" s="51">
        <v>1220.4000000000001</v>
      </c>
      <c r="E86" s="52"/>
      <c r="F86" s="53"/>
      <c r="G86" s="52"/>
      <c r="H86" s="53"/>
      <c r="I86" s="12">
        <f>3265</f>
        <v>3265</v>
      </c>
      <c r="J86" s="12">
        <v>1.07</v>
      </c>
      <c r="K86" s="13">
        <v>0.02</v>
      </c>
    </row>
    <row r="87" spans="1:11" s="20" customFormat="1" ht="15" x14ac:dyDescent="0.2">
      <c r="A87" s="111" t="s">
        <v>92</v>
      </c>
      <c r="B87" s="98" t="s">
        <v>63</v>
      </c>
      <c r="C87" s="52"/>
      <c r="D87" s="51">
        <v>6305.2</v>
      </c>
      <c r="E87" s="52"/>
      <c r="F87" s="53"/>
      <c r="G87" s="52"/>
      <c r="H87" s="53"/>
      <c r="I87" s="12">
        <f>3265</f>
        <v>3265</v>
      </c>
      <c r="J87" s="12">
        <v>1.07</v>
      </c>
      <c r="K87" s="13">
        <v>0.13</v>
      </c>
    </row>
    <row r="88" spans="1:11" s="20" customFormat="1" ht="15" x14ac:dyDescent="0.2">
      <c r="A88" s="111" t="s">
        <v>93</v>
      </c>
      <c r="B88" s="98" t="s">
        <v>63</v>
      </c>
      <c r="C88" s="52"/>
      <c r="D88" s="51">
        <v>915.28</v>
      </c>
      <c r="E88" s="52"/>
      <c r="F88" s="53"/>
      <c r="G88" s="52"/>
      <c r="H88" s="53"/>
      <c r="I88" s="12">
        <f>3265</f>
        <v>3265</v>
      </c>
      <c r="J88" s="12">
        <v>1.07</v>
      </c>
      <c r="K88" s="13">
        <v>0.02</v>
      </c>
    </row>
    <row r="89" spans="1:11" s="20" customFormat="1" ht="27.75" hidden="1" customHeight="1" x14ac:dyDescent="0.2">
      <c r="A89" s="111" t="s">
        <v>94</v>
      </c>
      <c r="B89" s="98" t="s">
        <v>29</v>
      </c>
      <c r="C89" s="52"/>
      <c r="D89" s="51">
        <f>G89*I89</f>
        <v>0</v>
      </c>
      <c r="E89" s="52"/>
      <c r="F89" s="53"/>
      <c r="G89" s="52"/>
      <c r="H89" s="53"/>
      <c r="I89" s="12">
        <f>3265</f>
        <v>3265</v>
      </c>
      <c r="J89" s="12">
        <v>1.07</v>
      </c>
      <c r="K89" s="13">
        <v>0</v>
      </c>
    </row>
    <row r="90" spans="1:11" s="20" customFormat="1" ht="25.5" hidden="1" x14ac:dyDescent="0.2">
      <c r="A90" s="111" t="s">
        <v>95</v>
      </c>
      <c r="B90" s="98" t="s">
        <v>29</v>
      </c>
      <c r="C90" s="52"/>
      <c r="D90" s="51">
        <f>G90*I90</f>
        <v>0</v>
      </c>
      <c r="E90" s="52"/>
      <c r="F90" s="53"/>
      <c r="G90" s="52"/>
      <c r="H90" s="53"/>
      <c r="I90" s="12">
        <f>3265</f>
        <v>3265</v>
      </c>
      <c r="J90" s="12">
        <v>1.07</v>
      </c>
      <c r="K90" s="13">
        <v>0</v>
      </c>
    </row>
    <row r="91" spans="1:11" s="20" customFormat="1" ht="25.5" hidden="1" x14ac:dyDescent="0.2">
      <c r="A91" s="111" t="s">
        <v>96</v>
      </c>
      <c r="B91" s="98" t="s">
        <v>29</v>
      </c>
      <c r="C91" s="52"/>
      <c r="D91" s="51">
        <f>G91*I91</f>
        <v>0</v>
      </c>
      <c r="E91" s="52"/>
      <c r="F91" s="53"/>
      <c r="G91" s="52"/>
      <c r="H91" s="53"/>
      <c r="I91" s="12">
        <f>3265</f>
        <v>3265</v>
      </c>
      <c r="J91" s="12">
        <v>1.07</v>
      </c>
      <c r="K91" s="13">
        <v>0</v>
      </c>
    </row>
    <row r="92" spans="1:11" s="20" customFormat="1" ht="25.5" hidden="1" x14ac:dyDescent="0.2">
      <c r="A92" s="111" t="s">
        <v>97</v>
      </c>
      <c r="B92" s="98" t="s">
        <v>29</v>
      </c>
      <c r="C92" s="52"/>
      <c r="D92" s="51">
        <f>G92*I92</f>
        <v>0</v>
      </c>
      <c r="E92" s="52"/>
      <c r="F92" s="53"/>
      <c r="G92" s="52"/>
      <c r="H92" s="53"/>
      <c r="I92" s="12">
        <f>3265</f>
        <v>3265</v>
      </c>
      <c r="J92" s="12">
        <v>1.07</v>
      </c>
      <c r="K92" s="13">
        <v>0</v>
      </c>
    </row>
    <row r="93" spans="1:11" s="20" customFormat="1" ht="25.5" x14ac:dyDescent="0.2">
      <c r="A93" s="111" t="s">
        <v>98</v>
      </c>
      <c r="B93" s="98" t="s">
        <v>29</v>
      </c>
      <c r="C93" s="52"/>
      <c r="D93" s="51">
        <v>1535.75</v>
      </c>
      <c r="E93" s="52"/>
      <c r="F93" s="53"/>
      <c r="G93" s="52"/>
      <c r="H93" s="53"/>
      <c r="I93" s="12">
        <f>3265</f>
        <v>3265</v>
      </c>
      <c r="J93" s="12">
        <v>1.07</v>
      </c>
      <c r="K93" s="13">
        <v>0.03</v>
      </c>
    </row>
    <row r="94" spans="1:11" s="20" customFormat="1" ht="15" hidden="1" x14ac:dyDescent="0.2">
      <c r="A94" s="111" t="s">
        <v>99</v>
      </c>
      <c r="B94" s="112" t="s">
        <v>100</v>
      </c>
      <c r="C94" s="52"/>
      <c r="D94" s="55">
        <v>0</v>
      </c>
      <c r="E94" s="52"/>
      <c r="F94" s="53"/>
      <c r="G94" s="54"/>
      <c r="H94" s="103"/>
      <c r="I94" s="12">
        <f>3265</f>
        <v>3265</v>
      </c>
      <c r="J94" s="12"/>
      <c r="K94" s="13"/>
    </row>
    <row r="95" spans="1:11" s="20" customFormat="1" ht="15" x14ac:dyDescent="0.2">
      <c r="A95" s="111" t="s">
        <v>161</v>
      </c>
      <c r="B95" s="112" t="s">
        <v>138</v>
      </c>
      <c r="C95" s="52"/>
      <c r="D95" s="55">
        <v>25984.61</v>
      </c>
      <c r="E95" s="52"/>
      <c r="F95" s="53"/>
      <c r="G95" s="54"/>
      <c r="H95" s="103"/>
      <c r="I95" s="12">
        <v>3265</v>
      </c>
      <c r="J95" s="12"/>
      <c r="K95" s="13"/>
    </row>
    <row r="96" spans="1:11" s="20" customFormat="1" ht="15" x14ac:dyDescent="0.2">
      <c r="A96" s="107" t="s">
        <v>101</v>
      </c>
      <c r="B96" s="98"/>
      <c r="C96" s="52"/>
      <c r="D96" s="26">
        <f>D97+D98</f>
        <v>1098.1600000000001</v>
      </c>
      <c r="E96" s="52"/>
      <c r="F96" s="53"/>
      <c r="G96" s="26">
        <f>D96/I96</f>
        <v>0.34</v>
      </c>
      <c r="H96" s="27">
        <f>G96/12</f>
        <v>0.03</v>
      </c>
      <c r="I96" s="12">
        <f>3265</f>
        <v>3265</v>
      </c>
      <c r="J96" s="12">
        <v>1.07</v>
      </c>
      <c r="K96" s="13">
        <v>0.11</v>
      </c>
    </row>
    <row r="97" spans="1:11" s="20" customFormat="1" ht="15" x14ac:dyDescent="0.2">
      <c r="A97" s="111" t="s">
        <v>102</v>
      </c>
      <c r="B97" s="98" t="s">
        <v>63</v>
      </c>
      <c r="C97" s="52"/>
      <c r="D97" s="51">
        <v>1098.1600000000001</v>
      </c>
      <c r="E97" s="52"/>
      <c r="F97" s="53"/>
      <c r="G97" s="52"/>
      <c r="H97" s="53"/>
      <c r="I97" s="12">
        <f>3265</f>
        <v>3265</v>
      </c>
      <c r="J97" s="12">
        <v>1.07</v>
      </c>
      <c r="K97" s="13">
        <v>0.02</v>
      </c>
    </row>
    <row r="98" spans="1:11" s="20" customFormat="1" ht="15" hidden="1" x14ac:dyDescent="0.2">
      <c r="A98" s="111" t="s">
        <v>103</v>
      </c>
      <c r="B98" s="98" t="s">
        <v>63</v>
      </c>
      <c r="C98" s="52"/>
      <c r="D98" s="51"/>
      <c r="E98" s="52"/>
      <c r="F98" s="53"/>
      <c r="G98" s="52"/>
      <c r="H98" s="53"/>
      <c r="I98" s="12">
        <f>3265</f>
        <v>3265</v>
      </c>
      <c r="J98" s="12">
        <v>1.07</v>
      </c>
      <c r="K98" s="13">
        <v>0.02</v>
      </c>
    </row>
    <row r="99" spans="1:11" s="12" customFormat="1" ht="15" x14ac:dyDescent="0.2">
      <c r="A99" s="107" t="s">
        <v>104</v>
      </c>
      <c r="B99" s="108"/>
      <c r="C99" s="26"/>
      <c r="D99" s="26">
        <f>D100+D101</f>
        <v>19950.7</v>
      </c>
      <c r="E99" s="26"/>
      <c r="F99" s="43"/>
      <c r="G99" s="26">
        <f>D99/I99</f>
        <v>6.11</v>
      </c>
      <c r="H99" s="27">
        <f>G99/12</f>
        <v>0.51</v>
      </c>
      <c r="I99" s="12">
        <f>3265</f>
        <v>3265</v>
      </c>
      <c r="J99" s="12">
        <v>1.07</v>
      </c>
      <c r="K99" s="13">
        <v>0.03</v>
      </c>
    </row>
    <row r="100" spans="1:11" s="20" customFormat="1" ht="15" x14ac:dyDescent="0.2">
      <c r="A100" s="111" t="s">
        <v>105</v>
      </c>
      <c r="B100" s="98" t="s">
        <v>63</v>
      </c>
      <c r="C100" s="52"/>
      <c r="D100" s="51">
        <v>11486.4</v>
      </c>
      <c r="E100" s="52"/>
      <c r="F100" s="53"/>
      <c r="G100" s="52"/>
      <c r="H100" s="53"/>
      <c r="I100" s="12">
        <f>3265</f>
        <v>3265</v>
      </c>
      <c r="J100" s="12">
        <v>1.07</v>
      </c>
      <c r="K100" s="13">
        <v>0.03</v>
      </c>
    </row>
    <row r="101" spans="1:11" s="20" customFormat="1" ht="27" customHeight="1" x14ac:dyDescent="0.2">
      <c r="A101" s="111" t="s">
        <v>137</v>
      </c>
      <c r="B101" s="112" t="s">
        <v>138</v>
      </c>
      <c r="C101" s="52">
        <f>F101*12</f>
        <v>0</v>
      </c>
      <c r="D101" s="51">
        <v>8464.2999999999993</v>
      </c>
      <c r="E101" s="52">
        <f>H101*12</f>
        <v>0</v>
      </c>
      <c r="F101" s="53"/>
      <c r="G101" s="52"/>
      <c r="H101" s="53"/>
      <c r="I101" s="12">
        <f>3265</f>
        <v>3265</v>
      </c>
      <c r="J101" s="12">
        <v>1.07</v>
      </c>
      <c r="K101" s="13">
        <v>0</v>
      </c>
    </row>
    <row r="102" spans="1:11" s="12" customFormat="1" ht="15" x14ac:dyDescent="0.2">
      <c r="A102" s="107" t="s">
        <v>106</v>
      </c>
      <c r="B102" s="108"/>
      <c r="C102" s="26"/>
      <c r="D102" s="26">
        <f>D103+D104+D105</f>
        <v>3478.08</v>
      </c>
      <c r="E102" s="26"/>
      <c r="F102" s="43"/>
      <c r="G102" s="26">
        <f>D102/I102</f>
        <v>1.07</v>
      </c>
      <c r="H102" s="27">
        <f>G102/12</f>
        <v>0.09</v>
      </c>
      <c r="I102" s="12">
        <f>3265</f>
        <v>3265</v>
      </c>
      <c r="J102" s="12">
        <v>1.07</v>
      </c>
      <c r="K102" s="13">
        <v>0.06</v>
      </c>
    </row>
    <row r="103" spans="1:11" s="20" customFormat="1" ht="15" x14ac:dyDescent="0.2">
      <c r="A103" s="111" t="s">
        <v>142</v>
      </c>
      <c r="B103" s="98" t="s">
        <v>75</v>
      </c>
      <c r="C103" s="52"/>
      <c r="D103" s="51">
        <v>1220.3399999999999</v>
      </c>
      <c r="E103" s="52"/>
      <c r="F103" s="53"/>
      <c r="G103" s="52"/>
      <c r="H103" s="53"/>
      <c r="I103" s="12">
        <f>3265</f>
        <v>3265</v>
      </c>
      <c r="J103" s="12">
        <v>1.07</v>
      </c>
      <c r="K103" s="13">
        <v>0.02</v>
      </c>
    </row>
    <row r="104" spans="1:11" s="20" customFormat="1" ht="15" x14ac:dyDescent="0.2">
      <c r="A104" s="111" t="s">
        <v>107</v>
      </c>
      <c r="B104" s="98" t="s">
        <v>75</v>
      </c>
      <c r="C104" s="52"/>
      <c r="D104" s="51">
        <v>2257.7399999999998</v>
      </c>
      <c r="E104" s="52"/>
      <c r="F104" s="53"/>
      <c r="G104" s="52"/>
      <c r="H104" s="53"/>
      <c r="I104" s="12">
        <f>3265</f>
        <v>3265</v>
      </c>
      <c r="J104" s="12">
        <v>1.07</v>
      </c>
      <c r="K104" s="13">
        <v>0.04</v>
      </c>
    </row>
    <row r="105" spans="1:11" s="20" customFormat="1" ht="25.5" hidden="1" customHeight="1" x14ac:dyDescent="0.2">
      <c r="A105" s="111" t="s">
        <v>108</v>
      </c>
      <c r="B105" s="98" t="s">
        <v>63</v>
      </c>
      <c r="C105" s="52"/>
      <c r="D105" s="51">
        <f>G105*I105</f>
        <v>0</v>
      </c>
      <c r="E105" s="52"/>
      <c r="F105" s="53"/>
      <c r="G105" s="52">
        <f>H105*12</f>
        <v>0</v>
      </c>
      <c r="H105" s="53">
        <v>0</v>
      </c>
      <c r="I105" s="12">
        <f>3265</f>
        <v>3265</v>
      </c>
      <c r="J105" s="12">
        <v>1.07</v>
      </c>
      <c r="K105" s="13">
        <v>0</v>
      </c>
    </row>
    <row r="106" spans="1:11" s="12" customFormat="1" ht="38.25" thickBot="1" x14ac:dyDescent="0.25">
      <c r="A106" s="113" t="s">
        <v>164</v>
      </c>
      <c r="B106" s="108" t="s">
        <v>29</v>
      </c>
      <c r="C106" s="49">
        <f>F106*12</f>
        <v>0</v>
      </c>
      <c r="D106" s="49">
        <f>G106*I106</f>
        <v>23508</v>
      </c>
      <c r="E106" s="49">
        <f>H106*12</f>
        <v>7.2</v>
      </c>
      <c r="F106" s="50"/>
      <c r="G106" s="49">
        <f>H106*12</f>
        <v>7.2</v>
      </c>
      <c r="H106" s="50">
        <v>0.6</v>
      </c>
      <c r="I106" s="12">
        <f>3265</f>
        <v>3265</v>
      </c>
      <c r="J106" s="12">
        <v>1.07</v>
      </c>
      <c r="K106" s="13">
        <v>1.03</v>
      </c>
    </row>
    <row r="107" spans="1:11" s="12" customFormat="1" ht="19.5" hidden="1" thickBot="1" x14ac:dyDescent="0.25">
      <c r="A107" s="113" t="s">
        <v>109</v>
      </c>
      <c r="B107" s="108"/>
      <c r="C107" s="48">
        <f>F107*12</f>
        <v>0</v>
      </c>
      <c r="D107" s="48"/>
      <c r="E107" s="48"/>
      <c r="F107" s="48"/>
      <c r="G107" s="48"/>
      <c r="H107" s="43"/>
      <c r="I107" s="12">
        <f>3265</f>
        <v>3265</v>
      </c>
      <c r="K107" s="13"/>
    </row>
    <row r="108" spans="1:11" s="57" customFormat="1" ht="15.75" hidden="1" thickBot="1" x14ac:dyDescent="0.25">
      <c r="A108" s="93" t="s">
        <v>110</v>
      </c>
      <c r="B108" s="94"/>
      <c r="C108" s="56"/>
      <c r="D108" s="56"/>
      <c r="E108" s="56"/>
      <c r="F108" s="56"/>
      <c r="G108" s="56"/>
      <c r="H108" s="47"/>
      <c r="I108" s="12">
        <f>3265</f>
        <v>3265</v>
      </c>
      <c r="K108" s="58"/>
    </row>
    <row r="109" spans="1:11" s="57" customFormat="1" ht="15.75" hidden="1" thickBot="1" x14ac:dyDescent="0.25">
      <c r="A109" s="93" t="s">
        <v>111</v>
      </c>
      <c r="B109" s="94"/>
      <c r="C109" s="56"/>
      <c r="D109" s="56"/>
      <c r="E109" s="56"/>
      <c r="F109" s="56"/>
      <c r="G109" s="56"/>
      <c r="H109" s="47"/>
      <c r="I109" s="12">
        <f>3265</f>
        <v>3265</v>
      </c>
      <c r="K109" s="58"/>
    </row>
    <row r="110" spans="1:11" s="57" customFormat="1" ht="15.75" hidden="1" thickBot="1" x14ac:dyDescent="0.25">
      <c r="A110" s="93" t="s">
        <v>112</v>
      </c>
      <c r="B110" s="94"/>
      <c r="C110" s="56"/>
      <c r="D110" s="56"/>
      <c r="E110" s="56"/>
      <c r="F110" s="56"/>
      <c r="G110" s="56"/>
      <c r="H110" s="47"/>
      <c r="I110" s="12">
        <f>3265</f>
        <v>3265</v>
      </c>
      <c r="K110" s="58"/>
    </row>
    <row r="111" spans="1:11" s="57" customFormat="1" ht="15.75" hidden="1" thickBot="1" x14ac:dyDescent="0.25">
      <c r="A111" s="93" t="s">
        <v>113</v>
      </c>
      <c r="B111" s="94"/>
      <c r="C111" s="56"/>
      <c r="D111" s="56"/>
      <c r="E111" s="56"/>
      <c r="F111" s="56"/>
      <c r="G111" s="56"/>
      <c r="H111" s="47"/>
      <c r="I111" s="12">
        <f>3265</f>
        <v>3265</v>
      </c>
      <c r="K111" s="58"/>
    </row>
    <row r="112" spans="1:11" s="57" customFormat="1" ht="15.75" hidden="1" thickBot="1" x14ac:dyDescent="0.25">
      <c r="A112" s="93" t="s">
        <v>114</v>
      </c>
      <c r="B112" s="94"/>
      <c r="C112" s="56"/>
      <c r="D112" s="56"/>
      <c r="E112" s="56"/>
      <c r="F112" s="56"/>
      <c r="G112" s="56"/>
      <c r="H112" s="47"/>
      <c r="I112" s="12">
        <f>3265</f>
        <v>3265</v>
      </c>
      <c r="K112" s="58"/>
    </row>
    <row r="113" spans="1:11" s="57" customFormat="1" ht="15.75" hidden="1" thickBot="1" x14ac:dyDescent="0.25">
      <c r="A113" s="93" t="s">
        <v>115</v>
      </c>
      <c r="B113" s="94"/>
      <c r="C113" s="56"/>
      <c r="D113" s="56"/>
      <c r="E113" s="56"/>
      <c r="F113" s="56"/>
      <c r="G113" s="56"/>
      <c r="H113" s="47"/>
      <c r="I113" s="12">
        <f>3265</f>
        <v>3265</v>
      </c>
      <c r="K113" s="58"/>
    </row>
    <row r="114" spans="1:11" s="57" customFormat="1" ht="15.75" hidden="1" thickBot="1" x14ac:dyDescent="0.25">
      <c r="A114" s="93" t="s">
        <v>116</v>
      </c>
      <c r="B114" s="94"/>
      <c r="C114" s="56"/>
      <c r="D114" s="56"/>
      <c r="E114" s="56"/>
      <c r="F114" s="56"/>
      <c r="G114" s="56"/>
      <c r="H114" s="47"/>
      <c r="I114" s="12">
        <f>3265</f>
        <v>3265</v>
      </c>
      <c r="K114" s="58"/>
    </row>
    <row r="115" spans="1:11" s="57" customFormat="1" ht="15.75" hidden="1" thickBot="1" x14ac:dyDescent="0.25">
      <c r="A115" s="114" t="s">
        <v>117</v>
      </c>
      <c r="B115" s="115"/>
      <c r="C115" s="59"/>
      <c r="D115" s="59">
        <f>G115*I115</f>
        <v>0</v>
      </c>
      <c r="E115" s="59"/>
      <c r="F115" s="59"/>
      <c r="G115" s="59">
        <f>12*H115</f>
        <v>0</v>
      </c>
      <c r="H115" s="60"/>
      <c r="I115" s="12">
        <f>3265</f>
        <v>3265</v>
      </c>
      <c r="K115" s="58"/>
    </row>
    <row r="116" spans="1:11" s="57" customFormat="1" ht="27" hidden="1" customHeight="1" thickBot="1" x14ac:dyDescent="0.25">
      <c r="A116" s="116" t="s">
        <v>118</v>
      </c>
      <c r="B116" s="117" t="s">
        <v>119</v>
      </c>
      <c r="C116" s="61"/>
      <c r="D116" s="61">
        <v>0</v>
      </c>
      <c r="E116" s="61"/>
      <c r="F116" s="61"/>
      <c r="G116" s="61">
        <v>0</v>
      </c>
      <c r="H116" s="62">
        <v>0</v>
      </c>
      <c r="I116" s="12">
        <f>3265</f>
        <v>3265</v>
      </c>
      <c r="K116" s="58"/>
    </row>
    <row r="117" spans="1:11" s="57" customFormat="1" ht="18" customHeight="1" thickBot="1" x14ac:dyDescent="0.25">
      <c r="A117" s="118" t="s">
        <v>120</v>
      </c>
      <c r="B117" s="66" t="s">
        <v>22</v>
      </c>
      <c r="C117" s="61"/>
      <c r="D117" s="63">
        <f>G117*I117</f>
        <v>60170.78</v>
      </c>
      <c r="E117" s="63"/>
      <c r="F117" s="63"/>
      <c r="G117" s="63">
        <f>12*H117</f>
        <v>20.76</v>
      </c>
      <c r="H117" s="62">
        <v>1.73</v>
      </c>
      <c r="I117" s="12">
        <v>2898.4</v>
      </c>
      <c r="K117" s="58"/>
    </row>
    <row r="118" spans="1:11" s="12" customFormat="1" ht="19.5" thickBot="1" x14ac:dyDescent="0.45">
      <c r="A118" s="116" t="s">
        <v>121</v>
      </c>
      <c r="B118" s="119"/>
      <c r="C118" s="61">
        <f>F118*12</f>
        <v>0</v>
      </c>
      <c r="D118" s="64">
        <f>D117+D106+D102+D99+D96+D85+D82+D71+D55+D54+D53+D52+D51+D50+D49+D48+D47+D46+D45+D44+D43+D34+D33+D32+D23+D15</f>
        <v>767431.08</v>
      </c>
      <c r="E118" s="64">
        <f>E117+E106+E102+E99+E96+E85+E82+E71+E55+E54+E53+E52+E51+E50+E49+E48+E47+E46+E45+E44+E43+E34+E33+E32+E23+E15</f>
        <v>170.52</v>
      </c>
      <c r="F118" s="64">
        <f>F117+F106+F102+F99+F96+F85+F82+F71+F55+F54+F53+F52+F51+F50+F49+F48+F47+F46+F45+F44+F43+F34+F33+F32+F23+F15</f>
        <v>0</v>
      </c>
      <c r="G118" s="64">
        <f>G117+G106+G102+G99+G96+G85+G82+G71+G55+G54+G53+G52+G51+G50+G49+G48+G47+G46+G45+G44+G43+G34+G33+G32+G23+G15</f>
        <v>237.4</v>
      </c>
      <c r="H118" s="64">
        <f>H117+H106+H102+H99+H96+H85+H82+H71+H55+H54+H53+H52+H51+H50+H49+H48+H47+H46+H45+H44+H43+H34+H33+H32+H23+H15</f>
        <v>19.79</v>
      </c>
      <c r="K118" s="13"/>
    </row>
    <row r="119" spans="1:11" s="68" customFormat="1" ht="21" hidden="1" customHeight="1" x14ac:dyDescent="0.2">
      <c r="A119" s="118" t="s">
        <v>122</v>
      </c>
      <c r="B119" s="66" t="s">
        <v>22</v>
      </c>
      <c r="C119" s="66" t="s">
        <v>123</v>
      </c>
      <c r="D119" s="65"/>
      <c r="E119" s="66" t="s">
        <v>123</v>
      </c>
      <c r="F119" s="67"/>
      <c r="G119" s="66" t="s">
        <v>123</v>
      </c>
      <c r="H119" s="67"/>
      <c r="K119" s="69"/>
    </row>
    <row r="120" spans="1:11" s="71" customFormat="1" ht="24.75" hidden="1" customHeight="1" x14ac:dyDescent="0.2">
      <c r="A120" s="120"/>
      <c r="B120" s="72"/>
      <c r="C120" s="72"/>
      <c r="D120" s="72"/>
      <c r="E120" s="72"/>
      <c r="F120" s="72"/>
      <c r="G120" s="72"/>
      <c r="H120" s="72"/>
      <c r="K120" s="73"/>
    </row>
    <row r="121" spans="1:11" s="75" customFormat="1" ht="15" hidden="1" customHeight="1" x14ac:dyDescent="0.4">
      <c r="A121" s="121" t="s">
        <v>124</v>
      </c>
      <c r="B121" s="122"/>
      <c r="C121" s="74"/>
      <c r="D121" s="74"/>
      <c r="E121" s="74"/>
      <c r="F121" s="74"/>
      <c r="G121" s="74"/>
      <c r="H121" s="74"/>
      <c r="K121" s="76"/>
    </row>
    <row r="122" spans="1:11" s="57" customFormat="1" ht="18.75" hidden="1" customHeight="1" x14ac:dyDescent="0.2">
      <c r="A122" s="116" t="s">
        <v>118</v>
      </c>
      <c r="B122" s="119"/>
      <c r="C122" s="61"/>
      <c r="D122" s="77"/>
      <c r="E122" s="77"/>
      <c r="F122" s="77"/>
      <c r="G122" s="77"/>
      <c r="H122" s="78"/>
      <c r="I122" s="12">
        <f>3265</f>
        <v>3265</v>
      </c>
      <c r="K122" s="58"/>
    </row>
    <row r="123" spans="1:11" s="68" customFormat="1" ht="11.25" hidden="1" customHeight="1" x14ac:dyDescent="0.2">
      <c r="A123" s="123" t="s">
        <v>125</v>
      </c>
      <c r="B123" s="124"/>
      <c r="C123" s="125"/>
      <c r="D123" s="79"/>
      <c r="E123" s="79"/>
      <c r="F123" s="79"/>
      <c r="G123" s="79"/>
      <c r="H123" s="80"/>
      <c r="K123" s="69"/>
    </row>
    <row r="124" spans="1:11" s="68" customFormat="1" ht="20.25" thickBot="1" x14ac:dyDescent="0.25">
      <c r="A124" s="126"/>
      <c r="B124" s="127"/>
      <c r="C124" s="84"/>
      <c r="D124" s="84"/>
      <c r="E124" s="84"/>
      <c r="F124" s="84"/>
      <c r="G124" s="84"/>
      <c r="H124" s="84"/>
      <c r="K124" s="69"/>
    </row>
    <row r="125" spans="1:11" s="12" customFormat="1" ht="19.5" thickBot="1" x14ac:dyDescent="0.25">
      <c r="A125" s="118" t="s">
        <v>126</v>
      </c>
      <c r="B125" s="119"/>
      <c r="C125" s="61">
        <f>F125*12</f>
        <v>0</v>
      </c>
      <c r="D125" s="61">
        <f>D126+D127+D128+D130+D131</f>
        <v>95744.66</v>
      </c>
      <c r="E125" s="61">
        <f t="shared" ref="E125:H125" si="2">E126+E127+E128+E130+E131</f>
        <v>0</v>
      </c>
      <c r="F125" s="61">
        <f t="shared" si="2"/>
        <v>0</v>
      </c>
      <c r="G125" s="61">
        <f t="shared" si="2"/>
        <v>29.33</v>
      </c>
      <c r="H125" s="61">
        <f t="shared" si="2"/>
        <v>2.44</v>
      </c>
      <c r="I125" s="12">
        <f>3265</f>
        <v>3265</v>
      </c>
      <c r="K125" s="13"/>
    </row>
    <row r="126" spans="1:11" s="57" customFormat="1" ht="25.5" x14ac:dyDescent="0.2">
      <c r="A126" s="93" t="s">
        <v>167</v>
      </c>
      <c r="B126" s="94"/>
      <c r="C126" s="56"/>
      <c r="D126" s="56">
        <v>45924.05</v>
      </c>
      <c r="E126" s="56"/>
      <c r="F126" s="56"/>
      <c r="G126" s="56">
        <f>D126/I126</f>
        <v>14.07</v>
      </c>
      <c r="H126" s="47">
        <f>G126/12</f>
        <v>1.17</v>
      </c>
      <c r="I126" s="12">
        <f>3265</f>
        <v>3265</v>
      </c>
      <c r="K126" s="58"/>
    </row>
    <row r="127" spans="1:11" s="57" customFormat="1" ht="15" x14ac:dyDescent="0.2">
      <c r="A127" s="93" t="s">
        <v>168</v>
      </c>
      <c r="B127" s="94"/>
      <c r="C127" s="56"/>
      <c r="D127" s="56">
        <v>44825.85</v>
      </c>
      <c r="E127" s="56"/>
      <c r="F127" s="56"/>
      <c r="G127" s="56">
        <f t="shared" ref="G127:G131" si="3">D127/I127</f>
        <v>13.73</v>
      </c>
      <c r="H127" s="47">
        <f t="shared" ref="H127:H131" si="4">G127/12</f>
        <v>1.1399999999999999</v>
      </c>
      <c r="I127" s="12">
        <f>3265</f>
        <v>3265</v>
      </c>
      <c r="K127" s="58"/>
    </row>
    <row r="128" spans="1:11" s="57" customFormat="1" ht="15" x14ac:dyDescent="0.2">
      <c r="A128" s="93" t="s">
        <v>146</v>
      </c>
      <c r="B128" s="94"/>
      <c r="C128" s="56"/>
      <c r="D128" s="56">
        <v>2898.32</v>
      </c>
      <c r="E128" s="56"/>
      <c r="F128" s="56"/>
      <c r="G128" s="56">
        <f t="shared" si="3"/>
        <v>0.89</v>
      </c>
      <c r="H128" s="47">
        <f t="shared" si="4"/>
        <v>7.0000000000000007E-2</v>
      </c>
      <c r="I128" s="12">
        <f>3265</f>
        <v>3265</v>
      </c>
      <c r="K128" s="58"/>
    </row>
    <row r="129" spans="1:11" s="57" customFormat="1" ht="18" hidden="1" customHeight="1" x14ac:dyDescent="0.2">
      <c r="A129" s="93" t="s">
        <v>129</v>
      </c>
      <c r="B129" s="94"/>
      <c r="C129" s="56"/>
      <c r="D129" s="56"/>
      <c r="E129" s="56"/>
      <c r="F129" s="56"/>
      <c r="G129" s="56">
        <f t="shared" si="3"/>
        <v>0</v>
      </c>
      <c r="H129" s="47">
        <f t="shared" si="4"/>
        <v>0</v>
      </c>
      <c r="I129" s="12">
        <f>3265</f>
        <v>3265</v>
      </c>
      <c r="K129" s="58"/>
    </row>
    <row r="130" spans="1:11" s="57" customFormat="1" ht="15" x14ac:dyDescent="0.2">
      <c r="A130" s="93" t="s">
        <v>130</v>
      </c>
      <c r="B130" s="94"/>
      <c r="C130" s="56"/>
      <c r="D130" s="56">
        <v>1374.02</v>
      </c>
      <c r="E130" s="56"/>
      <c r="F130" s="56"/>
      <c r="G130" s="56">
        <f t="shared" si="3"/>
        <v>0.42</v>
      </c>
      <c r="H130" s="47">
        <f t="shared" si="4"/>
        <v>0.04</v>
      </c>
      <c r="I130" s="12">
        <f>3265</f>
        <v>3265</v>
      </c>
      <c r="K130" s="58"/>
    </row>
    <row r="131" spans="1:11" s="57" customFormat="1" ht="15" x14ac:dyDescent="0.2">
      <c r="A131" s="93" t="s">
        <v>154</v>
      </c>
      <c r="B131" s="94"/>
      <c r="C131" s="56"/>
      <c r="D131" s="56">
        <v>722.42</v>
      </c>
      <c r="E131" s="56"/>
      <c r="F131" s="56"/>
      <c r="G131" s="56">
        <f t="shared" si="3"/>
        <v>0.22</v>
      </c>
      <c r="H131" s="47">
        <f t="shared" si="4"/>
        <v>0.02</v>
      </c>
      <c r="I131" s="12">
        <f>3265</f>
        <v>3265</v>
      </c>
      <c r="K131" s="58"/>
    </row>
    <row r="132" spans="1:11" s="68" customFormat="1" ht="19.5" x14ac:dyDescent="0.2">
      <c r="A132" s="81"/>
      <c r="B132" s="82"/>
      <c r="C132" s="83"/>
      <c r="D132" s="83"/>
      <c r="E132" s="83"/>
      <c r="F132" s="85"/>
      <c r="G132" s="83"/>
      <c r="H132" s="85"/>
      <c r="K132" s="69"/>
    </row>
    <row r="133" spans="1:11" s="68" customFormat="1" ht="20.25" thickBot="1" x14ac:dyDescent="0.25">
      <c r="A133" s="81"/>
      <c r="B133" s="82"/>
      <c r="C133" s="83"/>
      <c r="D133" s="83"/>
      <c r="E133" s="83"/>
      <c r="F133" s="85"/>
      <c r="G133" s="83"/>
      <c r="H133" s="85"/>
      <c r="K133" s="69"/>
    </row>
    <row r="134" spans="1:11" s="89" customFormat="1" ht="19.5" thickBot="1" x14ac:dyDescent="0.25">
      <c r="A134" s="86" t="s">
        <v>125</v>
      </c>
      <c r="B134" s="87"/>
      <c r="C134" s="88"/>
      <c r="D134" s="88">
        <f>D118+D125</f>
        <v>863175.74</v>
      </c>
      <c r="E134" s="88">
        <f>E118+E125</f>
        <v>170.52</v>
      </c>
      <c r="F134" s="88">
        <f>F118+F125</f>
        <v>0</v>
      </c>
      <c r="G134" s="88">
        <f>G118+G125</f>
        <v>266.73</v>
      </c>
      <c r="H134" s="88">
        <f>H118+H125</f>
        <v>22.23</v>
      </c>
      <c r="K134" s="90"/>
    </row>
    <row r="135" spans="1:11" s="68" customFormat="1" ht="19.5" x14ac:dyDescent="0.2">
      <c r="A135" s="81"/>
      <c r="B135" s="82"/>
      <c r="C135" s="83"/>
      <c r="D135" s="83"/>
      <c r="E135" s="83"/>
      <c r="F135" s="85"/>
      <c r="G135" s="83"/>
      <c r="H135" s="85"/>
      <c r="K135" s="69"/>
    </row>
    <row r="136" spans="1:11" s="68" customFormat="1" ht="19.5" x14ac:dyDescent="0.2">
      <c r="A136" s="137" t="s">
        <v>132</v>
      </c>
      <c r="B136" s="137"/>
      <c r="C136" s="137"/>
      <c r="D136" s="137"/>
      <c r="E136" s="137"/>
      <c r="F136" s="137"/>
      <c r="G136" s="83"/>
      <c r="H136" s="85"/>
      <c r="K136" s="69"/>
    </row>
    <row r="137" spans="1:11" s="68" customFormat="1" ht="19.5" x14ac:dyDescent="0.2">
      <c r="A137" s="71"/>
      <c r="B137" s="71"/>
      <c r="C137" s="71"/>
      <c r="D137" s="71"/>
      <c r="E137" s="71"/>
      <c r="F137" s="91"/>
      <c r="G137" s="83"/>
      <c r="H137" s="85"/>
      <c r="K137" s="69"/>
    </row>
    <row r="138" spans="1:11" s="68" customFormat="1" ht="19.5" x14ac:dyDescent="0.2">
      <c r="A138" s="70" t="s">
        <v>133</v>
      </c>
      <c r="B138" s="71"/>
      <c r="C138" s="71"/>
      <c r="D138" s="71"/>
      <c r="E138" s="71"/>
      <c r="F138" s="91"/>
      <c r="G138" s="83"/>
      <c r="H138" s="85"/>
      <c r="K138" s="69"/>
    </row>
    <row r="139" spans="1:11" s="68" customFormat="1" ht="19.5" x14ac:dyDescent="0.2">
      <c r="A139" s="81"/>
      <c r="B139" s="82"/>
      <c r="C139" s="83"/>
      <c r="D139" s="83"/>
      <c r="E139" s="83"/>
      <c r="F139" s="85"/>
      <c r="G139" s="83"/>
      <c r="H139" s="85"/>
      <c r="K139" s="69"/>
    </row>
    <row r="140" spans="1:11" s="68" customFormat="1" ht="19.5" x14ac:dyDescent="0.2">
      <c r="A140" s="81"/>
      <c r="B140" s="82"/>
      <c r="C140" s="83"/>
      <c r="D140" s="83"/>
      <c r="E140" s="83"/>
      <c r="F140" s="85"/>
      <c r="G140" s="83"/>
      <c r="H140" s="85"/>
      <c r="K140" s="69"/>
    </row>
    <row r="141" spans="1:11" s="71" customFormat="1" ht="14.25" x14ac:dyDescent="0.2">
      <c r="A141" s="137"/>
      <c r="B141" s="137"/>
      <c r="C141" s="137"/>
      <c r="D141" s="137"/>
      <c r="E141" s="137"/>
      <c r="F141" s="137"/>
      <c r="K141" s="73"/>
    </row>
    <row r="142" spans="1:11" s="71" customFormat="1" x14ac:dyDescent="0.2">
      <c r="F142" s="91"/>
      <c r="H142" s="91"/>
      <c r="K142" s="73"/>
    </row>
    <row r="143" spans="1:11" s="71" customFormat="1" x14ac:dyDescent="0.2">
      <c r="A143" s="70"/>
      <c r="F143" s="91"/>
      <c r="H143" s="91"/>
      <c r="K143" s="73"/>
    </row>
    <row r="144" spans="1:11" s="71" customFormat="1" x14ac:dyDescent="0.2">
      <c r="F144" s="91"/>
      <c r="H144" s="91"/>
      <c r="K144" s="73"/>
    </row>
    <row r="145" spans="6:11" s="71" customFormat="1" x14ac:dyDescent="0.2">
      <c r="F145" s="91"/>
      <c r="H145" s="91"/>
      <c r="K145" s="73"/>
    </row>
    <row r="146" spans="6:11" s="71" customFormat="1" x14ac:dyDescent="0.2">
      <c r="F146" s="91"/>
      <c r="H146" s="91"/>
      <c r="K146" s="73"/>
    </row>
    <row r="147" spans="6:11" s="71" customFormat="1" x14ac:dyDescent="0.2">
      <c r="F147" s="91"/>
      <c r="H147" s="91"/>
      <c r="K147" s="73"/>
    </row>
    <row r="148" spans="6:11" s="71" customFormat="1" x14ac:dyDescent="0.2">
      <c r="F148" s="91"/>
      <c r="H148" s="91"/>
      <c r="K148" s="73"/>
    </row>
    <row r="149" spans="6:11" s="71" customFormat="1" x14ac:dyDescent="0.2">
      <c r="F149" s="91"/>
      <c r="H149" s="91"/>
      <c r="K149" s="73"/>
    </row>
    <row r="150" spans="6:11" s="71" customFormat="1" x14ac:dyDescent="0.2">
      <c r="F150" s="91"/>
      <c r="H150" s="91"/>
      <c r="K150" s="73"/>
    </row>
    <row r="151" spans="6:11" s="71" customFormat="1" x14ac:dyDescent="0.2">
      <c r="F151" s="91"/>
      <c r="H151" s="91"/>
      <c r="K151" s="73"/>
    </row>
    <row r="152" spans="6:11" s="71" customFormat="1" x14ac:dyDescent="0.2">
      <c r="F152" s="91"/>
      <c r="H152" s="91"/>
      <c r="K152" s="73"/>
    </row>
    <row r="153" spans="6:11" s="71" customFormat="1" x14ac:dyDescent="0.2">
      <c r="F153" s="91"/>
      <c r="H153" s="91"/>
      <c r="K153" s="73"/>
    </row>
    <row r="154" spans="6:11" s="71" customFormat="1" x14ac:dyDescent="0.2">
      <c r="F154" s="91"/>
      <c r="H154" s="91"/>
      <c r="K154" s="73"/>
    </row>
    <row r="155" spans="6:11" s="71" customFormat="1" x14ac:dyDescent="0.2">
      <c r="F155" s="91"/>
      <c r="H155" s="91"/>
      <c r="K155" s="73"/>
    </row>
    <row r="156" spans="6:11" s="71" customFormat="1" x14ac:dyDescent="0.2">
      <c r="F156" s="91"/>
      <c r="H156" s="91"/>
      <c r="K156" s="73"/>
    </row>
    <row r="157" spans="6:11" s="71" customFormat="1" x14ac:dyDescent="0.2">
      <c r="F157" s="91"/>
      <c r="H157" s="91"/>
      <c r="K157" s="73"/>
    </row>
    <row r="158" spans="6:11" s="71" customFormat="1" x14ac:dyDescent="0.2">
      <c r="F158" s="91"/>
      <c r="H158" s="91"/>
      <c r="K158" s="73"/>
    </row>
    <row r="159" spans="6:11" s="71" customFormat="1" x14ac:dyDescent="0.2">
      <c r="F159" s="91"/>
      <c r="H159" s="91"/>
      <c r="K159" s="73"/>
    </row>
    <row r="160" spans="6:11" s="71" customFormat="1" x14ac:dyDescent="0.2">
      <c r="F160" s="91"/>
      <c r="H160" s="91"/>
      <c r="K160" s="73"/>
    </row>
    <row r="161" spans="6:11" s="71" customFormat="1" x14ac:dyDescent="0.2">
      <c r="F161" s="91"/>
      <c r="H161" s="91"/>
      <c r="K161" s="73"/>
    </row>
  </sheetData>
  <mergeCells count="14">
    <mergeCell ref="A6:H6"/>
    <mergeCell ref="A1:H1"/>
    <mergeCell ref="B2:H2"/>
    <mergeCell ref="B3:H3"/>
    <mergeCell ref="B4:H4"/>
    <mergeCell ref="A5:H5"/>
    <mergeCell ref="A136:F136"/>
    <mergeCell ref="A141:F141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"/>
  <sheetViews>
    <sheetView tabSelected="1" topLeftCell="A76" zoomScale="75" zoomScaleNormal="75" workbookViewId="0">
      <selection activeCell="H139" sqref="H13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92" hidden="1" customWidth="1"/>
    <col min="7" max="7" width="13.85546875" style="1" customWidth="1"/>
    <col min="8" max="8" width="20.85546875" style="92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0" t="s">
        <v>0</v>
      </c>
      <c r="B1" s="141"/>
      <c r="C1" s="141"/>
      <c r="D1" s="141"/>
      <c r="E1" s="141"/>
      <c r="F1" s="141"/>
      <c r="G1" s="141"/>
      <c r="H1" s="141"/>
    </row>
    <row r="2" spans="1:11" ht="12.75" customHeight="1" x14ac:dyDescent="0.3">
      <c r="B2" s="142" t="s">
        <v>1</v>
      </c>
      <c r="C2" s="142"/>
      <c r="D2" s="142"/>
      <c r="E2" s="142"/>
      <c r="F2" s="142"/>
      <c r="G2" s="141"/>
      <c r="H2" s="141"/>
    </row>
    <row r="3" spans="1:11" ht="14.25" customHeight="1" x14ac:dyDescent="0.3">
      <c r="B3" s="142" t="s">
        <v>2</v>
      </c>
      <c r="C3" s="142"/>
      <c r="D3" s="142"/>
      <c r="E3" s="142"/>
      <c r="F3" s="142"/>
      <c r="G3" s="141"/>
      <c r="H3" s="141"/>
    </row>
    <row r="4" spans="1:11" ht="24" customHeight="1" x14ac:dyDescent="0.4">
      <c r="A4" s="3" t="s">
        <v>155</v>
      </c>
      <c r="B4" s="142" t="s">
        <v>3</v>
      </c>
      <c r="C4" s="142"/>
      <c r="D4" s="142"/>
      <c r="E4" s="142"/>
      <c r="F4" s="142"/>
      <c r="G4" s="141"/>
      <c r="H4" s="141"/>
    </row>
    <row r="5" spans="1:11" ht="24" customHeight="1" x14ac:dyDescent="0.4">
      <c r="A5" s="143"/>
      <c r="B5" s="143"/>
      <c r="C5" s="143"/>
      <c r="D5" s="143"/>
      <c r="E5" s="143"/>
      <c r="F5" s="143"/>
      <c r="G5" s="143"/>
      <c r="H5" s="143"/>
    </row>
    <row r="6" spans="1:11" ht="24" customHeight="1" x14ac:dyDescent="0.4">
      <c r="A6" s="143"/>
      <c r="B6" s="143"/>
      <c r="C6" s="143"/>
      <c r="D6" s="143"/>
      <c r="E6" s="143"/>
      <c r="F6" s="143"/>
      <c r="G6" s="143"/>
      <c r="H6" s="143"/>
    </row>
    <row r="7" spans="1:11" ht="24" customHeight="1" x14ac:dyDescent="0.2">
      <c r="A7" s="144" t="s">
        <v>156</v>
      </c>
      <c r="B7" s="144"/>
      <c r="C7" s="144"/>
      <c r="D7" s="144"/>
      <c r="E7" s="144"/>
      <c r="F7" s="144"/>
      <c r="G7" s="144"/>
      <c r="H7" s="144"/>
    </row>
    <row r="8" spans="1:11" s="4" customFormat="1" ht="22.5" customHeight="1" x14ac:dyDescent="0.4">
      <c r="A8" s="138" t="s">
        <v>4</v>
      </c>
      <c r="B8" s="138"/>
      <c r="C8" s="138"/>
      <c r="D8" s="138"/>
      <c r="E8" s="139"/>
      <c r="F8" s="139"/>
      <c r="G8" s="139"/>
      <c r="H8" s="139"/>
      <c r="K8" s="5"/>
    </row>
    <row r="9" spans="1:11" s="6" customFormat="1" ht="18.75" customHeight="1" x14ac:dyDescent="0.4">
      <c r="A9" s="138" t="s">
        <v>169</v>
      </c>
      <c r="B9" s="138"/>
      <c r="C9" s="138"/>
      <c r="D9" s="138"/>
      <c r="E9" s="139"/>
      <c r="F9" s="139"/>
      <c r="G9" s="139"/>
      <c r="H9" s="139"/>
    </row>
    <row r="10" spans="1:11" s="7" customFormat="1" ht="17.25" customHeight="1" x14ac:dyDescent="0.2">
      <c r="A10" s="129" t="s">
        <v>6</v>
      </c>
      <c r="B10" s="129"/>
      <c r="C10" s="129"/>
      <c r="D10" s="129"/>
      <c r="E10" s="130"/>
      <c r="F10" s="130"/>
      <c r="G10" s="130"/>
      <c r="H10" s="130"/>
    </row>
    <row r="11" spans="1:11" s="6" customFormat="1" ht="30" customHeight="1" thickBot="1" x14ac:dyDescent="0.25">
      <c r="A11" s="131" t="s">
        <v>7</v>
      </c>
      <c r="B11" s="131"/>
      <c r="C11" s="131"/>
      <c r="D11" s="131"/>
      <c r="E11" s="132"/>
      <c r="F11" s="132"/>
      <c r="G11" s="132"/>
      <c r="H11" s="132"/>
    </row>
    <row r="12" spans="1:11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1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1" s="20" customFormat="1" ht="49.5" customHeight="1" x14ac:dyDescent="0.2">
      <c r="A14" s="133" t="s">
        <v>13</v>
      </c>
      <c r="B14" s="134"/>
      <c r="C14" s="134"/>
      <c r="D14" s="134"/>
      <c r="E14" s="134"/>
      <c r="F14" s="134"/>
      <c r="G14" s="135"/>
      <c r="H14" s="136"/>
      <c r="K14" s="21"/>
    </row>
    <row r="15" spans="1:11" s="12" customFormat="1" ht="26.25" customHeight="1" x14ac:dyDescent="0.2">
      <c r="A15" s="22" t="s">
        <v>143</v>
      </c>
      <c r="B15" s="23" t="s">
        <v>14</v>
      </c>
      <c r="C15" s="24">
        <f>F15*12</f>
        <v>0</v>
      </c>
      <c r="D15" s="25">
        <f>G15*I15</f>
        <v>115581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f>3265</f>
        <v>3265</v>
      </c>
      <c r="J15" s="12">
        <v>1.07</v>
      </c>
      <c r="K15" s="13">
        <v>2.2400000000000002</v>
      </c>
    </row>
    <row r="16" spans="1:11" s="12" customFormat="1" ht="27.75" customHeight="1" x14ac:dyDescent="0.2">
      <c r="A16" s="104" t="s">
        <v>15</v>
      </c>
      <c r="B16" s="105" t="s">
        <v>16</v>
      </c>
      <c r="C16" s="26"/>
      <c r="D16" s="25"/>
      <c r="E16" s="26"/>
      <c r="F16" s="27"/>
      <c r="G16" s="26"/>
      <c r="H16" s="27"/>
      <c r="K16" s="13"/>
    </row>
    <row r="17" spans="1:256" s="12" customFormat="1" ht="15" x14ac:dyDescent="0.2">
      <c r="A17" s="104" t="s">
        <v>17</v>
      </c>
      <c r="B17" s="105" t="s">
        <v>16</v>
      </c>
      <c r="C17" s="26"/>
      <c r="D17" s="25"/>
      <c r="E17" s="26"/>
      <c r="F17" s="27"/>
      <c r="G17" s="26"/>
      <c r="H17" s="27"/>
      <c r="K17" s="13"/>
    </row>
    <row r="18" spans="1:256" s="12" customFormat="1" ht="15" x14ac:dyDescent="0.2">
      <c r="A18" s="104" t="s">
        <v>18</v>
      </c>
      <c r="B18" s="105" t="s">
        <v>19</v>
      </c>
      <c r="C18" s="26"/>
      <c r="D18" s="25"/>
      <c r="E18" s="26"/>
      <c r="F18" s="27"/>
      <c r="G18" s="26"/>
      <c r="H18" s="27"/>
      <c r="K18" s="13"/>
    </row>
    <row r="19" spans="1:256" s="12" customFormat="1" ht="15" x14ac:dyDescent="0.2">
      <c r="A19" s="104" t="s">
        <v>20</v>
      </c>
      <c r="B19" s="105" t="s">
        <v>16</v>
      </c>
      <c r="C19" s="26"/>
      <c r="D19" s="25"/>
      <c r="E19" s="26"/>
      <c r="F19" s="27"/>
      <c r="G19" s="26"/>
      <c r="H19" s="27"/>
      <c r="K19" s="13"/>
    </row>
    <row r="20" spans="1:256" s="12" customFormat="1" ht="15" x14ac:dyDescent="0.2">
      <c r="A20" s="99" t="s">
        <v>141</v>
      </c>
      <c r="B20" s="100"/>
      <c r="C20" s="46"/>
      <c r="D20" s="45"/>
      <c r="E20" s="46"/>
      <c r="F20" s="101"/>
      <c r="G20" s="46"/>
      <c r="H20" s="27">
        <v>2.83</v>
      </c>
      <c r="K20" s="13"/>
    </row>
    <row r="21" spans="1:256" s="12" customFormat="1" ht="15" x14ac:dyDescent="0.2">
      <c r="A21" s="102" t="s">
        <v>134</v>
      </c>
      <c r="B21" s="100" t="s">
        <v>16</v>
      </c>
      <c r="C21" s="46"/>
      <c r="D21" s="45"/>
      <c r="E21" s="46"/>
      <c r="F21" s="101"/>
      <c r="G21" s="46"/>
      <c r="H21" s="101">
        <v>0.12</v>
      </c>
      <c r="K21" s="13"/>
    </row>
    <row r="22" spans="1:256" s="12" customFormat="1" ht="15" x14ac:dyDescent="0.2">
      <c r="A22" s="99" t="s">
        <v>141</v>
      </c>
      <c r="B22" s="100"/>
      <c r="C22" s="46"/>
      <c r="D22" s="45"/>
      <c r="E22" s="46"/>
      <c r="F22" s="101"/>
      <c r="G22" s="46"/>
      <c r="H22" s="27">
        <f>H21</f>
        <v>0.12</v>
      </c>
      <c r="K22" s="13"/>
    </row>
    <row r="23" spans="1:256" s="12" customFormat="1" ht="30" x14ac:dyDescent="0.2">
      <c r="A23" s="99" t="s">
        <v>21</v>
      </c>
      <c r="B23" s="106" t="s">
        <v>22</v>
      </c>
      <c r="C23" s="26">
        <f>F23*12</f>
        <v>0</v>
      </c>
      <c r="D23" s="25">
        <f>G23*I23</f>
        <v>65038.8</v>
      </c>
      <c r="E23" s="26">
        <f>H23*12</f>
        <v>19.920000000000002</v>
      </c>
      <c r="F23" s="27"/>
      <c r="G23" s="26">
        <f>H23*12</f>
        <v>19.920000000000002</v>
      </c>
      <c r="H23" s="27">
        <v>1.66</v>
      </c>
      <c r="I23" s="12">
        <f>3265</f>
        <v>3265</v>
      </c>
      <c r="J23" s="12">
        <v>1.07</v>
      </c>
      <c r="K23" s="13">
        <v>1.1399999999999999</v>
      </c>
    </row>
    <row r="24" spans="1:256" s="12" customFormat="1" ht="18.75" x14ac:dyDescent="0.2">
      <c r="A24" s="104" t="s">
        <v>23</v>
      </c>
      <c r="B24" s="105" t="s">
        <v>22</v>
      </c>
      <c r="C24" s="26"/>
      <c r="D24" s="25"/>
      <c r="E24" s="26"/>
      <c r="F24" s="27"/>
      <c r="G24" s="26"/>
      <c r="H24" s="27"/>
      <c r="I24" s="28"/>
      <c r="J24" s="29"/>
      <c r="K24" s="30"/>
      <c r="L24" s="30"/>
      <c r="M24" s="30"/>
      <c r="N24" s="31"/>
      <c r="O24" s="30"/>
      <c r="P24" s="32"/>
      <c r="Q24" s="28"/>
      <c r="R24" s="29"/>
      <c r="S24" s="30"/>
      <c r="T24" s="30"/>
      <c r="U24" s="30"/>
      <c r="V24" s="31"/>
      <c r="W24" s="30"/>
      <c r="X24" s="32"/>
      <c r="Y24" s="28"/>
      <c r="Z24" s="29"/>
      <c r="AA24" s="30"/>
      <c r="AB24" s="30"/>
      <c r="AC24" s="30"/>
      <c r="AD24" s="31"/>
      <c r="AE24" s="30"/>
      <c r="AF24" s="32"/>
      <c r="AG24" s="28"/>
      <c r="AH24" s="29"/>
      <c r="AI24" s="30"/>
      <c r="AJ24" s="30"/>
      <c r="AK24" s="30"/>
      <c r="AL24" s="31"/>
      <c r="AM24" s="30"/>
      <c r="AN24" s="32"/>
      <c r="AO24" s="28"/>
      <c r="AP24" s="29"/>
      <c r="AQ24" s="30"/>
      <c r="AR24" s="30"/>
      <c r="AS24" s="30"/>
      <c r="AT24" s="31"/>
      <c r="AU24" s="30"/>
      <c r="AV24" s="32"/>
      <c r="AW24" s="28"/>
      <c r="AX24" s="29"/>
      <c r="AY24" s="30"/>
      <c r="AZ24" s="30"/>
      <c r="BA24" s="30"/>
      <c r="BB24" s="31"/>
      <c r="BC24" s="30"/>
      <c r="BD24" s="32"/>
      <c r="BE24" s="28"/>
      <c r="BF24" s="29"/>
      <c r="BG24" s="30"/>
      <c r="BH24" s="30"/>
      <c r="BI24" s="30"/>
      <c r="BJ24" s="31"/>
      <c r="BK24" s="30"/>
      <c r="BL24" s="32"/>
      <c r="BM24" s="28"/>
      <c r="BN24" s="29"/>
      <c r="BO24" s="30"/>
      <c r="BP24" s="30"/>
      <c r="BQ24" s="33"/>
      <c r="BR24" s="34"/>
      <c r="BS24" s="24"/>
      <c r="BT24" s="35"/>
      <c r="BU24" s="36"/>
      <c r="BV24" s="37"/>
      <c r="BW24" s="24"/>
      <c r="BX24" s="38"/>
      <c r="BY24" s="24"/>
      <c r="BZ24" s="34"/>
      <c r="CA24" s="24"/>
      <c r="CB24" s="35"/>
      <c r="CC24" s="36"/>
      <c r="CD24" s="37"/>
      <c r="CE24" s="24"/>
      <c r="CF24" s="38"/>
      <c r="CG24" s="24"/>
      <c r="CH24" s="34"/>
      <c r="CI24" s="24"/>
      <c r="CJ24" s="35"/>
      <c r="CK24" s="36"/>
      <c r="CL24" s="37"/>
      <c r="CM24" s="24"/>
      <c r="CN24" s="38"/>
      <c r="CO24" s="24"/>
      <c r="CP24" s="34"/>
      <c r="CQ24" s="24"/>
      <c r="CR24" s="35"/>
      <c r="CS24" s="36"/>
      <c r="CT24" s="37"/>
      <c r="CU24" s="24"/>
      <c r="CV24" s="38"/>
      <c r="CW24" s="24"/>
      <c r="CX24" s="34"/>
      <c r="CY24" s="24"/>
      <c r="CZ24" s="35"/>
      <c r="DA24" s="36"/>
      <c r="DB24" s="37"/>
      <c r="DC24" s="24"/>
      <c r="DD24" s="38"/>
      <c r="DE24" s="24"/>
      <c r="DF24" s="34"/>
      <c r="DG24" s="24"/>
      <c r="DH24" s="35"/>
      <c r="DI24" s="36"/>
      <c r="DJ24" s="37"/>
      <c r="DK24" s="24"/>
      <c r="DL24" s="38"/>
      <c r="DM24" s="24"/>
      <c r="DN24" s="34"/>
      <c r="DO24" s="24"/>
      <c r="DP24" s="35"/>
      <c r="DQ24" s="36"/>
      <c r="DR24" s="37"/>
      <c r="DS24" s="24"/>
      <c r="DT24" s="38"/>
      <c r="DU24" s="24"/>
      <c r="DV24" s="34"/>
      <c r="DW24" s="24"/>
      <c r="DX24" s="35"/>
      <c r="DY24" s="36"/>
      <c r="DZ24" s="37"/>
      <c r="EA24" s="24"/>
      <c r="EB24" s="38"/>
      <c r="EC24" s="24"/>
      <c r="ED24" s="34"/>
      <c r="EE24" s="24"/>
      <c r="EF24" s="35"/>
      <c r="EG24" s="36"/>
      <c r="EH24" s="37"/>
      <c r="EI24" s="24"/>
      <c r="EJ24" s="38"/>
      <c r="EK24" s="24"/>
      <c r="EL24" s="34"/>
      <c r="EM24" s="24"/>
      <c r="EN24" s="35"/>
      <c r="EO24" s="36"/>
      <c r="EP24" s="37"/>
      <c r="EQ24" s="24"/>
      <c r="ER24" s="38"/>
      <c r="ES24" s="24"/>
      <c r="ET24" s="34"/>
      <c r="EU24" s="24"/>
      <c r="EV24" s="35"/>
      <c r="EW24" s="36"/>
      <c r="EX24" s="37"/>
      <c r="EY24" s="24"/>
      <c r="EZ24" s="38"/>
      <c r="FA24" s="24"/>
      <c r="FB24" s="34"/>
      <c r="FC24" s="24"/>
      <c r="FD24" s="35"/>
      <c r="FE24" s="36"/>
      <c r="FF24" s="37"/>
      <c r="FG24" s="24"/>
      <c r="FH24" s="38"/>
      <c r="FI24" s="24"/>
      <c r="FJ24" s="34"/>
      <c r="FK24" s="24"/>
      <c r="FL24" s="35"/>
      <c r="FM24" s="36"/>
      <c r="FN24" s="37"/>
      <c r="FO24" s="24"/>
      <c r="FP24" s="38"/>
      <c r="FQ24" s="24"/>
      <c r="FR24" s="34"/>
      <c r="FS24" s="24"/>
      <c r="FT24" s="35"/>
      <c r="FU24" s="36"/>
      <c r="FV24" s="37"/>
      <c r="FW24" s="24"/>
      <c r="FX24" s="38"/>
      <c r="FY24" s="24"/>
      <c r="FZ24" s="34"/>
      <c r="GA24" s="24"/>
      <c r="GB24" s="35"/>
      <c r="GC24" s="36"/>
      <c r="GD24" s="37"/>
      <c r="GE24" s="24"/>
      <c r="GF24" s="38"/>
      <c r="GG24" s="24"/>
      <c r="GH24" s="34"/>
      <c r="GI24" s="24"/>
      <c r="GJ24" s="35"/>
      <c r="GK24" s="36"/>
      <c r="GL24" s="37"/>
      <c r="GM24" s="24"/>
      <c r="GN24" s="38"/>
      <c r="GO24" s="24"/>
      <c r="GP24" s="34"/>
      <c r="GQ24" s="24"/>
      <c r="GR24" s="35"/>
      <c r="GS24" s="36"/>
      <c r="GT24" s="37"/>
      <c r="GU24" s="24"/>
      <c r="GV24" s="38"/>
      <c r="GW24" s="24"/>
      <c r="GX24" s="34"/>
      <c r="GY24" s="24"/>
      <c r="GZ24" s="35"/>
      <c r="HA24" s="36"/>
      <c r="HB24" s="37"/>
      <c r="HC24" s="24"/>
      <c r="HD24" s="38"/>
      <c r="HE24" s="24"/>
      <c r="HF24" s="34"/>
      <c r="HG24" s="24"/>
      <c r="HH24" s="35"/>
      <c r="HI24" s="36"/>
      <c r="HJ24" s="37"/>
      <c r="HK24" s="24"/>
      <c r="HL24" s="38"/>
      <c r="HM24" s="24"/>
      <c r="HN24" s="34"/>
      <c r="HO24" s="24"/>
      <c r="HP24" s="35"/>
      <c r="HQ24" s="36"/>
      <c r="HR24" s="37"/>
      <c r="HS24" s="24"/>
      <c r="HT24" s="38"/>
      <c r="HU24" s="24"/>
      <c r="HV24" s="34"/>
      <c r="HW24" s="24"/>
      <c r="HX24" s="35"/>
      <c r="HY24" s="36"/>
      <c r="HZ24" s="37"/>
      <c r="IA24" s="24"/>
      <c r="IB24" s="38"/>
      <c r="IC24" s="24"/>
      <c r="ID24" s="34"/>
      <c r="IE24" s="24"/>
      <c r="IF24" s="35"/>
      <c r="IG24" s="36"/>
      <c r="IH24" s="37"/>
      <c r="II24" s="24"/>
      <c r="IJ24" s="38"/>
      <c r="IK24" s="24"/>
      <c r="IL24" s="34"/>
      <c r="IM24" s="24"/>
      <c r="IN24" s="35"/>
      <c r="IO24" s="36"/>
      <c r="IP24" s="37"/>
      <c r="IQ24" s="24"/>
      <c r="IR24" s="38"/>
      <c r="IS24" s="24"/>
      <c r="IT24" s="34"/>
      <c r="IU24" s="24"/>
      <c r="IV24" s="35"/>
    </row>
    <row r="25" spans="1:256" s="12" customFormat="1" ht="18.75" x14ac:dyDescent="0.2">
      <c r="A25" s="104" t="s">
        <v>24</v>
      </c>
      <c r="B25" s="105" t="s">
        <v>22</v>
      </c>
      <c r="C25" s="26"/>
      <c r="D25" s="25"/>
      <c r="E25" s="26"/>
      <c r="F25" s="27"/>
      <c r="G25" s="26"/>
      <c r="H25" s="27"/>
      <c r="I25" s="28"/>
      <c r="J25" s="29"/>
      <c r="K25" s="30"/>
      <c r="L25" s="30"/>
      <c r="M25" s="30"/>
      <c r="N25" s="31"/>
      <c r="O25" s="30"/>
      <c r="P25" s="32"/>
      <c r="Q25" s="28"/>
      <c r="R25" s="29"/>
      <c r="S25" s="30"/>
      <c r="T25" s="30"/>
      <c r="U25" s="30"/>
      <c r="V25" s="31"/>
      <c r="W25" s="30"/>
      <c r="X25" s="32"/>
      <c r="Y25" s="28"/>
      <c r="Z25" s="29"/>
      <c r="AA25" s="30"/>
      <c r="AB25" s="30"/>
      <c r="AC25" s="30"/>
      <c r="AD25" s="31"/>
      <c r="AE25" s="30"/>
      <c r="AF25" s="32"/>
      <c r="AG25" s="28"/>
      <c r="AH25" s="29"/>
      <c r="AI25" s="30"/>
      <c r="AJ25" s="30"/>
      <c r="AK25" s="30"/>
      <c r="AL25" s="31"/>
      <c r="AM25" s="30"/>
      <c r="AN25" s="32"/>
      <c r="AO25" s="28"/>
      <c r="AP25" s="29"/>
      <c r="AQ25" s="30"/>
      <c r="AR25" s="30"/>
      <c r="AS25" s="30"/>
      <c r="AT25" s="31"/>
      <c r="AU25" s="30"/>
      <c r="AV25" s="32"/>
      <c r="AW25" s="28"/>
      <c r="AX25" s="29"/>
      <c r="AY25" s="30"/>
      <c r="AZ25" s="30"/>
      <c r="BA25" s="30"/>
      <c r="BB25" s="31"/>
      <c r="BC25" s="30"/>
      <c r="BD25" s="32"/>
      <c r="BE25" s="28"/>
      <c r="BF25" s="29"/>
      <c r="BG25" s="30"/>
      <c r="BH25" s="30"/>
      <c r="BI25" s="30"/>
      <c r="BJ25" s="31"/>
      <c r="BK25" s="30"/>
      <c r="BL25" s="32"/>
      <c r="BM25" s="28"/>
      <c r="BN25" s="29"/>
      <c r="BO25" s="30"/>
      <c r="BP25" s="30"/>
      <c r="BQ25" s="33"/>
      <c r="BR25" s="34"/>
      <c r="BS25" s="24"/>
      <c r="BT25" s="35"/>
      <c r="BU25" s="36"/>
      <c r="BV25" s="37"/>
      <c r="BW25" s="24"/>
      <c r="BX25" s="38"/>
      <c r="BY25" s="24"/>
      <c r="BZ25" s="34"/>
      <c r="CA25" s="24"/>
      <c r="CB25" s="35"/>
      <c r="CC25" s="36"/>
      <c r="CD25" s="37"/>
      <c r="CE25" s="24"/>
      <c r="CF25" s="38"/>
      <c r="CG25" s="24"/>
      <c r="CH25" s="34"/>
      <c r="CI25" s="24"/>
      <c r="CJ25" s="35"/>
      <c r="CK25" s="36"/>
      <c r="CL25" s="37"/>
      <c r="CM25" s="24"/>
      <c r="CN25" s="38"/>
      <c r="CO25" s="24"/>
      <c r="CP25" s="34"/>
      <c r="CQ25" s="24"/>
      <c r="CR25" s="35"/>
      <c r="CS25" s="36"/>
      <c r="CT25" s="37"/>
      <c r="CU25" s="24"/>
      <c r="CV25" s="38"/>
      <c r="CW25" s="24"/>
      <c r="CX25" s="34"/>
      <c r="CY25" s="24"/>
      <c r="CZ25" s="35"/>
      <c r="DA25" s="36"/>
      <c r="DB25" s="37"/>
      <c r="DC25" s="24"/>
      <c r="DD25" s="38"/>
      <c r="DE25" s="24"/>
      <c r="DF25" s="34"/>
      <c r="DG25" s="24"/>
      <c r="DH25" s="35"/>
      <c r="DI25" s="36"/>
      <c r="DJ25" s="37"/>
      <c r="DK25" s="24"/>
      <c r="DL25" s="38"/>
      <c r="DM25" s="24"/>
      <c r="DN25" s="34"/>
      <c r="DO25" s="24"/>
      <c r="DP25" s="35"/>
      <c r="DQ25" s="36"/>
      <c r="DR25" s="37"/>
      <c r="DS25" s="24"/>
      <c r="DT25" s="38"/>
      <c r="DU25" s="24"/>
      <c r="DV25" s="34"/>
      <c r="DW25" s="24"/>
      <c r="DX25" s="35"/>
      <c r="DY25" s="36"/>
      <c r="DZ25" s="37"/>
      <c r="EA25" s="24"/>
      <c r="EB25" s="38"/>
      <c r="EC25" s="24"/>
      <c r="ED25" s="34"/>
      <c r="EE25" s="24"/>
      <c r="EF25" s="35"/>
      <c r="EG25" s="36"/>
      <c r="EH25" s="37"/>
      <c r="EI25" s="24"/>
      <c r="EJ25" s="38"/>
      <c r="EK25" s="24"/>
      <c r="EL25" s="34"/>
      <c r="EM25" s="24"/>
      <c r="EN25" s="35"/>
      <c r="EO25" s="36"/>
      <c r="EP25" s="37"/>
      <c r="EQ25" s="24"/>
      <c r="ER25" s="38"/>
      <c r="ES25" s="24"/>
      <c r="ET25" s="34"/>
      <c r="EU25" s="24"/>
      <c r="EV25" s="35"/>
      <c r="EW25" s="36"/>
      <c r="EX25" s="37"/>
      <c r="EY25" s="24"/>
      <c r="EZ25" s="38"/>
      <c r="FA25" s="24"/>
      <c r="FB25" s="34"/>
      <c r="FC25" s="24"/>
      <c r="FD25" s="35"/>
      <c r="FE25" s="36"/>
      <c r="FF25" s="37"/>
      <c r="FG25" s="24"/>
      <c r="FH25" s="38"/>
      <c r="FI25" s="24"/>
      <c r="FJ25" s="34"/>
      <c r="FK25" s="24"/>
      <c r="FL25" s="35"/>
      <c r="FM25" s="36"/>
      <c r="FN25" s="37"/>
      <c r="FO25" s="24"/>
      <c r="FP25" s="38"/>
      <c r="FQ25" s="24"/>
      <c r="FR25" s="34"/>
      <c r="FS25" s="24"/>
      <c r="FT25" s="35"/>
      <c r="FU25" s="36"/>
      <c r="FV25" s="37"/>
      <c r="FW25" s="24"/>
      <c r="FX25" s="38"/>
      <c r="FY25" s="24"/>
      <c r="FZ25" s="34"/>
      <c r="GA25" s="24"/>
      <c r="GB25" s="35"/>
      <c r="GC25" s="36"/>
      <c r="GD25" s="37"/>
      <c r="GE25" s="24"/>
      <c r="GF25" s="38"/>
      <c r="GG25" s="24"/>
      <c r="GH25" s="34"/>
      <c r="GI25" s="24"/>
      <c r="GJ25" s="35"/>
      <c r="GK25" s="36"/>
      <c r="GL25" s="37"/>
      <c r="GM25" s="24"/>
      <c r="GN25" s="38"/>
      <c r="GO25" s="24"/>
      <c r="GP25" s="34"/>
      <c r="GQ25" s="24"/>
      <c r="GR25" s="35"/>
      <c r="GS25" s="36"/>
      <c r="GT25" s="37"/>
      <c r="GU25" s="24"/>
      <c r="GV25" s="38"/>
      <c r="GW25" s="24"/>
      <c r="GX25" s="34"/>
      <c r="GY25" s="24"/>
      <c r="GZ25" s="35"/>
      <c r="HA25" s="36"/>
      <c r="HB25" s="37"/>
      <c r="HC25" s="24"/>
      <c r="HD25" s="38"/>
      <c r="HE25" s="24"/>
      <c r="HF25" s="34"/>
      <c r="HG25" s="24"/>
      <c r="HH25" s="35"/>
      <c r="HI25" s="36"/>
      <c r="HJ25" s="37"/>
      <c r="HK25" s="24"/>
      <c r="HL25" s="38"/>
      <c r="HM25" s="24"/>
      <c r="HN25" s="34"/>
      <c r="HO25" s="24"/>
      <c r="HP25" s="35"/>
      <c r="HQ25" s="36"/>
      <c r="HR25" s="37"/>
      <c r="HS25" s="24"/>
      <c r="HT25" s="38"/>
      <c r="HU25" s="24"/>
      <c r="HV25" s="34"/>
      <c r="HW25" s="24"/>
      <c r="HX25" s="35"/>
      <c r="HY25" s="36"/>
      <c r="HZ25" s="37"/>
      <c r="IA25" s="24"/>
      <c r="IB25" s="38"/>
      <c r="IC25" s="24"/>
      <c r="ID25" s="34"/>
      <c r="IE25" s="24"/>
      <c r="IF25" s="35"/>
      <c r="IG25" s="36"/>
      <c r="IH25" s="37"/>
      <c r="II25" s="24"/>
      <c r="IJ25" s="38"/>
      <c r="IK25" s="24"/>
      <c r="IL25" s="34"/>
      <c r="IM25" s="24"/>
      <c r="IN25" s="35"/>
      <c r="IO25" s="36"/>
      <c r="IP25" s="37"/>
      <c r="IQ25" s="24"/>
      <c r="IR25" s="38"/>
      <c r="IS25" s="24"/>
      <c r="IT25" s="34"/>
      <c r="IU25" s="24"/>
      <c r="IV25" s="35"/>
    </row>
    <row r="26" spans="1:256" s="12" customFormat="1" ht="18.75" x14ac:dyDescent="0.2">
      <c r="A26" s="104" t="s">
        <v>25</v>
      </c>
      <c r="B26" s="105" t="s">
        <v>26</v>
      </c>
      <c r="C26" s="26"/>
      <c r="D26" s="25"/>
      <c r="E26" s="26"/>
      <c r="F26" s="27"/>
      <c r="G26" s="26"/>
      <c r="H26" s="27"/>
      <c r="I26" s="28"/>
      <c r="J26" s="29"/>
      <c r="K26" s="30"/>
      <c r="L26" s="30"/>
      <c r="M26" s="30"/>
      <c r="N26" s="31"/>
      <c r="O26" s="30"/>
      <c r="P26" s="32"/>
      <c r="Q26" s="28"/>
      <c r="R26" s="29"/>
      <c r="S26" s="30"/>
      <c r="T26" s="30"/>
      <c r="U26" s="30"/>
      <c r="V26" s="31"/>
      <c r="W26" s="30"/>
      <c r="X26" s="32"/>
      <c r="Y26" s="28"/>
      <c r="Z26" s="29"/>
      <c r="AA26" s="30"/>
      <c r="AB26" s="30"/>
      <c r="AC26" s="30"/>
      <c r="AD26" s="31"/>
      <c r="AE26" s="30"/>
      <c r="AF26" s="32"/>
      <c r="AG26" s="28"/>
      <c r="AH26" s="29"/>
      <c r="AI26" s="30"/>
      <c r="AJ26" s="30"/>
      <c r="AK26" s="30"/>
      <c r="AL26" s="31"/>
      <c r="AM26" s="30"/>
      <c r="AN26" s="32"/>
      <c r="AO26" s="28"/>
      <c r="AP26" s="29"/>
      <c r="AQ26" s="30"/>
      <c r="AR26" s="30"/>
      <c r="AS26" s="30"/>
      <c r="AT26" s="31"/>
      <c r="AU26" s="30"/>
      <c r="AV26" s="32"/>
      <c r="AW26" s="28"/>
      <c r="AX26" s="29"/>
      <c r="AY26" s="30"/>
      <c r="AZ26" s="30"/>
      <c r="BA26" s="30"/>
      <c r="BB26" s="31"/>
      <c r="BC26" s="30"/>
      <c r="BD26" s="32"/>
      <c r="BE26" s="28"/>
      <c r="BF26" s="29"/>
      <c r="BG26" s="30"/>
      <c r="BH26" s="30"/>
      <c r="BI26" s="30"/>
      <c r="BJ26" s="31"/>
      <c r="BK26" s="30"/>
      <c r="BL26" s="32"/>
      <c r="BM26" s="28"/>
      <c r="BN26" s="29"/>
      <c r="BO26" s="30"/>
      <c r="BP26" s="30"/>
      <c r="BQ26" s="33"/>
      <c r="BR26" s="34"/>
      <c r="BS26" s="24"/>
      <c r="BT26" s="35"/>
      <c r="BU26" s="36"/>
      <c r="BV26" s="37"/>
      <c r="BW26" s="24"/>
      <c r="BX26" s="38"/>
      <c r="BY26" s="24"/>
      <c r="BZ26" s="34"/>
      <c r="CA26" s="24"/>
      <c r="CB26" s="35"/>
      <c r="CC26" s="36"/>
      <c r="CD26" s="37"/>
      <c r="CE26" s="24"/>
      <c r="CF26" s="38"/>
      <c r="CG26" s="24"/>
      <c r="CH26" s="34"/>
      <c r="CI26" s="24"/>
      <c r="CJ26" s="35"/>
      <c r="CK26" s="36"/>
      <c r="CL26" s="37"/>
      <c r="CM26" s="24"/>
      <c r="CN26" s="38"/>
      <c r="CO26" s="24"/>
      <c r="CP26" s="34"/>
      <c r="CQ26" s="24"/>
      <c r="CR26" s="35"/>
      <c r="CS26" s="36"/>
      <c r="CT26" s="37"/>
      <c r="CU26" s="24"/>
      <c r="CV26" s="38"/>
      <c r="CW26" s="24"/>
      <c r="CX26" s="34"/>
      <c r="CY26" s="24"/>
      <c r="CZ26" s="35"/>
      <c r="DA26" s="36"/>
      <c r="DB26" s="37"/>
      <c r="DC26" s="24"/>
      <c r="DD26" s="38"/>
      <c r="DE26" s="24"/>
      <c r="DF26" s="34"/>
      <c r="DG26" s="24"/>
      <c r="DH26" s="35"/>
      <c r="DI26" s="36"/>
      <c r="DJ26" s="37"/>
      <c r="DK26" s="24"/>
      <c r="DL26" s="38"/>
      <c r="DM26" s="24"/>
      <c r="DN26" s="34"/>
      <c r="DO26" s="24"/>
      <c r="DP26" s="35"/>
      <c r="DQ26" s="36"/>
      <c r="DR26" s="37"/>
      <c r="DS26" s="24"/>
      <c r="DT26" s="38"/>
      <c r="DU26" s="24"/>
      <c r="DV26" s="34"/>
      <c r="DW26" s="24"/>
      <c r="DX26" s="35"/>
      <c r="DY26" s="36"/>
      <c r="DZ26" s="37"/>
      <c r="EA26" s="24"/>
      <c r="EB26" s="38"/>
      <c r="EC26" s="24"/>
      <c r="ED26" s="34"/>
      <c r="EE26" s="24"/>
      <c r="EF26" s="35"/>
      <c r="EG26" s="36"/>
      <c r="EH26" s="37"/>
      <c r="EI26" s="24"/>
      <c r="EJ26" s="38"/>
      <c r="EK26" s="24"/>
      <c r="EL26" s="34"/>
      <c r="EM26" s="24"/>
      <c r="EN26" s="35"/>
      <c r="EO26" s="36"/>
      <c r="EP26" s="37"/>
      <c r="EQ26" s="24"/>
      <c r="ER26" s="38"/>
      <c r="ES26" s="24"/>
      <c r="ET26" s="34"/>
      <c r="EU26" s="24"/>
      <c r="EV26" s="35"/>
      <c r="EW26" s="36"/>
      <c r="EX26" s="37"/>
      <c r="EY26" s="24"/>
      <c r="EZ26" s="38"/>
      <c r="FA26" s="24"/>
      <c r="FB26" s="34"/>
      <c r="FC26" s="24"/>
      <c r="FD26" s="35"/>
      <c r="FE26" s="36"/>
      <c r="FF26" s="37"/>
      <c r="FG26" s="24"/>
      <c r="FH26" s="38"/>
      <c r="FI26" s="24"/>
      <c r="FJ26" s="34"/>
      <c r="FK26" s="24"/>
      <c r="FL26" s="35"/>
      <c r="FM26" s="36"/>
      <c r="FN26" s="37"/>
      <c r="FO26" s="24"/>
      <c r="FP26" s="38"/>
      <c r="FQ26" s="24"/>
      <c r="FR26" s="34"/>
      <c r="FS26" s="24"/>
      <c r="FT26" s="35"/>
      <c r="FU26" s="36"/>
      <c r="FV26" s="37"/>
      <c r="FW26" s="24"/>
      <c r="FX26" s="38"/>
      <c r="FY26" s="24"/>
      <c r="FZ26" s="34"/>
      <c r="GA26" s="24"/>
      <c r="GB26" s="35"/>
      <c r="GC26" s="36"/>
      <c r="GD26" s="37"/>
      <c r="GE26" s="24"/>
      <c r="GF26" s="38"/>
      <c r="GG26" s="24"/>
      <c r="GH26" s="34"/>
      <c r="GI26" s="24"/>
      <c r="GJ26" s="35"/>
      <c r="GK26" s="36"/>
      <c r="GL26" s="37"/>
      <c r="GM26" s="24"/>
      <c r="GN26" s="38"/>
      <c r="GO26" s="24"/>
      <c r="GP26" s="34"/>
      <c r="GQ26" s="24"/>
      <c r="GR26" s="35"/>
      <c r="GS26" s="36"/>
      <c r="GT26" s="37"/>
      <c r="GU26" s="24"/>
      <c r="GV26" s="38"/>
      <c r="GW26" s="24"/>
      <c r="GX26" s="34"/>
      <c r="GY26" s="24"/>
      <c r="GZ26" s="35"/>
      <c r="HA26" s="36"/>
      <c r="HB26" s="37"/>
      <c r="HC26" s="24"/>
      <c r="HD26" s="38"/>
      <c r="HE26" s="24"/>
      <c r="HF26" s="34"/>
      <c r="HG26" s="24"/>
      <c r="HH26" s="35"/>
      <c r="HI26" s="36"/>
      <c r="HJ26" s="37"/>
      <c r="HK26" s="24"/>
      <c r="HL26" s="38"/>
      <c r="HM26" s="24"/>
      <c r="HN26" s="34"/>
      <c r="HO26" s="24"/>
      <c r="HP26" s="35"/>
      <c r="HQ26" s="36"/>
      <c r="HR26" s="37"/>
      <c r="HS26" s="24"/>
      <c r="HT26" s="38"/>
      <c r="HU26" s="24"/>
      <c r="HV26" s="34"/>
      <c r="HW26" s="24"/>
      <c r="HX26" s="35"/>
      <c r="HY26" s="36"/>
      <c r="HZ26" s="37"/>
      <c r="IA26" s="24"/>
      <c r="IB26" s="38"/>
      <c r="IC26" s="24"/>
      <c r="ID26" s="34"/>
      <c r="IE26" s="24"/>
      <c r="IF26" s="35"/>
      <c r="IG26" s="36"/>
      <c r="IH26" s="37"/>
      <c r="II26" s="24"/>
      <c r="IJ26" s="38"/>
      <c r="IK26" s="24"/>
      <c r="IL26" s="34"/>
      <c r="IM26" s="24"/>
      <c r="IN26" s="35"/>
      <c r="IO26" s="36"/>
      <c r="IP26" s="37"/>
      <c r="IQ26" s="24"/>
      <c r="IR26" s="38"/>
      <c r="IS26" s="24"/>
      <c r="IT26" s="34"/>
      <c r="IU26" s="24"/>
      <c r="IV26" s="35"/>
    </row>
    <row r="27" spans="1:256" s="12" customFormat="1" ht="18.75" x14ac:dyDescent="0.2">
      <c r="A27" s="104" t="s">
        <v>27</v>
      </c>
      <c r="B27" s="105" t="s">
        <v>22</v>
      </c>
      <c r="C27" s="26"/>
      <c r="D27" s="25"/>
      <c r="E27" s="26"/>
      <c r="F27" s="27"/>
      <c r="G27" s="26"/>
      <c r="H27" s="27"/>
      <c r="I27" s="28"/>
      <c r="J27" s="29"/>
      <c r="K27" s="30"/>
      <c r="L27" s="30"/>
      <c r="M27" s="30"/>
      <c r="N27" s="31"/>
      <c r="O27" s="30"/>
      <c r="P27" s="32"/>
      <c r="Q27" s="28"/>
      <c r="R27" s="29"/>
      <c r="S27" s="30"/>
      <c r="T27" s="30"/>
      <c r="U27" s="30"/>
      <c r="V27" s="31"/>
      <c r="W27" s="30"/>
      <c r="X27" s="32"/>
      <c r="Y27" s="28"/>
      <c r="Z27" s="29"/>
      <c r="AA27" s="30"/>
      <c r="AB27" s="30"/>
      <c r="AC27" s="30"/>
      <c r="AD27" s="31"/>
      <c r="AE27" s="30"/>
      <c r="AF27" s="32"/>
      <c r="AG27" s="28"/>
      <c r="AH27" s="29"/>
      <c r="AI27" s="30"/>
      <c r="AJ27" s="30"/>
      <c r="AK27" s="30"/>
      <c r="AL27" s="31"/>
      <c r="AM27" s="30"/>
      <c r="AN27" s="32"/>
      <c r="AO27" s="28"/>
      <c r="AP27" s="29"/>
      <c r="AQ27" s="30"/>
      <c r="AR27" s="30"/>
      <c r="AS27" s="30"/>
      <c r="AT27" s="31"/>
      <c r="AU27" s="30"/>
      <c r="AV27" s="32"/>
      <c r="AW27" s="28"/>
      <c r="AX27" s="29"/>
      <c r="AY27" s="30"/>
      <c r="AZ27" s="30"/>
      <c r="BA27" s="30"/>
      <c r="BB27" s="31"/>
      <c r="BC27" s="30"/>
      <c r="BD27" s="32"/>
      <c r="BE27" s="28"/>
      <c r="BF27" s="29"/>
      <c r="BG27" s="30"/>
      <c r="BH27" s="30"/>
      <c r="BI27" s="30"/>
      <c r="BJ27" s="31"/>
      <c r="BK27" s="30"/>
      <c r="BL27" s="32"/>
      <c r="BM27" s="28"/>
      <c r="BN27" s="29"/>
      <c r="BO27" s="30"/>
      <c r="BP27" s="30"/>
      <c r="BQ27" s="33"/>
      <c r="BR27" s="34"/>
      <c r="BS27" s="24"/>
      <c r="BT27" s="35"/>
      <c r="BU27" s="36"/>
      <c r="BV27" s="37"/>
      <c r="BW27" s="24"/>
      <c r="BX27" s="38"/>
      <c r="BY27" s="24"/>
      <c r="BZ27" s="34"/>
      <c r="CA27" s="24"/>
      <c r="CB27" s="35"/>
      <c r="CC27" s="36"/>
      <c r="CD27" s="37"/>
      <c r="CE27" s="24"/>
      <c r="CF27" s="38"/>
      <c r="CG27" s="24"/>
      <c r="CH27" s="34"/>
      <c r="CI27" s="24"/>
      <c r="CJ27" s="35"/>
      <c r="CK27" s="36"/>
      <c r="CL27" s="37"/>
      <c r="CM27" s="24"/>
      <c r="CN27" s="38"/>
      <c r="CO27" s="24"/>
      <c r="CP27" s="34"/>
      <c r="CQ27" s="24"/>
      <c r="CR27" s="35"/>
      <c r="CS27" s="36"/>
      <c r="CT27" s="37"/>
      <c r="CU27" s="24"/>
      <c r="CV27" s="38"/>
      <c r="CW27" s="24"/>
      <c r="CX27" s="34"/>
      <c r="CY27" s="24"/>
      <c r="CZ27" s="35"/>
      <c r="DA27" s="36"/>
      <c r="DB27" s="37"/>
      <c r="DC27" s="24"/>
      <c r="DD27" s="38"/>
      <c r="DE27" s="24"/>
      <c r="DF27" s="34"/>
      <c r="DG27" s="24"/>
      <c r="DH27" s="35"/>
      <c r="DI27" s="36"/>
      <c r="DJ27" s="37"/>
      <c r="DK27" s="24"/>
      <c r="DL27" s="38"/>
      <c r="DM27" s="24"/>
      <c r="DN27" s="34"/>
      <c r="DO27" s="24"/>
      <c r="DP27" s="35"/>
      <c r="DQ27" s="36"/>
      <c r="DR27" s="37"/>
      <c r="DS27" s="24"/>
      <c r="DT27" s="38"/>
      <c r="DU27" s="24"/>
      <c r="DV27" s="34"/>
      <c r="DW27" s="24"/>
      <c r="DX27" s="35"/>
      <c r="DY27" s="36"/>
      <c r="DZ27" s="37"/>
      <c r="EA27" s="24"/>
      <c r="EB27" s="38"/>
      <c r="EC27" s="24"/>
      <c r="ED27" s="34"/>
      <c r="EE27" s="24"/>
      <c r="EF27" s="35"/>
      <c r="EG27" s="36"/>
      <c r="EH27" s="37"/>
      <c r="EI27" s="24"/>
      <c r="EJ27" s="38"/>
      <c r="EK27" s="24"/>
      <c r="EL27" s="34"/>
      <c r="EM27" s="24"/>
      <c r="EN27" s="35"/>
      <c r="EO27" s="36"/>
      <c r="EP27" s="37"/>
      <c r="EQ27" s="24"/>
      <c r="ER27" s="38"/>
      <c r="ES27" s="24"/>
      <c r="ET27" s="34"/>
      <c r="EU27" s="24"/>
      <c r="EV27" s="35"/>
      <c r="EW27" s="36"/>
      <c r="EX27" s="37"/>
      <c r="EY27" s="24"/>
      <c r="EZ27" s="38"/>
      <c r="FA27" s="24"/>
      <c r="FB27" s="34"/>
      <c r="FC27" s="24"/>
      <c r="FD27" s="35"/>
      <c r="FE27" s="36"/>
      <c r="FF27" s="37"/>
      <c r="FG27" s="24"/>
      <c r="FH27" s="38"/>
      <c r="FI27" s="24"/>
      <c r="FJ27" s="34"/>
      <c r="FK27" s="24"/>
      <c r="FL27" s="35"/>
      <c r="FM27" s="36"/>
      <c r="FN27" s="37"/>
      <c r="FO27" s="24"/>
      <c r="FP27" s="38"/>
      <c r="FQ27" s="24"/>
      <c r="FR27" s="34"/>
      <c r="FS27" s="24"/>
      <c r="FT27" s="35"/>
      <c r="FU27" s="36"/>
      <c r="FV27" s="37"/>
      <c r="FW27" s="24"/>
      <c r="FX27" s="38"/>
      <c r="FY27" s="24"/>
      <c r="FZ27" s="34"/>
      <c r="GA27" s="24"/>
      <c r="GB27" s="35"/>
      <c r="GC27" s="36"/>
      <c r="GD27" s="37"/>
      <c r="GE27" s="24"/>
      <c r="GF27" s="38"/>
      <c r="GG27" s="24"/>
      <c r="GH27" s="34"/>
      <c r="GI27" s="24"/>
      <c r="GJ27" s="35"/>
      <c r="GK27" s="36"/>
      <c r="GL27" s="37"/>
      <c r="GM27" s="24"/>
      <c r="GN27" s="38"/>
      <c r="GO27" s="24"/>
      <c r="GP27" s="34"/>
      <c r="GQ27" s="24"/>
      <c r="GR27" s="35"/>
      <c r="GS27" s="36"/>
      <c r="GT27" s="37"/>
      <c r="GU27" s="24"/>
      <c r="GV27" s="38"/>
      <c r="GW27" s="24"/>
      <c r="GX27" s="34"/>
      <c r="GY27" s="24"/>
      <c r="GZ27" s="35"/>
      <c r="HA27" s="36"/>
      <c r="HB27" s="37"/>
      <c r="HC27" s="24"/>
      <c r="HD27" s="38"/>
      <c r="HE27" s="24"/>
      <c r="HF27" s="34"/>
      <c r="HG27" s="24"/>
      <c r="HH27" s="35"/>
      <c r="HI27" s="36"/>
      <c r="HJ27" s="37"/>
      <c r="HK27" s="24"/>
      <c r="HL27" s="38"/>
      <c r="HM27" s="24"/>
      <c r="HN27" s="34"/>
      <c r="HO27" s="24"/>
      <c r="HP27" s="35"/>
      <c r="HQ27" s="36"/>
      <c r="HR27" s="37"/>
      <c r="HS27" s="24"/>
      <c r="HT27" s="38"/>
      <c r="HU27" s="24"/>
      <c r="HV27" s="34"/>
      <c r="HW27" s="24"/>
      <c r="HX27" s="35"/>
      <c r="HY27" s="36"/>
      <c r="HZ27" s="37"/>
      <c r="IA27" s="24"/>
      <c r="IB27" s="38"/>
      <c r="IC27" s="24"/>
      <c r="ID27" s="34"/>
      <c r="IE27" s="24"/>
      <c r="IF27" s="35"/>
      <c r="IG27" s="36"/>
      <c r="IH27" s="37"/>
      <c r="II27" s="24"/>
      <c r="IJ27" s="38"/>
      <c r="IK27" s="24"/>
      <c r="IL27" s="34"/>
      <c r="IM27" s="24"/>
      <c r="IN27" s="35"/>
      <c r="IO27" s="36"/>
      <c r="IP27" s="37"/>
      <c r="IQ27" s="24"/>
      <c r="IR27" s="38"/>
      <c r="IS27" s="24"/>
      <c r="IT27" s="34"/>
      <c r="IU27" s="24"/>
      <c r="IV27" s="35"/>
    </row>
    <row r="28" spans="1:256" s="12" customFormat="1" ht="25.5" x14ac:dyDescent="0.2">
      <c r="A28" s="104" t="s">
        <v>28</v>
      </c>
      <c r="B28" s="105" t="s">
        <v>29</v>
      </c>
      <c r="C28" s="26"/>
      <c r="D28" s="25"/>
      <c r="E28" s="26"/>
      <c r="F28" s="27"/>
      <c r="G28" s="26"/>
      <c r="H28" s="27"/>
      <c r="I28" s="28"/>
      <c r="J28" s="29"/>
      <c r="K28" s="30"/>
      <c r="L28" s="30"/>
      <c r="M28" s="30"/>
      <c r="N28" s="31"/>
      <c r="O28" s="30"/>
      <c r="P28" s="32"/>
      <c r="Q28" s="28"/>
      <c r="R28" s="29"/>
      <c r="S28" s="30"/>
      <c r="T28" s="30"/>
      <c r="U28" s="30"/>
      <c r="V28" s="31"/>
      <c r="W28" s="30"/>
      <c r="X28" s="32"/>
      <c r="Y28" s="28"/>
      <c r="Z28" s="29"/>
      <c r="AA28" s="30"/>
      <c r="AB28" s="30"/>
      <c r="AC28" s="30"/>
      <c r="AD28" s="31"/>
      <c r="AE28" s="30"/>
      <c r="AF28" s="32"/>
      <c r="AG28" s="28"/>
      <c r="AH28" s="29"/>
      <c r="AI28" s="30"/>
      <c r="AJ28" s="30"/>
      <c r="AK28" s="30"/>
      <c r="AL28" s="31"/>
      <c r="AM28" s="30"/>
      <c r="AN28" s="32"/>
      <c r="AO28" s="28"/>
      <c r="AP28" s="29"/>
      <c r="AQ28" s="30"/>
      <c r="AR28" s="30"/>
      <c r="AS28" s="30"/>
      <c r="AT28" s="31"/>
      <c r="AU28" s="30"/>
      <c r="AV28" s="32"/>
      <c r="AW28" s="28"/>
      <c r="AX28" s="29"/>
      <c r="AY28" s="30"/>
      <c r="AZ28" s="30"/>
      <c r="BA28" s="30"/>
      <c r="BB28" s="31"/>
      <c r="BC28" s="30"/>
      <c r="BD28" s="32"/>
      <c r="BE28" s="28"/>
      <c r="BF28" s="29"/>
      <c r="BG28" s="30"/>
      <c r="BH28" s="30"/>
      <c r="BI28" s="30"/>
      <c r="BJ28" s="31"/>
      <c r="BK28" s="30"/>
      <c r="BL28" s="32"/>
      <c r="BM28" s="28"/>
      <c r="BN28" s="29"/>
      <c r="BO28" s="30"/>
      <c r="BP28" s="30"/>
      <c r="BQ28" s="33"/>
      <c r="BR28" s="34"/>
      <c r="BS28" s="24"/>
      <c r="BT28" s="35"/>
      <c r="BU28" s="36"/>
      <c r="BV28" s="37"/>
      <c r="BW28" s="24"/>
      <c r="BX28" s="38"/>
      <c r="BY28" s="24"/>
      <c r="BZ28" s="34"/>
      <c r="CA28" s="24"/>
      <c r="CB28" s="35"/>
      <c r="CC28" s="36"/>
      <c r="CD28" s="37"/>
      <c r="CE28" s="24"/>
      <c r="CF28" s="38"/>
      <c r="CG28" s="24"/>
      <c r="CH28" s="34"/>
      <c r="CI28" s="24"/>
      <c r="CJ28" s="35"/>
      <c r="CK28" s="36"/>
      <c r="CL28" s="37"/>
      <c r="CM28" s="24"/>
      <c r="CN28" s="38"/>
      <c r="CO28" s="24"/>
      <c r="CP28" s="34"/>
      <c r="CQ28" s="24"/>
      <c r="CR28" s="35"/>
      <c r="CS28" s="36"/>
      <c r="CT28" s="37"/>
      <c r="CU28" s="24"/>
      <c r="CV28" s="38"/>
      <c r="CW28" s="24"/>
      <c r="CX28" s="34"/>
      <c r="CY28" s="24"/>
      <c r="CZ28" s="35"/>
      <c r="DA28" s="36"/>
      <c r="DB28" s="37"/>
      <c r="DC28" s="24"/>
      <c r="DD28" s="38"/>
      <c r="DE28" s="24"/>
      <c r="DF28" s="34"/>
      <c r="DG28" s="24"/>
      <c r="DH28" s="35"/>
      <c r="DI28" s="36"/>
      <c r="DJ28" s="37"/>
      <c r="DK28" s="24"/>
      <c r="DL28" s="38"/>
      <c r="DM28" s="24"/>
      <c r="DN28" s="34"/>
      <c r="DO28" s="24"/>
      <c r="DP28" s="35"/>
      <c r="DQ28" s="36"/>
      <c r="DR28" s="37"/>
      <c r="DS28" s="24"/>
      <c r="DT28" s="38"/>
      <c r="DU28" s="24"/>
      <c r="DV28" s="34"/>
      <c r="DW28" s="24"/>
      <c r="DX28" s="35"/>
      <c r="DY28" s="36"/>
      <c r="DZ28" s="37"/>
      <c r="EA28" s="24"/>
      <c r="EB28" s="38"/>
      <c r="EC28" s="24"/>
      <c r="ED28" s="34"/>
      <c r="EE28" s="24"/>
      <c r="EF28" s="35"/>
      <c r="EG28" s="36"/>
      <c r="EH28" s="37"/>
      <c r="EI28" s="24"/>
      <c r="EJ28" s="38"/>
      <c r="EK28" s="24"/>
      <c r="EL28" s="34"/>
      <c r="EM28" s="24"/>
      <c r="EN28" s="35"/>
      <c r="EO28" s="36"/>
      <c r="EP28" s="37"/>
      <c r="EQ28" s="24"/>
      <c r="ER28" s="38"/>
      <c r="ES28" s="24"/>
      <c r="ET28" s="34"/>
      <c r="EU28" s="24"/>
      <c r="EV28" s="35"/>
      <c r="EW28" s="36"/>
      <c r="EX28" s="37"/>
      <c r="EY28" s="24"/>
      <c r="EZ28" s="38"/>
      <c r="FA28" s="24"/>
      <c r="FB28" s="34"/>
      <c r="FC28" s="24"/>
      <c r="FD28" s="35"/>
      <c r="FE28" s="36"/>
      <c r="FF28" s="37"/>
      <c r="FG28" s="24"/>
      <c r="FH28" s="38"/>
      <c r="FI28" s="24"/>
      <c r="FJ28" s="34"/>
      <c r="FK28" s="24"/>
      <c r="FL28" s="35"/>
      <c r="FM28" s="36"/>
      <c r="FN28" s="37"/>
      <c r="FO28" s="24"/>
      <c r="FP28" s="38"/>
      <c r="FQ28" s="24"/>
      <c r="FR28" s="34"/>
      <c r="FS28" s="24"/>
      <c r="FT28" s="35"/>
      <c r="FU28" s="36"/>
      <c r="FV28" s="37"/>
      <c r="FW28" s="24"/>
      <c r="FX28" s="38"/>
      <c r="FY28" s="24"/>
      <c r="FZ28" s="34"/>
      <c r="GA28" s="24"/>
      <c r="GB28" s="35"/>
      <c r="GC28" s="36"/>
      <c r="GD28" s="37"/>
      <c r="GE28" s="24"/>
      <c r="GF28" s="38"/>
      <c r="GG28" s="24"/>
      <c r="GH28" s="34"/>
      <c r="GI28" s="24"/>
      <c r="GJ28" s="35"/>
      <c r="GK28" s="36"/>
      <c r="GL28" s="37"/>
      <c r="GM28" s="24"/>
      <c r="GN28" s="38"/>
      <c r="GO28" s="24"/>
      <c r="GP28" s="34"/>
      <c r="GQ28" s="24"/>
      <c r="GR28" s="35"/>
      <c r="GS28" s="36"/>
      <c r="GT28" s="37"/>
      <c r="GU28" s="24"/>
      <c r="GV28" s="38"/>
      <c r="GW28" s="24"/>
      <c r="GX28" s="34"/>
      <c r="GY28" s="24"/>
      <c r="GZ28" s="35"/>
      <c r="HA28" s="36"/>
      <c r="HB28" s="37"/>
      <c r="HC28" s="24"/>
      <c r="HD28" s="38"/>
      <c r="HE28" s="24"/>
      <c r="HF28" s="34"/>
      <c r="HG28" s="24"/>
      <c r="HH28" s="35"/>
      <c r="HI28" s="36"/>
      <c r="HJ28" s="37"/>
      <c r="HK28" s="24"/>
      <c r="HL28" s="38"/>
      <c r="HM28" s="24"/>
      <c r="HN28" s="34"/>
      <c r="HO28" s="24"/>
      <c r="HP28" s="35"/>
      <c r="HQ28" s="36"/>
      <c r="HR28" s="37"/>
      <c r="HS28" s="24"/>
      <c r="HT28" s="38"/>
      <c r="HU28" s="24"/>
      <c r="HV28" s="34"/>
      <c r="HW28" s="24"/>
      <c r="HX28" s="35"/>
      <c r="HY28" s="36"/>
      <c r="HZ28" s="37"/>
      <c r="IA28" s="24"/>
      <c r="IB28" s="38"/>
      <c r="IC28" s="24"/>
      <c r="ID28" s="34"/>
      <c r="IE28" s="24"/>
      <c r="IF28" s="35"/>
      <c r="IG28" s="36"/>
      <c r="IH28" s="37"/>
      <c r="II28" s="24"/>
      <c r="IJ28" s="38"/>
      <c r="IK28" s="24"/>
      <c r="IL28" s="34"/>
      <c r="IM28" s="24"/>
      <c r="IN28" s="35"/>
      <c r="IO28" s="36"/>
      <c r="IP28" s="37"/>
      <c r="IQ28" s="24"/>
      <c r="IR28" s="38"/>
      <c r="IS28" s="24"/>
      <c r="IT28" s="34"/>
      <c r="IU28" s="24"/>
      <c r="IV28" s="35"/>
    </row>
    <row r="29" spans="1:256" s="12" customFormat="1" ht="18.75" x14ac:dyDescent="0.2">
      <c r="A29" s="104" t="s">
        <v>30</v>
      </c>
      <c r="B29" s="105" t="s">
        <v>22</v>
      </c>
      <c r="C29" s="26"/>
      <c r="D29" s="25"/>
      <c r="E29" s="26"/>
      <c r="F29" s="27"/>
      <c r="G29" s="26"/>
      <c r="H29" s="27"/>
      <c r="I29" s="28"/>
      <c r="J29" s="29"/>
      <c r="K29" s="30"/>
      <c r="L29" s="30"/>
      <c r="M29" s="30"/>
      <c r="N29" s="31"/>
      <c r="O29" s="30"/>
      <c r="P29" s="32"/>
      <c r="Q29" s="28"/>
      <c r="R29" s="29"/>
      <c r="S29" s="30"/>
      <c r="T29" s="30"/>
      <c r="U29" s="30"/>
      <c r="V29" s="31"/>
      <c r="W29" s="30"/>
      <c r="X29" s="32"/>
      <c r="Y29" s="28"/>
      <c r="Z29" s="29"/>
      <c r="AA29" s="30"/>
      <c r="AB29" s="30"/>
      <c r="AC29" s="30"/>
      <c r="AD29" s="31"/>
      <c r="AE29" s="30"/>
      <c r="AF29" s="32"/>
      <c r="AG29" s="28"/>
      <c r="AH29" s="29"/>
      <c r="AI29" s="30"/>
      <c r="AJ29" s="30"/>
      <c r="AK29" s="30"/>
      <c r="AL29" s="31"/>
      <c r="AM29" s="30"/>
      <c r="AN29" s="32"/>
      <c r="AO29" s="28"/>
      <c r="AP29" s="29"/>
      <c r="AQ29" s="30"/>
      <c r="AR29" s="30"/>
      <c r="AS29" s="30"/>
      <c r="AT29" s="31"/>
      <c r="AU29" s="30"/>
      <c r="AV29" s="32"/>
      <c r="AW29" s="28"/>
      <c r="AX29" s="29"/>
      <c r="AY29" s="30"/>
      <c r="AZ29" s="30"/>
      <c r="BA29" s="30"/>
      <c r="BB29" s="31"/>
      <c r="BC29" s="30"/>
      <c r="BD29" s="32"/>
      <c r="BE29" s="28"/>
      <c r="BF29" s="29"/>
      <c r="BG29" s="30"/>
      <c r="BH29" s="30"/>
      <c r="BI29" s="30"/>
      <c r="BJ29" s="31"/>
      <c r="BK29" s="30"/>
      <c r="BL29" s="32"/>
      <c r="BM29" s="28"/>
      <c r="BN29" s="29"/>
      <c r="BO29" s="30"/>
      <c r="BP29" s="30"/>
      <c r="BQ29" s="33"/>
      <c r="BR29" s="34"/>
      <c r="BS29" s="24"/>
      <c r="BT29" s="35"/>
      <c r="BU29" s="36"/>
      <c r="BV29" s="37"/>
      <c r="BW29" s="24"/>
      <c r="BX29" s="38"/>
      <c r="BY29" s="24"/>
      <c r="BZ29" s="34"/>
      <c r="CA29" s="24"/>
      <c r="CB29" s="35"/>
      <c r="CC29" s="36"/>
      <c r="CD29" s="37"/>
      <c r="CE29" s="24"/>
      <c r="CF29" s="38"/>
      <c r="CG29" s="24"/>
      <c r="CH29" s="34"/>
      <c r="CI29" s="24"/>
      <c r="CJ29" s="35"/>
      <c r="CK29" s="36"/>
      <c r="CL29" s="37"/>
      <c r="CM29" s="24"/>
      <c r="CN29" s="38"/>
      <c r="CO29" s="24"/>
      <c r="CP29" s="34"/>
      <c r="CQ29" s="24"/>
      <c r="CR29" s="35"/>
      <c r="CS29" s="36"/>
      <c r="CT29" s="37"/>
      <c r="CU29" s="24"/>
      <c r="CV29" s="38"/>
      <c r="CW29" s="24"/>
      <c r="CX29" s="34"/>
      <c r="CY29" s="24"/>
      <c r="CZ29" s="35"/>
      <c r="DA29" s="36"/>
      <c r="DB29" s="37"/>
      <c r="DC29" s="24"/>
      <c r="DD29" s="38"/>
      <c r="DE29" s="24"/>
      <c r="DF29" s="34"/>
      <c r="DG29" s="24"/>
      <c r="DH29" s="35"/>
      <c r="DI29" s="36"/>
      <c r="DJ29" s="37"/>
      <c r="DK29" s="24"/>
      <c r="DL29" s="38"/>
      <c r="DM29" s="24"/>
      <c r="DN29" s="34"/>
      <c r="DO29" s="24"/>
      <c r="DP29" s="35"/>
      <c r="DQ29" s="36"/>
      <c r="DR29" s="37"/>
      <c r="DS29" s="24"/>
      <c r="DT29" s="38"/>
      <c r="DU29" s="24"/>
      <c r="DV29" s="34"/>
      <c r="DW29" s="24"/>
      <c r="DX29" s="35"/>
      <c r="DY29" s="36"/>
      <c r="DZ29" s="37"/>
      <c r="EA29" s="24"/>
      <c r="EB29" s="38"/>
      <c r="EC29" s="24"/>
      <c r="ED29" s="34"/>
      <c r="EE29" s="24"/>
      <c r="EF29" s="35"/>
      <c r="EG29" s="36"/>
      <c r="EH29" s="37"/>
      <c r="EI29" s="24"/>
      <c r="EJ29" s="38"/>
      <c r="EK29" s="24"/>
      <c r="EL29" s="34"/>
      <c r="EM29" s="24"/>
      <c r="EN29" s="35"/>
      <c r="EO29" s="36"/>
      <c r="EP29" s="37"/>
      <c r="EQ29" s="24"/>
      <c r="ER29" s="38"/>
      <c r="ES29" s="24"/>
      <c r="ET29" s="34"/>
      <c r="EU29" s="24"/>
      <c r="EV29" s="35"/>
      <c r="EW29" s="36"/>
      <c r="EX29" s="37"/>
      <c r="EY29" s="24"/>
      <c r="EZ29" s="38"/>
      <c r="FA29" s="24"/>
      <c r="FB29" s="34"/>
      <c r="FC29" s="24"/>
      <c r="FD29" s="35"/>
      <c r="FE29" s="36"/>
      <c r="FF29" s="37"/>
      <c r="FG29" s="24"/>
      <c r="FH29" s="38"/>
      <c r="FI29" s="24"/>
      <c r="FJ29" s="34"/>
      <c r="FK29" s="24"/>
      <c r="FL29" s="35"/>
      <c r="FM29" s="36"/>
      <c r="FN29" s="37"/>
      <c r="FO29" s="24"/>
      <c r="FP29" s="38"/>
      <c r="FQ29" s="24"/>
      <c r="FR29" s="34"/>
      <c r="FS29" s="24"/>
      <c r="FT29" s="35"/>
      <c r="FU29" s="36"/>
      <c r="FV29" s="37"/>
      <c r="FW29" s="24"/>
      <c r="FX29" s="38"/>
      <c r="FY29" s="24"/>
      <c r="FZ29" s="34"/>
      <c r="GA29" s="24"/>
      <c r="GB29" s="35"/>
      <c r="GC29" s="36"/>
      <c r="GD29" s="37"/>
      <c r="GE29" s="24"/>
      <c r="GF29" s="38"/>
      <c r="GG29" s="24"/>
      <c r="GH29" s="34"/>
      <c r="GI29" s="24"/>
      <c r="GJ29" s="35"/>
      <c r="GK29" s="36"/>
      <c r="GL29" s="37"/>
      <c r="GM29" s="24"/>
      <c r="GN29" s="38"/>
      <c r="GO29" s="24"/>
      <c r="GP29" s="34"/>
      <c r="GQ29" s="24"/>
      <c r="GR29" s="35"/>
      <c r="GS29" s="36"/>
      <c r="GT29" s="37"/>
      <c r="GU29" s="24"/>
      <c r="GV29" s="38"/>
      <c r="GW29" s="24"/>
      <c r="GX29" s="34"/>
      <c r="GY29" s="24"/>
      <c r="GZ29" s="35"/>
      <c r="HA29" s="36"/>
      <c r="HB29" s="37"/>
      <c r="HC29" s="24"/>
      <c r="HD29" s="38"/>
      <c r="HE29" s="24"/>
      <c r="HF29" s="34"/>
      <c r="HG29" s="24"/>
      <c r="HH29" s="35"/>
      <c r="HI29" s="36"/>
      <c r="HJ29" s="37"/>
      <c r="HK29" s="24"/>
      <c r="HL29" s="38"/>
      <c r="HM29" s="24"/>
      <c r="HN29" s="34"/>
      <c r="HO29" s="24"/>
      <c r="HP29" s="35"/>
      <c r="HQ29" s="36"/>
      <c r="HR29" s="37"/>
      <c r="HS29" s="24"/>
      <c r="HT29" s="38"/>
      <c r="HU29" s="24"/>
      <c r="HV29" s="34"/>
      <c r="HW29" s="24"/>
      <c r="HX29" s="35"/>
      <c r="HY29" s="36"/>
      <c r="HZ29" s="37"/>
      <c r="IA29" s="24"/>
      <c r="IB29" s="38"/>
      <c r="IC29" s="24"/>
      <c r="ID29" s="34"/>
      <c r="IE29" s="24"/>
      <c r="IF29" s="35"/>
      <c r="IG29" s="36"/>
      <c r="IH29" s="37"/>
      <c r="II29" s="24"/>
      <c r="IJ29" s="38"/>
      <c r="IK29" s="24"/>
      <c r="IL29" s="34"/>
      <c r="IM29" s="24"/>
      <c r="IN29" s="35"/>
      <c r="IO29" s="36"/>
      <c r="IP29" s="37"/>
      <c r="IQ29" s="24"/>
      <c r="IR29" s="38"/>
      <c r="IS29" s="24"/>
      <c r="IT29" s="34"/>
      <c r="IU29" s="24"/>
      <c r="IV29" s="35"/>
    </row>
    <row r="30" spans="1:256" s="12" customFormat="1" ht="18.75" x14ac:dyDescent="0.2">
      <c r="A30" s="104" t="s">
        <v>31</v>
      </c>
      <c r="B30" s="105" t="s">
        <v>22</v>
      </c>
      <c r="C30" s="26"/>
      <c r="D30" s="25"/>
      <c r="E30" s="26"/>
      <c r="F30" s="27"/>
      <c r="G30" s="26"/>
      <c r="H30" s="27"/>
      <c r="I30" s="28"/>
      <c r="J30" s="29"/>
      <c r="K30" s="30"/>
      <c r="L30" s="30"/>
      <c r="M30" s="30"/>
      <c r="N30" s="31"/>
      <c r="O30" s="30"/>
      <c r="P30" s="32"/>
      <c r="Q30" s="28"/>
      <c r="R30" s="29"/>
      <c r="S30" s="30"/>
      <c r="T30" s="30"/>
      <c r="U30" s="30"/>
      <c r="V30" s="31"/>
      <c r="W30" s="30"/>
      <c r="X30" s="32"/>
      <c r="Y30" s="28"/>
      <c r="Z30" s="29"/>
      <c r="AA30" s="30"/>
      <c r="AB30" s="30"/>
      <c r="AC30" s="30"/>
      <c r="AD30" s="31"/>
      <c r="AE30" s="30"/>
      <c r="AF30" s="32"/>
      <c r="AG30" s="28"/>
      <c r="AH30" s="29"/>
      <c r="AI30" s="30"/>
      <c r="AJ30" s="30"/>
      <c r="AK30" s="30"/>
      <c r="AL30" s="31"/>
      <c r="AM30" s="30"/>
      <c r="AN30" s="32"/>
      <c r="AO30" s="28"/>
      <c r="AP30" s="29"/>
      <c r="AQ30" s="30"/>
      <c r="AR30" s="30"/>
      <c r="AS30" s="30"/>
      <c r="AT30" s="31"/>
      <c r="AU30" s="30"/>
      <c r="AV30" s="32"/>
      <c r="AW30" s="28"/>
      <c r="AX30" s="29"/>
      <c r="AY30" s="30"/>
      <c r="AZ30" s="30"/>
      <c r="BA30" s="30"/>
      <c r="BB30" s="31"/>
      <c r="BC30" s="30"/>
      <c r="BD30" s="32"/>
      <c r="BE30" s="28"/>
      <c r="BF30" s="29"/>
      <c r="BG30" s="30"/>
      <c r="BH30" s="30"/>
      <c r="BI30" s="30"/>
      <c r="BJ30" s="31"/>
      <c r="BK30" s="30"/>
      <c r="BL30" s="32"/>
      <c r="BM30" s="28"/>
      <c r="BN30" s="29"/>
      <c r="BO30" s="30"/>
      <c r="BP30" s="30"/>
      <c r="BQ30" s="33"/>
      <c r="BR30" s="34"/>
      <c r="BS30" s="24"/>
      <c r="BT30" s="35"/>
      <c r="BU30" s="39"/>
      <c r="BV30" s="40"/>
      <c r="BW30" s="24"/>
      <c r="BX30" s="38"/>
      <c r="BY30" s="24"/>
      <c r="BZ30" s="34"/>
      <c r="CA30" s="24"/>
      <c r="CB30" s="35"/>
      <c r="CC30" s="39"/>
      <c r="CD30" s="40"/>
      <c r="CE30" s="24"/>
      <c r="CF30" s="38"/>
      <c r="CG30" s="24"/>
      <c r="CH30" s="34"/>
      <c r="CI30" s="24"/>
      <c r="CJ30" s="35"/>
      <c r="CK30" s="39"/>
      <c r="CL30" s="40"/>
      <c r="CM30" s="24"/>
      <c r="CN30" s="38"/>
      <c r="CO30" s="24"/>
      <c r="CP30" s="34"/>
      <c r="CQ30" s="24"/>
      <c r="CR30" s="35"/>
      <c r="CS30" s="39"/>
      <c r="CT30" s="40"/>
      <c r="CU30" s="24"/>
      <c r="CV30" s="38"/>
      <c r="CW30" s="24"/>
      <c r="CX30" s="34"/>
      <c r="CY30" s="24"/>
      <c r="CZ30" s="35"/>
      <c r="DA30" s="39"/>
      <c r="DB30" s="40"/>
      <c r="DC30" s="24"/>
      <c r="DD30" s="38"/>
      <c r="DE30" s="24"/>
      <c r="DF30" s="34"/>
      <c r="DG30" s="24"/>
      <c r="DH30" s="35"/>
      <c r="DI30" s="39"/>
      <c r="DJ30" s="40"/>
      <c r="DK30" s="24"/>
      <c r="DL30" s="38"/>
      <c r="DM30" s="24"/>
      <c r="DN30" s="34"/>
      <c r="DO30" s="24"/>
      <c r="DP30" s="35"/>
      <c r="DQ30" s="39"/>
      <c r="DR30" s="40"/>
      <c r="DS30" s="24"/>
      <c r="DT30" s="38"/>
      <c r="DU30" s="24"/>
      <c r="DV30" s="34"/>
      <c r="DW30" s="24"/>
      <c r="DX30" s="35"/>
      <c r="DY30" s="39"/>
      <c r="DZ30" s="40"/>
      <c r="EA30" s="24"/>
      <c r="EB30" s="38"/>
      <c r="EC30" s="24"/>
      <c r="ED30" s="34"/>
      <c r="EE30" s="24"/>
      <c r="EF30" s="35"/>
      <c r="EG30" s="39"/>
      <c r="EH30" s="40"/>
      <c r="EI30" s="24"/>
      <c r="EJ30" s="38"/>
      <c r="EK30" s="24"/>
      <c r="EL30" s="34"/>
      <c r="EM30" s="24"/>
      <c r="EN30" s="35"/>
      <c r="EO30" s="39"/>
      <c r="EP30" s="40"/>
      <c r="EQ30" s="24"/>
      <c r="ER30" s="38"/>
      <c r="ES30" s="24"/>
      <c r="ET30" s="34"/>
      <c r="EU30" s="24"/>
      <c r="EV30" s="35"/>
      <c r="EW30" s="39"/>
      <c r="EX30" s="40"/>
      <c r="EY30" s="24"/>
      <c r="EZ30" s="38"/>
      <c r="FA30" s="24"/>
      <c r="FB30" s="34"/>
      <c r="FC30" s="24"/>
      <c r="FD30" s="35"/>
      <c r="FE30" s="39"/>
      <c r="FF30" s="40"/>
      <c r="FG30" s="24"/>
      <c r="FH30" s="38"/>
      <c r="FI30" s="24"/>
      <c r="FJ30" s="34"/>
      <c r="FK30" s="24"/>
      <c r="FL30" s="35"/>
      <c r="FM30" s="39"/>
      <c r="FN30" s="40"/>
      <c r="FO30" s="24"/>
      <c r="FP30" s="38"/>
      <c r="FQ30" s="24"/>
      <c r="FR30" s="34"/>
      <c r="FS30" s="24"/>
      <c r="FT30" s="35"/>
      <c r="FU30" s="39"/>
      <c r="FV30" s="40"/>
      <c r="FW30" s="24"/>
      <c r="FX30" s="38"/>
      <c r="FY30" s="24"/>
      <c r="FZ30" s="34"/>
      <c r="GA30" s="24"/>
      <c r="GB30" s="35"/>
      <c r="GC30" s="39"/>
      <c r="GD30" s="40"/>
      <c r="GE30" s="24"/>
      <c r="GF30" s="38"/>
      <c r="GG30" s="24"/>
      <c r="GH30" s="34"/>
      <c r="GI30" s="24"/>
      <c r="GJ30" s="35"/>
      <c r="GK30" s="39"/>
      <c r="GL30" s="40"/>
      <c r="GM30" s="24"/>
      <c r="GN30" s="38"/>
      <c r="GO30" s="24"/>
      <c r="GP30" s="34"/>
      <c r="GQ30" s="24"/>
      <c r="GR30" s="35"/>
      <c r="GS30" s="39"/>
      <c r="GT30" s="40"/>
      <c r="GU30" s="24"/>
      <c r="GV30" s="38"/>
      <c r="GW30" s="24"/>
      <c r="GX30" s="34"/>
      <c r="GY30" s="24"/>
      <c r="GZ30" s="35"/>
      <c r="HA30" s="39"/>
      <c r="HB30" s="40"/>
      <c r="HC30" s="24"/>
      <c r="HD30" s="38"/>
      <c r="HE30" s="24"/>
      <c r="HF30" s="34"/>
      <c r="HG30" s="24"/>
      <c r="HH30" s="35"/>
      <c r="HI30" s="39"/>
      <c r="HJ30" s="40"/>
      <c r="HK30" s="24"/>
      <c r="HL30" s="38"/>
      <c r="HM30" s="24"/>
      <c r="HN30" s="34"/>
      <c r="HO30" s="24"/>
      <c r="HP30" s="35"/>
      <c r="HQ30" s="39"/>
      <c r="HR30" s="40"/>
      <c r="HS30" s="24"/>
      <c r="HT30" s="38"/>
      <c r="HU30" s="24"/>
      <c r="HV30" s="34"/>
      <c r="HW30" s="24"/>
      <c r="HX30" s="35"/>
      <c r="HY30" s="39"/>
      <c r="HZ30" s="40"/>
      <c r="IA30" s="24"/>
      <c r="IB30" s="38"/>
      <c r="IC30" s="24"/>
      <c r="ID30" s="34"/>
      <c r="IE30" s="24"/>
      <c r="IF30" s="35"/>
      <c r="IG30" s="39"/>
      <c r="IH30" s="40"/>
      <c r="II30" s="24"/>
      <c r="IJ30" s="38"/>
      <c r="IK30" s="24"/>
      <c r="IL30" s="34"/>
      <c r="IM30" s="24"/>
      <c r="IN30" s="35"/>
      <c r="IO30" s="39"/>
      <c r="IP30" s="40"/>
      <c r="IQ30" s="24"/>
      <c r="IR30" s="38"/>
      <c r="IS30" s="24"/>
      <c r="IT30" s="34"/>
      <c r="IU30" s="24"/>
      <c r="IV30" s="35"/>
    </row>
    <row r="31" spans="1:256" s="12" customFormat="1" ht="26.25" thickBot="1" x14ac:dyDescent="0.25">
      <c r="A31" s="104" t="s">
        <v>32</v>
      </c>
      <c r="B31" s="105" t="s">
        <v>33</v>
      </c>
      <c r="C31" s="26"/>
      <c r="D31" s="25"/>
      <c r="E31" s="26"/>
      <c r="F31" s="27"/>
      <c r="G31" s="26"/>
      <c r="H31" s="27"/>
      <c r="I31" s="28"/>
      <c r="J31" s="29"/>
      <c r="K31" s="30"/>
      <c r="L31" s="30"/>
      <c r="M31" s="30"/>
      <c r="N31" s="31"/>
      <c r="O31" s="30"/>
      <c r="P31" s="32"/>
      <c r="Q31" s="28"/>
      <c r="R31" s="29"/>
      <c r="S31" s="30"/>
      <c r="T31" s="30"/>
      <c r="U31" s="30"/>
      <c r="V31" s="31"/>
      <c r="W31" s="30"/>
      <c r="X31" s="32"/>
      <c r="Y31" s="28"/>
      <c r="Z31" s="29"/>
      <c r="AA31" s="30"/>
      <c r="AB31" s="30"/>
      <c r="AC31" s="30"/>
      <c r="AD31" s="31"/>
      <c r="AE31" s="30"/>
      <c r="AF31" s="32"/>
      <c r="AG31" s="28"/>
      <c r="AH31" s="29"/>
      <c r="AI31" s="30"/>
      <c r="AJ31" s="30"/>
      <c r="AK31" s="30"/>
      <c r="AL31" s="31"/>
      <c r="AM31" s="30"/>
      <c r="AN31" s="32"/>
      <c r="AO31" s="28"/>
      <c r="AP31" s="29"/>
      <c r="AQ31" s="30"/>
      <c r="AR31" s="30"/>
      <c r="AS31" s="30"/>
      <c r="AT31" s="31"/>
      <c r="AU31" s="30"/>
      <c r="AV31" s="32"/>
      <c r="AW31" s="28"/>
      <c r="AX31" s="29"/>
      <c r="AY31" s="30"/>
      <c r="AZ31" s="30"/>
      <c r="BA31" s="30"/>
      <c r="BB31" s="31"/>
      <c r="BC31" s="30"/>
      <c r="BD31" s="32"/>
      <c r="BE31" s="28"/>
      <c r="BF31" s="29"/>
      <c r="BG31" s="30"/>
      <c r="BH31" s="30"/>
      <c r="BI31" s="30"/>
      <c r="BJ31" s="31"/>
      <c r="BK31" s="30"/>
      <c r="BL31" s="32"/>
      <c r="BM31" s="28"/>
      <c r="BN31" s="29"/>
      <c r="BO31" s="30"/>
      <c r="BP31" s="30"/>
      <c r="BQ31" s="33"/>
      <c r="BR31" s="34"/>
      <c r="BS31" s="24"/>
      <c r="BT31" s="35"/>
      <c r="BU31" s="41"/>
      <c r="BV31" s="42"/>
      <c r="BW31" s="24"/>
      <c r="BX31" s="38"/>
      <c r="BY31" s="24"/>
      <c r="BZ31" s="34"/>
      <c r="CA31" s="24"/>
      <c r="CB31" s="35"/>
      <c r="CC31" s="41"/>
      <c r="CD31" s="42"/>
      <c r="CE31" s="24"/>
      <c r="CF31" s="38"/>
      <c r="CG31" s="24"/>
      <c r="CH31" s="34"/>
      <c r="CI31" s="24"/>
      <c r="CJ31" s="35"/>
      <c r="CK31" s="41"/>
      <c r="CL31" s="42"/>
      <c r="CM31" s="24"/>
      <c r="CN31" s="38"/>
      <c r="CO31" s="24"/>
      <c r="CP31" s="34"/>
      <c r="CQ31" s="24"/>
      <c r="CR31" s="35"/>
      <c r="CS31" s="41"/>
      <c r="CT31" s="42"/>
      <c r="CU31" s="24"/>
      <c r="CV31" s="38"/>
      <c r="CW31" s="24"/>
      <c r="CX31" s="34"/>
      <c r="CY31" s="24"/>
      <c r="CZ31" s="35"/>
      <c r="DA31" s="41"/>
      <c r="DB31" s="42"/>
      <c r="DC31" s="24"/>
      <c r="DD31" s="38"/>
      <c r="DE31" s="24"/>
      <c r="DF31" s="34"/>
      <c r="DG31" s="24"/>
      <c r="DH31" s="35"/>
      <c r="DI31" s="41"/>
      <c r="DJ31" s="42"/>
      <c r="DK31" s="24"/>
      <c r="DL31" s="38"/>
      <c r="DM31" s="24"/>
      <c r="DN31" s="34"/>
      <c r="DO31" s="24"/>
      <c r="DP31" s="35"/>
      <c r="DQ31" s="41"/>
      <c r="DR31" s="42"/>
      <c r="DS31" s="24"/>
      <c r="DT31" s="38"/>
      <c r="DU31" s="24"/>
      <c r="DV31" s="34"/>
      <c r="DW31" s="24"/>
      <c r="DX31" s="35"/>
      <c r="DY31" s="41"/>
      <c r="DZ31" s="42"/>
      <c r="EA31" s="24"/>
      <c r="EB31" s="38"/>
      <c r="EC31" s="24"/>
      <c r="ED31" s="34"/>
      <c r="EE31" s="24"/>
      <c r="EF31" s="35"/>
      <c r="EG31" s="41"/>
      <c r="EH31" s="42"/>
      <c r="EI31" s="24"/>
      <c r="EJ31" s="38"/>
      <c r="EK31" s="24"/>
      <c r="EL31" s="34"/>
      <c r="EM31" s="24"/>
      <c r="EN31" s="35"/>
      <c r="EO31" s="41"/>
      <c r="EP31" s="42"/>
      <c r="EQ31" s="24"/>
      <c r="ER31" s="38"/>
      <c r="ES31" s="24"/>
      <c r="ET31" s="34"/>
      <c r="EU31" s="24"/>
      <c r="EV31" s="35"/>
      <c r="EW31" s="41"/>
      <c r="EX31" s="42"/>
      <c r="EY31" s="24"/>
      <c r="EZ31" s="38"/>
      <c r="FA31" s="24"/>
      <c r="FB31" s="34"/>
      <c r="FC31" s="24"/>
      <c r="FD31" s="35"/>
      <c r="FE31" s="41"/>
      <c r="FF31" s="42"/>
      <c r="FG31" s="24"/>
      <c r="FH31" s="38"/>
      <c r="FI31" s="24"/>
      <c r="FJ31" s="34"/>
      <c r="FK31" s="24"/>
      <c r="FL31" s="35"/>
      <c r="FM31" s="41"/>
      <c r="FN31" s="42"/>
      <c r="FO31" s="24"/>
      <c r="FP31" s="38"/>
      <c r="FQ31" s="24"/>
      <c r="FR31" s="34"/>
      <c r="FS31" s="24"/>
      <c r="FT31" s="35"/>
      <c r="FU31" s="41"/>
      <c r="FV31" s="42"/>
      <c r="FW31" s="24"/>
      <c r="FX31" s="38"/>
      <c r="FY31" s="24"/>
      <c r="FZ31" s="34"/>
      <c r="GA31" s="24"/>
      <c r="GB31" s="35"/>
      <c r="GC31" s="41"/>
      <c r="GD31" s="42"/>
      <c r="GE31" s="24"/>
      <c r="GF31" s="38"/>
      <c r="GG31" s="24"/>
      <c r="GH31" s="34"/>
      <c r="GI31" s="24"/>
      <c r="GJ31" s="35"/>
      <c r="GK31" s="41"/>
      <c r="GL31" s="42"/>
      <c r="GM31" s="24"/>
      <c r="GN31" s="38"/>
      <c r="GO31" s="24"/>
      <c r="GP31" s="34"/>
      <c r="GQ31" s="24"/>
      <c r="GR31" s="35"/>
      <c r="GS31" s="41"/>
      <c r="GT31" s="42"/>
      <c r="GU31" s="24"/>
      <c r="GV31" s="38"/>
      <c r="GW31" s="24"/>
      <c r="GX31" s="34"/>
      <c r="GY31" s="24"/>
      <c r="GZ31" s="35"/>
      <c r="HA31" s="41"/>
      <c r="HB31" s="42"/>
      <c r="HC31" s="24"/>
      <c r="HD31" s="38"/>
      <c r="HE31" s="24"/>
      <c r="HF31" s="34"/>
      <c r="HG31" s="24"/>
      <c r="HH31" s="35"/>
      <c r="HI31" s="41"/>
      <c r="HJ31" s="42"/>
      <c r="HK31" s="24"/>
      <c r="HL31" s="38"/>
      <c r="HM31" s="24"/>
      <c r="HN31" s="34"/>
      <c r="HO31" s="24"/>
      <c r="HP31" s="35"/>
      <c r="HQ31" s="41"/>
      <c r="HR31" s="42"/>
      <c r="HS31" s="24"/>
      <c r="HT31" s="38"/>
      <c r="HU31" s="24"/>
      <c r="HV31" s="34"/>
      <c r="HW31" s="24"/>
      <c r="HX31" s="35"/>
      <c r="HY31" s="41"/>
      <c r="HZ31" s="42"/>
      <c r="IA31" s="24"/>
      <c r="IB31" s="38"/>
      <c r="IC31" s="24"/>
      <c r="ID31" s="34"/>
      <c r="IE31" s="24"/>
      <c r="IF31" s="35"/>
      <c r="IG31" s="41"/>
      <c r="IH31" s="42"/>
      <c r="II31" s="24"/>
      <c r="IJ31" s="38"/>
      <c r="IK31" s="24"/>
      <c r="IL31" s="34"/>
      <c r="IM31" s="24"/>
      <c r="IN31" s="35"/>
      <c r="IO31" s="41"/>
      <c r="IP31" s="42"/>
      <c r="IQ31" s="24"/>
      <c r="IR31" s="38"/>
      <c r="IS31" s="24"/>
      <c r="IT31" s="34"/>
      <c r="IU31" s="24"/>
      <c r="IV31" s="35"/>
    </row>
    <row r="32" spans="1:256" s="44" customFormat="1" ht="21.75" customHeight="1" x14ac:dyDescent="0.2">
      <c r="A32" s="107" t="s">
        <v>34</v>
      </c>
      <c r="B32" s="108" t="s">
        <v>35</v>
      </c>
      <c r="C32" s="26">
        <f>F32*12</f>
        <v>0</v>
      </c>
      <c r="D32" s="25">
        <f>G32*I32</f>
        <v>29385</v>
      </c>
      <c r="E32" s="26">
        <f t="shared" ref="E32:E49" si="0">H32*12</f>
        <v>9</v>
      </c>
      <c r="F32" s="43"/>
      <c r="G32" s="26">
        <f>H32*12</f>
        <v>9</v>
      </c>
      <c r="H32" s="27">
        <v>0.75</v>
      </c>
      <c r="I32" s="12">
        <f>3265</f>
        <v>3265</v>
      </c>
      <c r="J32" s="12">
        <v>1.07</v>
      </c>
      <c r="K32" s="13">
        <v>0.6</v>
      </c>
    </row>
    <row r="33" spans="1:11" s="12" customFormat="1" ht="15" x14ac:dyDescent="0.2">
      <c r="A33" s="107" t="s">
        <v>36</v>
      </c>
      <c r="B33" s="108" t="s">
        <v>37</v>
      </c>
      <c r="C33" s="26">
        <f>F33*12</f>
        <v>0</v>
      </c>
      <c r="D33" s="25">
        <f>G33*I33</f>
        <v>95991</v>
      </c>
      <c r="E33" s="26">
        <f t="shared" si="0"/>
        <v>29.4</v>
      </c>
      <c r="F33" s="43"/>
      <c r="G33" s="26">
        <f>H33*12</f>
        <v>29.4</v>
      </c>
      <c r="H33" s="27">
        <v>2.4500000000000002</v>
      </c>
      <c r="I33" s="12">
        <f>3265</f>
        <v>3265</v>
      </c>
      <c r="J33" s="12">
        <v>1.07</v>
      </c>
      <c r="K33" s="13">
        <v>1.94</v>
      </c>
    </row>
    <row r="34" spans="1:11" s="12" customFormat="1" ht="21" customHeight="1" x14ac:dyDescent="0.2">
      <c r="A34" s="107" t="s">
        <v>38</v>
      </c>
      <c r="B34" s="108" t="s">
        <v>22</v>
      </c>
      <c r="C34" s="26">
        <f>F34*12</f>
        <v>0</v>
      </c>
      <c r="D34" s="25">
        <f>G34*I34</f>
        <v>42706.2</v>
      </c>
      <c r="E34" s="26">
        <f t="shared" si="0"/>
        <v>13.08</v>
      </c>
      <c r="F34" s="43"/>
      <c r="G34" s="26">
        <f>H34*12</f>
        <v>13.08</v>
      </c>
      <c r="H34" s="27">
        <v>1.0900000000000001</v>
      </c>
      <c r="I34" s="12">
        <f>3265</f>
        <v>3265</v>
      </c>
      <c r="J34" s="12">
        <v>1.07</v>
      </c>
      <c r="K34" s="13">
        <v>0.87</v>
      </c>
    </row>
    <row r="35" spans="1:11" s="12" customFormat="1" ht="45" hidden="1" x14ac:dyDescent="0.2">
      <c r="A35" s="107" t="s">
        <v>39</v>
      </c>
      <c r="B35" s="108" t="s">
        <v>29</v>
      </c>
      <c r="C35" s="26"/>
      <c r="D35" s="25"/>
      <c r="E35" s="26"/>
      <c r="F35" s="43"/>
      <c r="G35" s="26">
        <f t="shared" ref="G35:G42" si="1">H35*12</f>
        <v>0</v>
      </c>
      <c r="H35" s="27"/>
      <c r="I35" s="12">
        <f>3265</f>
        <v>3265</v>
      </c>
      <c r="K35" s="13"/>
    </row>
    <row r="36" spans="1:11" s="12" customFormat="1" ht="15" hidden="1" x14ac:dyDescent="0.2">
      <c r="A36" s="93" t="s">
        <v>40</v>
      </c>
      <c r="B36" s="94"/>
      <c r="C36" s="46"/>
      <c r="D36" s="45">
        <v>5287.03</v>
      </c>
      <c r="E36" s="46"/>
      <c r="F36" s="47"/>
      <c r="G36" s="26">
        <f t="shared" si="1"/>
        <v>0</v>
      </c>
      <c r="H36" s="101"/>
      <c r="K36" s="13"/>
    </row>
    <row r="37" spans="1:11" s="12" customFormat="1" ht="15" hidden="1" x14ac:dyDescent="0.2">
      <c r="A37" s="93" t="s">
        <v>41</v>
      </c>
      <c r="B37" s="94"/>
      <c r="C37" s="46"/>
      <c r="D37" s="45">
        <v>2091.67</v>
      </c>
      <c r="E37" s="46"/>
      <c r="F37" s="47"/>
      <c r="G37" s="26">
        <f t="shared" si="1"/>
        <v>0</v>
      </c>
      <c r="H37" s="101"/>
      <c r="K37" s="13"/>
    </row>
    <row r="38" spans="1:11" s="12" customFormat="1" ht="15" hidden="1" x14ac:dyDescent="0.2">
      <c r="A38" s="93" t="s">
        <v>42</v>
      </c>
      <c r="B38" s="94"/>
      <c r="C38" s="46"/>
      <c r="D38" s="45">
        <v>8264.02</v>
      </c>
      <c r="E38" s="46"/>
      <c r="F38" s="47"/>
      <c r="G38" s="26">
        <f t="shared" si="1"/>
        <v>0</v>
      </c>
      <c r="H38" s="101"/>
      <c r="K38" s="13"/>
    </row>
    <row r="39" spans="1:11" s="12" customFormat="1" ht="15" hidden="1" x14ac:dyDescent="0.2">
      <c r="A39" s="93" t="s">
        <v>43</v>
      </c>
      <c r="B39" s="94"/>
      <c r="C39" s="46"/>
      <c r="D39" s="45">
        <v>1409.34</v>
      </c>
      <c r="E39" s="46"/>
      <c r="F39" s="47"/>
      <c r="G39" s="26">
        <f t="shared" si="1"/>
        <v>0</v>
      </c>
      <c r="H39" s="101"/>
      <c r="K39" s="13"/>
    </row>
    <row r="40" spans="1:11" s="12" customFormat="1" ht="15" hidden="1" x14ac:dyDescent="0.2">
      <c r="A40" s="93" t="s">
        <v>44</v>
      </c>
      <c r="B40" s="94"/>
      <c r="C40" s="46"/>
      <c r="D40" s="45">
        <v>2314.41</v>
      </c>
      <c r="E40" s="46"/>
      <c r="F40" s="47"/>
      <c r="G40" s="26">
        <f t="shared" si="1"/>
        <v>0</v>
      </c>
      <c r="H40" s="101"/>
      <c r="K40" s="13"/>
    </row>
    <row r="41" spans="1:11" s="12" customFormat="1" ht="15" hidden="1" x14ac:dyDescent="0.2">
      <c r="A41" s="93" t="s">
        <v>45</v>
      </c>
      <c r="B41" s="94"/>
      <c r="C41" s="46"/>
      <c r="D41" s="45">
        <v>195.88</v>
      </c>
      <c r="E41" s="46"/>
      <c r="F41" s="47"/>
      <c r="G41" s="26">
        <f t="shared" si="1"/>
        <v>0</v>
      </c>
      <c r="H41" s="101"/>
      <c r="K41" s="13"/>
    </row>
    <row r="42" spans="1:11" s="12" customFormat="1" ht="15" hidden="1" x14ac:dyDescent="0.2">
      <c r="A42" s="93" t="s">
        <v>46</v>
      </c>
      <c r="B42" s="94"/>
      <c r="C42" s="46"/>
      <c r="D42" s="45">
        <v>5350</v>
      </c>
      <c r="E42" s="46"/>
      <c r="F42" s="47"/>
      <c r="G42" s="26">
        <f t="shared" si="1"/>
        <v>0</v>
      </c>
      <c r="H42" s="101"/>
      <c r="K42" s="13"/>
    </row>
    <row r="43" spans="1:11" s="12" customFormat="1" ht="45" x14ac:dyDescent="0.2">
      <c r="A43" s="107" t="s">
        <v>47</v>
      </c>
      <c r="B43" s="108" t="s">
        <v>136</v>
      </c>
      <c r="C43" s="26"/>
      <c r="D43" s="25">
        <f>3407.5*1.105</f>
        <v>3765.29</v>
      </c>
      <c r="E43" s="26"/>
      <c r="F43" s="43"/>
      <c r="G43" s="26">
        <f>D43/I43</f>
        <v>1.1499999999999999</v>
      </c>
      <c r="H43" s="27">
        <f>G43/12</f>
        <v>0.1</v>
      </c>
      <c r="I43" s="12">
        <v>3265</v>
      </c>
      <c r="K43" s="13"/>
    </row>
    <row r="44" spans="1:11" s="12" customFormat="1" ht="20.25" customHeight="1" x14ac:dyDescent="0.2">
      <c r="A44" s="107" t="s">
        <v>48</v>
      </c>
      <c r="B44" s="108" t="s">
        <v>22</v>
      </c>
      <c r="C44" s="26">
        <f>F44*12</f>
        <v>0</v>
      </c>
      <c r="D44" s="25">
        <f>G44*I44</f>
        <v>49758.6</v>
      </c>
      <c r="E44" s="26">
        <f t="shared" si="0"/>
        <v>15.24</v>
      </c>
      <c r="F44" s="43"/>
      <c r="G44" s="26">
        <f>H44*12</f>
        <v>15.24</v>
      </c>
      <c r="H44" s="27">
        <v>1.27</v>
      </c>
      <c r="I44" s="12">
        <f>3265</f>
        <v>3265</v>
      </c>
      <c r="J44" s="12">
        <v>1.07</v>
      </c>
      <c r="K44" s="13">
        <v>1.01</v>
      </c>
    </row>
    <row r="45" spans="1:11" s="12" customFormat="1" ht="28.5" x14ac:dyDescent="0.2">
      <c r="A45" s="107" t="s">
        <v>49</v>
      </c>
      <c r="B45" s="109" t="s">
        <v>50</v>
      </c>
      <c r="C45" s="26">
        <f>F45*12</f>
        <v>0</v>
      </c>
      <c r="D45" s="25">
        <f>G45*I45</f>
        <v>105786</v>
      </c>
      <c r="E45" s="26">
        <f t="shared" si="0"/>
        <v>32.4</v>
      </c>
      <c r="F45" s="43"/>
      <c r="G45" s="26">
        <f>H45*12</f>
        <v>32.4</v>
      </c>
      <c r="H45" s="27">
        <v>2.7</v>
      </c>
      <c r="I45" s="12">
        <f>3265</f>
        <v>3265</v>
      </c>
      <c r="J45" s="12">
        <v>1.07</v>
      </c>
      <c r="K45" s="13">
        <v>2.14</v>
      </c>
    </row>
    <row r="46" spans="1:11" s="12" customFormat="1" ht="45" x14ac:dyDescent="0.2">
      <c r="A46" s="107" t="s">
        <v>163</v>
      </c>
      <c r="B46" s="109" t="s">
        <v>29</v>
      </c>
      <c r="C46" s="26"/>
      <c r="D46" s="25">
        <f>1*7400</f>
        <v>7400</v>
      </c>
      <c r="E46" s="26"/>
      <c r="F46" s="43"/>
      <c r="G46" s="26">
        <f>D46/I46</f>
        <v>2.27</v>
      </c>
      <c r="H46" s="27">
        <f>G46/12</f>
        <v>0.19</v>
      </c>
      <c r="I46" s="12">
        <f>3265</f>
        <v>3265</v>
      </c>
      <c r="K46" s="13"/>
    </row>
    <row r="47" spans="1:11" s="20" customFormat="1" ht="30" x14ac:dyDescent="0.2">
      <c r="A47" s="107" t="s">
        <v>51</v>
      </c>
      <c r="B47" s="108" t="s">
        <v>14</v>
      </c>
      <c r="C47" s="48"/>
      <c r="D47" s="25">
        <v>2042.21</v>
      </c>
      <c r="E47" s="48">
        <f t="shared" si="0"/>
        <v>0.6</v>
      </c>
      <c r="F47" s="43"/>
      <c r="G47" s="26">
        <f>D47/I47</f>
        <v>0.63</v>
      </c>
      <c r="H47" s="27">
        <f>G47/12</f>
        <v>0.05</v>
      </c>
      <c r="I47" s="12">
        <f>3265</f>
        <v>3265</v>
      </c>
      <c r="J47" s="12">
        <v>1.07</v>
      </c>
      <c r="K47" s="13">
        <v>0.04</v>
      </c>
    </row>
    <row r="48" spans="1:11" s="20" customFormat="1" ht="30" x14ac:dyDescent="0.2">
      <c r="A48" s="107" t="s">
        <v>52</v>
      </c>
      <c r="B48" s="108" t="s">
        <v>14</v>
      </c>
      <c r="C48" s="48"/>
      <c r="D48" s="25">
        <v>2042.21</v>
      </c>
      <c r="E48" s="48">
        <f t="shared" si="0"/>
        <v>0.6</v>
      </c>
      <c r="F48" s="43"/>
      <c r="G48" s="26">
        <f>D48/I48</f>
        <v>0.63</v>
      </c>
      <c r="H48" s="27">
        <f>G48/12</f>
        <v>0.05</v>
      </c>
      <c r="I48" s="12">
        <f>3265</f>
        <v>3265</v>
      </c>
      <c r="J48" s="12">
        <v>1.07</v>
      </c>
      <c r="K48" s="13">
        <v>0.04</v>
      </c>
    </row>
    <row r="49" spans="1:11" s="20" customFormat="1" ht="21" customHeight="1" x14ac:dyDescent="0.2">
      <c r="A49" s="107" t="s">
        <v>53</v>
      </c>
      <c r="B49" s="108" t="s">
        <v>14</v>
      </c>
      <c r="C49" s="48"/>
      <c r="D49" s="25">
        <v>12896.1</v>
      </c>
      <c r="E49" s="48">
        <f t="shared" si="0"/>
        <v>3.96</v>
      </c>
      <c r="F49" s="43"/>
      <c r="G49" s="26">
        <f>D49/I49</f>
        <v>3.95</v>
      </c>
      <c r="H49" s="27">
        <f>G49/12</f>
        <v>0.33</v>
      </c>
      <c r="I49" s="12">
        <f>3265</f>
        <v>3265</v>
      </c>
      <c r="J49" s="12">
        <v>1.07</v>
      </c>
      <c r="K49" s="13">
        <v>0.26</v>
      </c>
    </row>
    <row r="50" spans="1:11" s="20" customFormat="1" ht="30" x14ac:dyDescent="0.2">
      <c r="A50" s="107" t="s">
        <v>158</v>
      </c>
      <c r="B50" s="108" t="s">
        <v>29</v>
      </c>
      <c r="C50" s="48"/>
      <c r="D50" s="25">
        <v>12896.11</v>
      </c>
      <c r="E50" s="48"/>
      <c r="F50" s="43"/>
      <c r="G50" s="26">
        <f>D50/I50</f>
        <v>3.95</v>
      </c>
      <c r="H50" s="27">
        <f>G50/12</f>
        <v>0.33</v>
      </c>
      <c r="I50" s="12">
        <f>3265</f>
        <v>3265</v>
      </c>
      <c r="J50" s="12">
        <v>1.07</v>
      </c>
      <c r="K50" s="13">
        <v>0</v>
      </c>
    </row>
    <row r="51" spans="1:11" s="20" customFormat="1" ht="30" x14ac:dyDescent="0.2">
      <c r="A51" s="107" t="s">
        <v>54</v>
      </c>
      <c r="B51" s="108"/>
      <c r="C51" s="48">
        <f>F51*12</f>
        <v>0</v>
      </c>
      <c r="D51" s="25">
        <f>G51*I51</f>
        <v>8227.7999999999993</v>
      </c>
      <c r="E51" s="48">
        <f>H51*12</f>
        <v>2.52</v>
      </c>
      <c r="F51" s="43"/>
      <c r="G51" s="26">
        <f>H51*12</f>
        <v>2.52</v>
      </c>
      <c r="H51" s="27">
        <v>0.21</v>
      </c>
      <c r="I51" s="12">
        <f>3265</f>
        <v>3265</v>
      </c>
      <c r="J51" s="12">
        <v>1.07</v>
      </c>
      <c r="K51" s="13">
        <v>0.14000000000000001</v>
      </c>
    </row>
    <row r="52" spans="1:11" s="12" customFormat="1" ht="18" customHeight="1" x14ac:dyDescent="0.2">
      <c r="A52" s="107" t="s">
        <v>55</v>
      </c>
      <c r="B52" s="108" t="s">
        <v>56</v>
      </c>
      <c r="C52" s="48">
        <f>F52*12</f>
        <v>0</v>
      </c>
      <c r="D52" s="25">
        <f>G52*I52</f>
        <v>2350.8000000000002</v>
      </c>
      <c r="E52" s="48">
        <f>H52*12</f>
        <v>0.72</v>
      </c>
      <c r="F52" s="43"/>
      <c r="G52" s="26">
        <f>12*H52</f>
        <v>0.72</v>
      </c>
      <c r="H52" s="27">
        <v>0.06</v>
      </c>
      <c r="I52" s="12">
        <f>3265</f>
        <v>3265</v>
      </c>
      <c r="J52" s="12">
        <v>1.07</v>
      </c>
      <c r="K52" s="13">
        <v>0.03</v>
      </c>
    </row>
    <row r="53" spans="1:11" s="12" customFormat="1" ht="20.25" customHeight="1" x14ac:dyDescent="0.2">
      <c r="A53" s="107" t="s">
        <v>57</v>
      </c>
      <c r="B53" s="110" t="s">
        <v>58</v>
      </c>
      <c r="C53" s="49">
        <f>F53*12</f>
        <v>0</v>
      </c>
      <c r="D53" s="25">
        <f>G53*I53</f>
        <v>1567.2</v>
      </c>
      <c r="E53" s="49">
        <f>H53*12</f>
        <v>0.48</v>
      </c>
      <c r="F53" s="50"/>
      <c r="G53" s="26">
        <f>H53*12</f>
        <v>0.48</v>
      </c>
      <c r="H53" s="27">
        <v>0.04</v>
      </c>
      <c r="I53" s="12">
        <f>3265</f>
        <v>3265</v>
      </c>
      <c r="J53" s="12">
        <v>1.07</v>
      </c>
      <c r="K53" s="13">
        <v>0.02</v>
      </c>
    </row>
    <row r="54" spans="1:11" s="44" customFormat="1" ht="30" customHeight="1" x14ac:dyDescent="0.2">
      <c r="A54" s="107" t="s">
        <v>59</v>
      </c>
      <c r="B54" s="108" t="s">
        <v>60</v>
      </c>
      <c r="C54" s="48">
        <f>F54*12</f>
        <v>0</v>
      </c>
      <c r="D54" s="25">
        <f>G54*I54</f>
        <v>1959</v>
      </c>
      <c r="E54" s="48"/>
      <c r="F54" s="43"/>
      <c r="G54" s="26">
        <f>H54*12</f>
        <v>0.6</v>
      </c>
      <c r="H54" s="27">
        <v>0.05</v>
      </c>
      <c r="I54" s="12">
        <f>3265</f>
        <v>3265</v>
      </c>
      <c r="J54" s="12">
        <v>1.07</v>
      </c>
      <c r="K54" s="13">
        <v>0.03</v>
      </c>
    </row>
    <row r="55" spans="1:11" s="44" customFormat="1" ht="15" x14ac:dyDescent="0.2">
      <c r="A55" s="107" t="s">
        <v>61</v>
      </c>
      <c r="B55" s="108"/>
      <c r="C55" s="26"/>
      <c r="D55" s="26">
        <f>D57+D58+D59+D60+D61+D62+D63+D64+D65+D66+D67+D70</f>
        <v>36006.85</v>
      </c>
      <c r="E55" s="26"/>
      <c r="F55" s="43"/>
      <c r="G55" s="26">
        <f>D55/I55</f>
        <v>11.03</v>
      </c>
      <c r="H55" s="27">
        <f>G55/12</f>
        <v>0.92</v>
      </c>
      <c r="I55" s="12">
        <f>3265</f>
        <v>3265</v>
      </c>
      <c r="J55" s="12">
        <v>1.07</v>
      </c>
      <c r="K55" s="13">
        <v>0.8</v>
      </c>
    </row>
    <row r="56" spans="1:11" s="20" customFormat="1" ht="15" hidden="1" x14ac:dyDescent="0.2">
      <c r="A56" s="111" t="s">
        <v>62</v>
      </c>
      <c r="B56" s="98" t="s">
        <v>63</v>
      </c>
      <c r="C56" s="52"/>
      <c r="D56" s="51"/>
      <c r="E56" s="52"/>
      <c r="F56" s="53"/>
      <c r="G56" s="52"/>
      <c r="H56" s="53">
        <v>0</v>
      </c>
      <c r="I56" s="12">
        <f>3265</f>
        <v>3265</v>
      </c>
      <c r="J56" s="12">
        <v>1.07</v>
      </c>
      <c r="K56" s="13">
        <v>0</v>
      </c>
    </row>
    <row r="57" spans="1:11" s="20" customFormat="1" ht="27.75" customHeight="1" x14ac:dyDescent="0.2">
      <c r="A57" s="111" t="s">
        <v>159</v>
      </c>
      <c r="B57" s="98" t="s">
        <v>63</v>
      </c>
      <c r="C57" s="52"/>
      <c r="D57" s="51">
        <v>731.44</v>
      </c>
      <c r="E57" s="52"/>
      <c r="F57" s="53"/>
      <c r="G57" s="52"/>
      <c r="H57" s="53"/>
      <c r="I57" s="12">
        <f>3265</f>
        <v>3265</v>
      </c>
      <c r="J57" s="12">
        <v>1.07</v>
      </c>
      <c r="K57" s="13">
        <v>0.01</v>
      </c>
    </row>
    <row r="58" spans="1:11" s="20" customFormat="1" ht="15" x14ac:dyDescent="0.2">
      <c r="A58" s="111" t="s">
        <v>64</v>
      </c>
      <c r="B58" s="98" t="s">
        <v>65</v>
      </c>
      <c r="C58" s="52">
        <f>F58*12</f>
        <v>0</v>
      </c>
      <c r="D58" s="51">
        <v>918.96</v>
      </c>
      <c r="E58" s="52">
        <f>H58*12</f>
        <v>0</v>
      </c>
      <c r="F58" s="53"/>
      <c r="G58" s="52"/>
      <c r="H58" s="53"/>
      <c r="I58" s="12">
        <f>3265</f>
        <v>3265</v>
      </c>
      <c r="J58" s="12">
        <v>1.07</v>
      </c>
      <c r="K58" s="13">
        <v>0.02</v>
      </c>
    </row>
    <row r="59" spans="1:11" s="20" customFormat="1" ht="15" x14ac:dyDescent="0.2">
      <c r="A59" s="111" t="s">
        <v>140</v>
      </c>
      <c r="B59" s="112" t="s">
        <v>63</v>
      </c>
      <c r="C59" s="52"/>
      <c r="D59" s="51">
        <v>1637.48</v>
      </c>
      <c r="E59" s="52"/>
      <c r="F59" s="53"/>
      <c r="G59" s="52"/>
      <c r="H59" s="53"/>
      <c r="I59" s="12">
        <f>3265</f>
        <v>3265</v>
      </c>
      <c r="J59" s="12"/>
      <c r="K59" s="13"/>
    </row>
    <row r="60" spans="1:11" s="97" customFormat="1" ht="25.5" x14ac:dyDescent="0.2">
      <c r="A60" s="93" t="s">
        <v>149</v>
      </c>
      <c r="B60" s="94" t="s">
        <v>29</v>
      </c>
      <c r="C60" s="56"/>
      <c r="D60" s="56">
        <v>7474.76</v>
      </c>
      <c r="E60" s="52"/>
      <c r="F60" s="53"/>
      <c r="G60" s="52"/>
      <c r="H60" s="53"/>
      <c r="I60" s="12">
        <f>3265</f>
        <v>3265</v>
      </c>
      <c r="J60" s="95"/>
      <c r="K60" s="96"/>
    </row>
    <row r="61" spans="1:11" s="20" customFormat="1" ht="15" x14ac:dyDescent="0.2">
      <c r="A61" s="111" t="s">
        <v>66</v>
      </c>
      <c r="B61" s="98" t="s">
        <v>63</v>
      </c>
      <c r="C61" s="52">
        <f>F61*12</f>
        <v>0</v>
      </c>
      <c r="D61" s="51">
        <v>1751.22</v>
      </c>
      <c r="E61" s="52">
        <f>H61*12</f>
        <v>0</v>
      </c>
      <c r="F61" s="53"/>
      <c r="G61" s="52"/>
      <c r="H61" s="53"/>
      <c r="I61" s="12">
        <f>3265</f>
        <v>3265</v>
      </c>
      <c r="J61" s="12">
        <v>1.07</v>
      </c>
      <c r="K61" s="13">
        <v>0.03</v>
      </c>
    </row>
    <row r="62" spans="1:11" s="20" customFormat="1" ht="15" x14ac:dyDescent="0.2">
      <c r="A62" s="111" t="s">
        <v>67</v>
      </c>
      <c r="B62" s="98" t="s">
        <v>63</v>
      </c>
      <c r="C62" s="52">
        <f>F62*12</f>
        <v>0</v>
      </c>
      <c r="D62" s="51">
        <v>5855.59</v>
      </c>
      <c r="E62" s="52">
        <f>H62*12</f>
        <v>0</v>
      </c>
      <c r="F62" s="53"/>
      <c r="G62" s="52"/>
      <c r="H62" s="53"/>
      <c r="I62" s="12">
        <f>3265</f>
        <v>3265</v>
      </c>
      <c r="J62" s="12">
        <v>1.07</v>
      </c>
      <c r="K62" s="13">
        <v>0.12</v>
      </c>
    </row>
    <row r="63" spans="1:11" s="20" customFormat="1" ht="15" x14ac:dyDescent="0.2">
      <c r="A63" s="111" t="s">
        <v>68</v>
      </c>
      <c r="B63" s="98" t="s">
        <v>63</v>
      </c>
      <c r="C63" s="52">
        <f>F63*12</f>
        <v>0</v>
      </c>
      <c r="D63" s="51">
        <v>918.95</v>
      </c>
      <c r="E63" s="52">
        <f>H63*12</f>
        <v>0</v>
      </c>
      <c r="F63" s="53"/>
      <c r="G63" s="52"/>
      <c r="H63" s="53"/>
      <c r="I63" s="12">
        <f>3265</f>
        <v>3265</v>
      </c>
      <c r="J63" s="12">
        <v>1.07</v>
      </c>
      <c r="K63" s="13">
        <v>0.02</v>
      </c>
    </row>
    <row r="64" spans="1:11" s="20" customFormat="1" ht="15" x14ac:dyDescent="0.2">
      <c r="A64" s="111" t="s">
        <v>69</v>
      </c>
      <c r="B64" s="98" t="s">
        <v>63</v>
      </c>
      <c r="C64" s="52"/>
      <c r="D64" s="51">
        <v>0</v>
      </c>
      <c r="E64" s="52"/>
      <c r="F64" s="53"/>
      <c r="G64" s="52"/>
      <c r="H64" s="53"/>
      <c r="I64" s="12">
        <f>3265</f>
        <v>3265</v>
      </c>
      <c r="J64" s="12">
        <v>1.07</v>
      </c>
      <c r="K64" s="13">
        <v>0.02</v>
      </c>
    </row>
    <row r="65" spans="1:11" s="20" customFormat="1" ht="15" x14ac:dyDescent="0.2">
      <c r="A65" s="111" t="s">
        <v>70</v>
      </c>
      <c r="B65" s="98" t="s">
        <v>65</v>
      </c>
      <c r="C65" s="52"/>
      <c r="D65" s="51">
        <v>3502.46</v>
      </c>
      <c r="E65" s="52"/>
      <c r="F65" s="53"/>
      <c r="G65" s="52"/>
      <c r="H65" s="53"/>
      <c r="I65" s="12">
        <f>3265</f>
        <v>3265</v>
      </c>
      <c r="J65" s="12">
        <v>1.07</v>
      </c>
      <c r="K65" s="13">
        <v>7.0000000000000007E-2</v>
      </c>
    </row>
    <row r="66" spans="1:11" s="20" customFormat="1" ht="25.5" x14ac:dyDescent="0.2">
      <c r="A66" s="111" t="s">
        <v>71</v>
      </c>
      <c r="B66" s="98" t="s">
        <v>63</v>
      </c>
      <c r="C66" s="52">
        <f>F66*12</f>
        <v>0</v>
      </c>
      <c r="D66" s="51">
        <v>3469.56</v>
      </c>
      <c r="E66" s="52">
        <f>H66*12</f>
        <v>0</v>
      </c>
      <c r="F66" s="53"/>
      <c r="G66" s="52"/>
      <c r="H66" s="53"/>
      <c r="I66" s="12">
        <f>3265</f>
        <v>3265</v>
      </c>
      <c r="J66" s="12">
        <v>1.07</v>
      </c>
      <c r="K66" s="13">
        <v>7.0000000000000007E-2</v>
      </c>
    </row>
    <row r="67" spans="1:11" s="20" customFormat="1" ht="25.5" x14ac:dyDescent="0.2">
      <c r="A67" s="111" t="s">
        <v>160</v>
      </c>
      <c r="B67" s="98" t="s">
        <v>63</v>
      </c>
      <c r="C67" s="52"/>
      <c r="D67" s="51">
        <v>6463.18</v>
      </c>
      <c r="E67" s="52"/>
      <c r="F67" s="53"/>
      <c r="G67" s="52"/>
      <c r="H67" s="53"/>
      <c r="I67" s="12">
        <f>3265</f>
        <v>3265</v>
      </c>
      <c r="J67" s="12">
        <v>1.07</v>
      </c>
      <c r="K67" s="13">
        <v>0.01</v>
      </c>
    </row>
    <row r="68" spans="1:11" s="20" customFormat="1" ht="15" hidden="1" x14ac:dyDescent="0.2">
      <c r="A68" s="111" t="s">
        <v>72</v>
      </c>
      <c r="B68" s="98" t="s">
        <v>63</v>
      </c>
      <c r="C68" s="54"/>
      <c r="D68" s="51"/>
      <c r="E68" s="54"/>
      <c r="F68" s="53"/>
      <c r="G68" s="52"/>
      <c r="H68" s="53"/>
      <c r="I68" s="12">
        <f>3265</f>
        <v>3265</v>
      </c>
      <c r="J68" s="12">
        <v>1.07</v>
      </c>
      <c r="K68" s="13">
        <v>0</v>
      </c>
    </row>
    <row r="69" spans="1:11" s="20" customFormat="1" ht="15" hidden="1" x14ac:dyDescent="0.2">
      <c r="A69" s="111"/>
      <c r="B69" s="98"/>
      <c r="C69" s="52"/>
      <c r="D69" s="51"/>
      <c r="E69" s="52"/>
      <c r="F69" s="53"/>
      <c r="G69" s="52"/>
      <c r="H69" s="53"/>
      <c r="I69" s="12"/>
      <c r="J69" s="12"/>
      <c r="K69" s="13"/>
    </row>
    <row r="70" spans="1:11" s="20" customFormat="1" ht="25.5" x14ac:dyDescent="0.2">
      <c r="A70" s="93" t="s">
        <v>150</v>
      </c>
      <c r="B70" s="94" t="s">
        <v>29</v>
      </c>
      <c r="C70" s="56"/>
      <c r="D70" s="56">
        <v>3283.25</v>
      </c>
      <c r="E70" s="52"/>
      <c r="F70" s="53"/>
      <c r="G70" s="52"/>
      <c r="H70" s="53"/>
      <c r="I70" s="12">
        <f>3265</f>
        <v>3265</v>
      </c>
      <c r="J70" s="12">
        <v>1.07</v>
      </c>
      <c r="K70" s="13">
        <v>7.0000000000000007E-2</v>
      </c>
    </row>
    <row r="71" spans="1:11" s="44" customFormat="1" ht="30" x14ac:dyDescent="0.2">
      <c r="A71" s="107" t="s">
        <v>73</v>
      </c>
      <c r="B71" s="108"/>
      <c r="C71" s="26"/>
      <c r="D71" s="26">
        <f>D72+D73+D75+D76+D81</f>
        <v>14195.59</v>
      </c>
      <c r="E71" s="26"/>
      <c r="F71" s="43"/>
      <c r="G71" s="26">
        <f>D71/I71</f>
        <v>4.3499999999999996</v>
      </c>
      <c r="H71" s="27">
        <f>G71/12</f>
        <v>0.36</v>
      </c>
      <c r="I71" s="12">
        <f>3265</f>
        <v>3265</v>
      </c>
      <c r="J71" s="12">
        <v>1.07</v>
      </c>
      <c r="K71" s="13">
        <v>0.89</v>
      </c>
    </row>
    <row r="72" spans="1:11" s="20" customFormat="1" ht="15" x14ac:dyDescent="0.2">
      <c r="A72" s="111" t="s">
        <v>74</v>
      </c>
      <c r="B72" s="98" t="s">
        <v>75</v>
      </c>
      <c r="C72" s="52"/>
      <c r="D72" s="51">
        <v>2626.83</v>
      </c>
      <c r="E72" s="52"/>
      <c r="F72" s="53"/>
      <c r="G72" s="52"/>
      <c r="H72" s="53"/>
      <c r="I72" s="12">
        <f>3265</f>
        <v>3265</v>
      </c>
      <c r="J72" s="12">
        <v>1.07</v>
      </c>
      <c r="K72" s="13">
        <v>0.05</v>
      </c>
    </row>
    <row r="73" spans="1:11" s="20" customFormat="1" ht="25.5" x14ac:dyDescent="0.2">
      <c r="A73" s="111" t="s">
        <v>76</v>
      </c>
      <c r="B73" s="112" t="s">
        <v>63</v>
      </c>
      <c r="C73" s="52"/>
      <c r="D73" s="51">
        <v>1751.23</v>
      </c>
      <c r="E73" s="52"/>
      <c r="F73" s="53"/>
      <c r="G73" s="52"/>
      <c r="H73" s="53"/>
      <c r="I73" s="12">
        <f>3265</f>
        <v>3265</v>
      </c>
      <c r="J73" s="12">
        <v>1.07</v>
      </c>
      <c r="K73" s="13">
        <v>0.03</v>
      </c>
    </row>
    <row r="74" spans="1:11" s="20" customFormat="1" ht="15" hidden="1" x14ac:dyDescent="0.2">
      <c r="A74" s="111" t="s">
        <v>77</v>
      </c>
      <c r="B74" s="98" t="s">
        <v>78</v>
      </c>
      <c r="C74" s="52"/>
      <c r="D74" s="51">
        <f>G74*I74</f>
        <v>0</v>
      </c>
      <c r="E74" s="52"/>
      <c r="F74" s="53"/>
      <c r="G74" s="52"/>
      <c r="H74" s="53"/>
      <c r="I74" s="12">
        <f>3265</f>
        <v>3265</v>
      </c>
      <c r="J74" s="12">
        <v>1.07</v>
      </c>
      <c r="K74" s="13">
        <v>0</v>
      </c>
    </row>
    <row r="75" spans="1:11" s="20" customFormat="1" ht="15" x14ac:dyDescent="0.2">
      <c r="A75" s="111" t="s">
        <v>79</v>
      </c>
      <c r="B75" s="98" t="s">
        <v>80</v>
      </c>
      <c r="C75" s="52"/>
      <c r="D75" s="51">
        <v>1837.85</v>
      </c>
      <c r="E75" s="52"/>
      <c r="F75" s="53"/>
      <c r="G75" s="52"/>
      <c r="H75" s="53"/>
      <c r="I75" s="12">
        <f>3265</f>
        <v>3265</v>
      </c>
      <c r="J75" s="12">
        <v>1.07</v>
      </c>
      <c r="K75" s="13">
        <v>0.03</v>
      </c>
    </row>
    <row r="76" spans="1:11" s="20" customFormat="1" ht="25.5" x14ac:dyDescent="0.2">
      <c r="A76" s="111" t="s">
        <v>81</v>
      </c>
      <c r="B76" s="98" t="s">
        <v>82</v>
      </c>
      <c r="C76" s="52"/>
      <c r="D76" s="51">
        <v>1751.2</v>
      </c>
      <c r="E76" s="52"/>
      <c r="F76" s="53"/>
      <c r="G76" s="52"/>
      <c r="H76" s="53"/>
      <c r="I76" s="12">
        <f>3265</f>
        <v>3265</v>
      </c>
      <c r="J76" s="12">
        <v>1.07</v>
      </c>
      <c r="K76" s="13">
        <v>0.03</v>
      </c>
    </row>
    <row r="77" spans="1:11" s="20" customFormat="1" ht="15" hidden="1" x14ac:dyDescent="0.2">
      <c r="A77" s="111" t="s">
        <v>83</v>
      </c>
      <c r="B77" s="98" t="s">
        <v>78</v>
      </c>
      <c r="C77" s="52"/>
      <c r="D77" s="51">
        <f>G77*I77</f>
        <v>0</v>
      </c>
      <c r="E77" s="52"/>
      <c r="F77" s="53"/>
      <c r="G77" s="52"/>
      <c r="H77" s="53"/>
      <c r="I77" s="12">
        <f>3265</f>
        <v>3265</v>
      </c>
      <c r="J77" s="12">
        <v>1.07</v>
      </c>
      <c r="K77" s="13">
        <v>0</v>
      </c>
    </row>
    <row r="78" spans="1:11" s="20" customFormat="1" ht="15" hidden="1" x14ac:dyDescent="0.2">
      <c r="A78" s="111" t="s">
        <v>84</v>
      </c>
      <c r="B78" s="98" t="s">
        <v>80</v>
      </c>
      <c r="C78" s="52"/>
      <c r="D78" s="51"/>
      <c r="E78" s="52"/>
      <c r="F78" s="53"/>
      <c r="G78" s="52"/>
      <c r="H78" s="53"/>
      <c r="I78" s="12">
        <f>3265</f>
        <v>3265</v>
      </c>
      <c r="J78" s="12">
        <v>1.07</v>
      </c>
      <c r="K78" s="13">
        <v>0</v>
      </c>
    </row>
    <row r="79" spans="1:11" s="20" customFormat="1" ht="15" hidden="1" x14ac:dyDescent="0.2">
      <c r="A79" s="111" t="s">
        <v>85</v>
      </c>
      <c r="B79" s="98" t="s">
        <v>63</v>
      </c>
      <c r="C79" s="52"/>
      <c r="D79" s="51"/>
      <c r="E79" s="52"/>
      <c r="F79" s="53"/>
      <c r="G79" s="52"/>
      <c r="H79" s="53"/>
      <c r="I79" s="12">
        <f>3265</f>
        <v>3265</v>
      </c>
      <c r="J79" s="12">
        <v>1.07</v>
      </c>
      <c r="K79" s="13">
        <v>0</v>
      </c>
    </row>
    <row r="80" spans="1:11" s="20" customFormat="1" ht="25.5" hidden="1" x14ac:dyDescent="0.2">
      <c r="A80" s="111" t="s">
        <v>86</v>
      </c>
      <c r="B80" s="98" t="s">
        <v>63</v>
      </c>
      <c r="C80" s="52"/>
      <c r="D80" s="51"/>
      <c r="E80" s="52"/>
      <c r="F80" s="53"/>
      <c r="G80" s="52"/>
      <c r="H80" s="53"/>
      <c r="I80" s="12">
        <f>3265</f>
        <v>3265</v>
      </c>
      <c r="J80" s="12">
        <v>1.07</v>
      </c>
      <c r="K80" s="13">
        <v>0</v>
      </c>
    </row>
    <row r="81" spans="1:11" s="20" customFormat="1" ht="18" customHeight="1" x14ac:dyDescent="0.2">
      <c r="A81" s="111" t="s">
        <v>88</v>
      </c>
      <c r="B81" s="98" t="s">
        <v>14</v>
      </c>
      <c r="C81" s="54"/>
      <c r="D81" s="51">
        <v>6228.48</v>
      </c>
      <c r="E81" s="54"/>
      <c r="F81" s="53"/>
      <c r="G81" s="52"/>
      <c r="H81" s="53"/>
      <c r="I81" s="12">
        <f>3265</f>
        <v>3265</v>
      </c>
      <c r="J81" s="12">
        <v>1.07</v>
      </c>
      <c r="K81" s="13">
        <v>0.13</v>
      </c>
    </row>
    <row r="82" spans="1:11" s="20" customFormat="1" ht="30" x14ac:dyDescent="0.2">
      <c r="A82" s="107" t="s">
        <v>89</v>
      </c>
      <c r="B82" s="98"/>
      <c r="C82" s="52"/>
      <c r="D82" s="26">
        <f>D83+D84</f>
        <v>13668.36</v>
      </c>
      <c r="E82" s="52"/>
      <c r="F82" s="53"/>
      <c r="G82" s="26">
        <f>D82/I82</f>
        <v>4.1900000000000004</v>
      </c>
      <c r="H82" s="27">
        <f>G82/12</f>
        <v>0.35</v>
      </c>
      <c r="I82" s="12">
        <f>3265</f>
        <v>3265</v>
      </c>
      <c r="J82" s="12">
        <v>1.07</v>
      </c>
      <c r="K82" s="13">
        <v>0.37</v>
      </c>
    </row>
    <row r="83" spans="1:11" s="20" customFormat="1" ht="15" x14ac:dyDescent="0.2">
      <c r="A83" s="111" t="s">
        <v>166</v>
      </c>
      <c r="B83" s="98" t="s">
        <v>63</v>
      </c>
      <c r="C83" s="52"/>
      <c r="D83" s="56">
        <v>1464.36</v>
      </c>
      <c r="E83" s="52"/>
      <c r="F83" s="53"/>
      <c r="G83" s="52"/>
      <c r="H83" s="53"/>
      <c r="I83" s="12">
        <f>3265</f>
        <v>3265</v>
      </c>
      <c r="J83" s="12">
        <v>1.07</v>
      </c>
      <c r="K83" s="13">
        <v>0.1</v>
      </c>
    </row>
    <row r="84" spans="1:11" s="20" customFormat="1" ht="25.5" x14ac:dyDescent="0.2">
      <c r="A84" s="111" t="s">
        <v>87</v>
      </c>
      <c r="B84" s="112" t="s">
        <v>29</v>
      </c>
      <c r="C84" s="52"/>
      <c r="D84" s="51">
        <v>12204</v>
      </c>
      <c r="E84" s="52"/>
      <c r="F84" s="53"/>
      <c r="G84" s="52"/>
      <c r="H84" s="53"/>
      <c r="I84" s="12">
        <f>3265</f>
        <v>3265</v>
      </c>
      <c r="J84" s="12">
        <v>1.07</v>
      </c>
      <c r="K84" s="13">
        <v>0.25</v>
      </c>
    </row>
    <row r="85" spans="1:11" s="20" customFormat="1" ht="15" x14ac:dyDescent="0.2">
      <c r="A85" s="107" t="s">
        <v>90</v>
      </c>
      <c r="B85" s="98"/>
      <c r="C85" s="52"/>
      <c r="D85" s="26">
        <f>D86+D87+D88+D93+D94+D95</f>
        <v>35961.24</v>
      </c>
      <c r="E85" s="52"/>
      <c r="F85" s="53"/>
      <c r="G85" s="26">
        <f>D85/I85</f>
        <v>11.01</v>
      </c>
      <c r="H85" s="27">
        <f>G85/12</f>
        <v>0.92</v>
      </c>
      <c r="I85" s="12">
        <f>3265</f>
        <v>3265</v>
      </c>
      <c r="J85" s="12">
        <v>1.07</v>
      </c>
      <c r="K85" s="13">
        <v>0.2</v>
      </c>
    </row>
    <row r="86" spans="1:11" s="20" customFormat="1" ht="15" x14ac:dyDescent="0.2">
      <c r="A86" s="111" t="s">
        <v>91</v>
      </c>
      <c r="B86" s="98" t="s">
        <v>14</v>
      </c>
      <c r="C86" s="52"/>
      <c r="D86" s="51">
        <v>1220.4000000000001</v>
      </c>
      <c r="E86" s="52"/>
      <c r="F86" s="53"/>
      <c r="G86" s="52"/>
      <c r="H86" s="53"/>
      <c r="I86" s="12">
        <f>3265</f>
        <v>3265</v>
      </c>
      <c r="J86" s="12">
        <v>1.07</v>
      </c>
      <c r="K86" s="13">
        <v>0.02</v>
      </c>
    </row>
    <row r="87" spans="1:11" s="20" customFormat="1" ht="15" x14ac:dyDescent="0.2">
      <c r="A87" s="111" t="s">
        <v>92</v>
      </c>
      <c r="B87" s="98" t="s">
        <v>63</v>
      </c>
      <c r="C87" s="52"/>
      <c r="D87" s="51">
        <v>6305.2</v>
      </c>
      <c r="E87" s="52"/>
      <c r="F87" s="53"/>
      <c r="G87" s="52"/>
      <c r="H87" s="53"/>
      <c r="I87" s="12">
        <f>3265</f>
        <v>3265</v>
      </c>
      <c r="J87" s="12">
        <v>1.07</v>
      </c>
      <c r="K87" s="13">
        <v>0.13</v>
      </c>
    </row>
    <row r="88" spans="1:11" s="20" customFormat="1" ht="15" x14ac:dyDescent="0.2">
      <c r="A88" s="111" t="s">
        <v>93</v>
      </c>
      <c r="B88" s="98" t="s">
        <v>63</v>
      </c>
      <c r="C88" s="52"/>
      <c r="D88" s="51">
        <v>915.28</v>
      </c>
      <c r="E88" s="52"/>
      <c r="F88" s="53"/>
      <c r="G88" s="52"/>
      <c r="H88" s="53"/>
      <c r="I88" s="12">
        <f>3265</f>
        <v>3265</v>
      </c>
      <c r="J88" s="12">
        <v>1.07</v>
      </c>
      <c r="K88" s="13">
        <v>0.02</v>
      </c>
    </row>
    <row r="89" spans="1:11" s="20" customFormat="1" ht="27.75" hidden="1" customHeight="1" x14ac:dyDescent="0.2">
      <c r="A89" s="111" t="s">
        <v>94</v>
      </c>
      <c r="B89" s="98" t="s">
        <v>29</v>
      </c>
      <c r="C89" s="52"/>
      <c r="D89" s="51">
        <f>G89*I89</f>
        <v>0</v>
      </c>
      <c r="E89" s="52"/>
      <c r="F89" s="53"/>
      <c r="G89" s="52"/>
      <c r="H89" s="53"/>
      <c r="I89" s="12">
        <f>3265</f>
        <v>3265</v>
      </c>
      <c r="J89" s="12">
        <v>1.07</v>
      </c>
      <c r="K89" s="13">
        <v>0</v>
      </c>
    </row>
    <row r="90" spans="1:11" s="20" customFormat="1" ht="25.5" hidden="1" x14ac:dyDescent="0.2">
      <c r="A90" s="111" t="s">
        <v>95</v>
      </c>
      <c r="B90" s="98" t="s">
        <v>29</v>
      </c>
      <c r="C90" s="52"/>
      <c r="D90" s="51">
        <f>G90*I90</f>
        <v>0</v>
      </c>
      <c r="E90" s="52"/>
      <c r="F90" s="53"/>
      <c r="G90" s="52"/>
      <c r="H90" s="53"/>
      <c r="I90" s="12">
        <f>3265</f>
        <v>3265</v>
      </c>
      <c r="J90" s="12">
        <v>1.07</v>
      </c>
      <c r="K90" s="13">
        <v>0</v>
      </c>
    </row>
    <row r="91" spans="1:11" s="20" customFormat="1" ht="25.5" hidden="1" x14ac:dyDescent="0.2">
      <c r="A91" s="111" t="s">
        <v>96</v>
      </c>
      <c r="B91" s="98" t="s">
        <v>29</v>
      </c>
      <c r="C91" s="52"/>
      <c r="D91" s="51">
        <f>G91*I91</f>
        <v>0</v>
      </c>
      <c r="E91" s="52"/>
      <c r="F91" s="53"/>
      <c r="G91" s="52"/>
      <c r="H91" s="53"/>
      <c r="I91" s="12">
        <f>3265</f>
        <v>3265</v>
      </c>
      <c r="J91" s="12">
        <v>1.07</v>
      </c>
      <c r="K91" s="13">
        <v>0</v>
      </c>
    </row>
    <row r="92" spans="1:11" s="20" customFormat="1" ht="25.5" hidden="1" x14ac:dyDescent="0.2">
      <c r="A92" s="111" t="s">
        <v>97</v>
      </c>
      <c r="B92" s="98" t="s">
        <v>29</v>
      </c>
      <c r="C92" s="52"/>
      <c r="D92" s="51">
        <f>G92*I92</f>
        <v>0</v>
      </c>
      <c r="E92" s="52"/>
      <c r="F92" s="53"/>
      <c r="G92" s="52"/>
      <c r="H92" s="53"/>
      <c r="I92" s="12">
        <f>3265</f>
        <v>3265</v>
      </c>
      <c r="J92" s="12">
        <v>1.07</v>
      </c>
      <c r="K92" s="13">
        <v>0</v>
      </c>
    </row>
    <row r="93" spans="1:11" s="20" customFormat="1" ht="25.5" x14ac:dyDescent="0.2">
      <c r="A93" s="111" t="s">
        <v>98</v>
      </c>
      <c r="B93" s="98" t="s">
        <v>29</v>
      </c>
      <c r="C93" s="52"/>
      <c r="D93" s="51">
        <v>1535.75</v>
      </c>
      <c r="E93" s="52"/>
      <c r="F93" s="53"/>
      <c r="G93" s="52"/>
      <c r="H93" s="53"/>
      <c r="I93" s="12">
        <f>3265</f>
        <v>3265</v>
      </c>
      <c r="J93" s="12">
        <v>1.07</v>
      </c>
      <c r="K93" s="13">
        <v>0.03</v>
      </c>
    </row>
    <row r="94" spans="1:11" s="20" customFormat="1" ht="15" hidden="1" x14ac:dyDescent="0.2">
      <c r="A94" s="111" t="s">
        <v>99</v>
      </c>
      <c r="B94" s="112" t="s">
        <v>100</v>
      </c>
      <c r="C94" s="52"/>
      <c r="D94" s="55">
        <v>0</v>
      </c>
      <c r="E94" s="52"/>
      <c r="F94" s="53"/>
      <c r="G94" s="54"/>
      <c r="H94" s="103"/>
      <c r="I94" s="12">
        <f>3265</f>
        <v>3265</v>
      </c>
      <c r="J94" s="12"/>
      <c r="K94" s="13"/>
    </row>
    <row r="95" spans="1:11" s="20" customFormat="1" ht="15" x14ac:dyDescent="0.2">
      <c r="A95" s="111" t="s">
        <v>161</v>
      </c>
      <c r="B95" s="112" t="s">
        <v>138</v>
      </c>
      <c r="C95" s="52"/>
      <c r="D95" s="55">
        <v>25984.61</v>
      </c>
      <c r="E95" s="52"/>
      <c r="F95" s="53"/>
      <c r="G95" s="54"/>
      <c r="H95" s="103"/>
      <c r="I95" s="12">
        <v>3265</v>
      </c>
      <c r="J95" s="12"/>
      <c r="K95" s="13"/>
    </row>
    <row r="96" spans="1:11" s="20" customFormat="1" ht="15" x14ac:dyDescent="0.2">
      <c r="A96" s="107" t="s">
        <v>101</v>
      </c>
      <c r="B96" s="98"/>
      <c r="C96" s="52"/>
      <c r="D96" s="26">
        <f>D97+D98</f>
        <v>1098.1600000000001</v>
      </c>
      <c r="E96" s="52"/>
      <c r="F96" s="53"/>
      <c r="G96" s="26">
        <f>D96/I96</f>
        <v>0.34</v>
      </c>
      <c r="H96" s="27">
        <f>G96/12</f>
        <v>0.03</v>
      </c>
      <c r="I96" s="12">
        <f>3265</f>
        <v>3265</v>
      </c>
      <c r="J96" s="12">
        <v>1.07</v>
      </c>
      <c r="K96" s="13">
        <v>0.11</v>
      </c>
    </row>
    <row r="97" spans="1:11" s="20" customFormat="1" ht="15" x14ac:dyDescent="0.2">
      <c r="A97" s="111" t="s">
        <v>102</v>
      </c>
      <c r="B97" s="98" t="s">
        <v>63</v>
      </c>
      <c r="C97" s="52"/>
      <c r="D97" s="51">
        <v>1098.1600000000001</v>
      </c>
      <c r="E97" s="52"/>
      <c r="F97" s="53"/>
      <c r="G97" s="52"/>
      <c r="H97" s="53"/>
      <c r="I97" s="12">
        <f>3265</f>
        <v>3265</v>
      </c>
      <c r="J97" s="12">
        <v>1.07</v>
      </c>
      <c r="K97" s="13">
        <v>0.02</v>
      </c>
    </row>
    <row r="98" spans="1:11" s="20" customFormat="1" ht="15" hidden="1" x14ac:dyDescent="0.2">
      <c r="A98" s="111" t="s">
        <v>103</v>
      </c>
      <c r="B98" s="98" t="s">
        <v>63</v>
      </c>
      <c r="C98" s="52"/>
      <c r="D98" s="51"/>
      <c r="E98" s="52"/>
      <c r="F98" s="53"/>
      <c r="G98" s="52"/>
      <c r="H98" s="53"/>
      <c r="I98" s="12">
        <f>3265</f>
        <v>3265</v>
      </c>
      <c r="J98" s="12">
        <v>1.07</v>
      </c>
      <c r="K98" s="13">
        <v>0.02</v>
      </c>
    </row>
    <row r="99" spans="1:11" s="12" customFormat="1" ht="15" x14ac:dyDescent="0.2">
      <c r="A99" s="107" t="s">
        <v>104</v>
      </c>
      <c r="B99" s="108"/>
      <c r="C99" s="26"/>
      <c r="D99" s="26">
        <f>D100+D101</f>
        <v>19950.7</v>
      </c>
      <c r="E99" s="26"/>
      <c r="F99" s="43"/>
      <c r="G99" s="26">
        <f>D99/I99</f>
        <v>6.11</v>
      </c>
      <c r="H99" s="27">
        <f>G99/12</f>
        <v>0.51</v>
      </c>
      <c r="I99" s="12">
        <f>3265</f>
        <v>3265</v>
      </c>
      <c r="J99" s="12">
        <v>1.07</v>
      </c>
      <c r="K99" s="13">
        <v>0.03</v>
      </c>
    </row>
    <row r="100" spans="1:11" s="20" customFormat="1" ht="15" x14ac:dyDescent="0.2">
      <c r="A100" s="111" t="s">
        <v>105</v>
      </c>
      <c r="B100" s="98" t="s">
        <v>63</v>
      </c>
      <c r="C100" s="52"/>
      <c r="D100" s="51">
        <v>11486.4</v>
      </c>
      <c r="E100" s="52"/>
      <c r="F100" s="53"/>
      <c r="G100" s="52"/>
      <c r="H100" s="53"/>
      <c r="I100" s="12">
        <f>3265</f>
        <v>3265</v>
      </c>
      <c r="J100" s="12">
        <v>1.07</v>
      </c>
      <c r="K100" s="13">
        <v>0.03</v>
      </c>
    </row>
    <row r="101" spans="1:11" s="20" customFormat="1" ht="27" customHeight="1" x14ac:dyDescent="0.2">
      <c r="A101" s="111" t="s">
        <v>137</v>
      </c>
      <c r="B101" s="112" t="s">
        <v>138</v>
      </c>
      <c r="C101" s="52">
        <f>F101*12</f>
        <v>0</v>
      </c>
      <c r="D101" s="51">
        <v>8464.2999999999993</v>
      </c>
      <c r="E101" s="52">
        <f>H101*12</f>
        <v>0</v>
      </c>
      <c r="F101" s="53"/>
      <c r="G101" s="52"/>
      <c r="H101" s="53"/>
      <c r="I101" s="12">
        <f>3265</f>
        <v>3265</v>
      </c>
      <c r="J101" s="12">
        <v>1.07</v>
      </c>
      <c r="K101" s="13">
        <v>0</v>
      </c>
    </row>
    <row r="102" spans="1:11" s="12" customFormat="1" ht="15" x14ac:dyDescent="0.2">
      <c r="A102" s="107" t="s">
        <v>106</v>
      </c>
      <c r="B102" s="108"/>
      <c r="C102" s="26"/>
      <c r="D102" s="26">
        <f>D103+D104+D105</f>
        <v>3478.08</v>
      </c>
      <c r="E102" s="26"/>
      <c r="F102" s="43"/>
      <c r="G102" s="26">
        <f>D102/I102</f>
        <v>1.07</v>
      </c>
      <c r="H102" s="27">
        <f>G102/12</f>
        <v>0.09</v>
      </c>
      <c r="I102" s="12">
        <f>3265</f>
        <v>3265</v>
      </c>
      <c r="J102" s="12">
        <v>1.07</v>
      </c>
      <c r="K102" s="13">
        <v>0.06</v>
      </c>
    </row>
    <row r="103" spans="1:11" s="20" customFormat="1" ht="15" x14ac:dyDescent="0.2">
      <c r="A103" s="111" t="s">
        <v>142</v>
      </c>
      <c r="B103" s="98" t="s">
        <v>75</v>
      </c>
      <c r="C103" s="52"/>
      <c r="D103" s="51">
        <v>1220.3399999999999</v>
      </c>
      <c r="E103" s="52"/>
      <c r="F103" s="53"/>
      <c r="G103" s="52"/>
      <c r="H103" s="53"/>
      <c r="I103" s="12">
        <f>3265</f>
        <v>3265</v>
      </c>
      <c r="J103" s="12">
        <v>1.07</v>
      </c>
      <c r="K103" s="13">
        <v>0.02</v>
      </c>
    </row>
    <row r="104" spans="1:11" s="20" customFormat="1" ht="15" x14ac:dyDescent="0.2">
      <c r="A104" s="111" t="s">
        <v>107</v>
      </c>
      <c r="B104" s="98" t="s">
        <v>75</v>
      </c>
      <c r="C104" s="52"/>
      <c r="D104" s="51">
        <v>2257.7399999999998</v>
      </c>
      <c r="E104" s="52"/>
      <c r="F104" s="53"/>
      <c r="G104" s="52"/>
      <c r="H104" s="53"/>
      <c r="I104" s="12">
        <f>3265</f>
        <v>3265</v>
      </c>
      <c r="J104" s="12">
        <v>1.07</v>
      </c>
      <c r="K104" s="13">
        <v>0.04</v>
      </c>
    </row>
    <row r="105" spans="1:11" s="20" customFormat="1" ht="25.5" hidden="1" customHeight="1" x14ac:dyDescent="0.2">
      <c r="A105" s="111" t="s">
        <v>108</v>
      </c>
      <c r="B105" s="98" t="s">
        <v>63</v>
      </c>
      <c r="C105" s="52"/>
      <c r="D105" s="51">
        <f>G105*I105</f>
        <v>0</v>
      </c>
      <c r="E105" s="52"/>
      <c r="F105" s="53"/>
      <c r="G105" s="52">
        <f>H105*12</f>
        <v>0</v>
      </c>
      <c r="H105" s="53">
        <v>0</v>
      </c>
      <c r="I105" s="12">
        <f>3265</f>
        <v>3265</v>
      </c>
      <c r="J105" s="12">
        <v>1.07</v>
      </c>
      <c r="K105" s="13">
        <v>0</v>
      </c>
    </row>
    <row r="106" spans="1:11" s="12" customFormat="1" ht="38.25" thickBot="1" x14ac:dyDescent="0.25">
      <c r="A106" s="113" t="s">
        <v>164</v>
      </c>
      <c r="B106" s="108" t="s">
        <v>29</v>
      </c>
      <c r="C106" s="49">
        <f>F106*12</f>
        <v>0</v>
      </c>
      <c r="D106" s="49">
        <f>G106*I106</f>
        <v>23508</v>
      </c>
      <c r="E106" s="49">
        <f>H106*12</f>
        <v>7.2</v>
      </c>
      <c r="F106" s="50"/>
      <c r="G106" s="49">
        <f>H106*12</f>
        <v>7.2</v>
      </c>
      <c r="H106" s="50">
        <v>0.6</v>
      </c>
      <c r="I106" s="12">
        <f>3265</f>
        <v>3265</v>
      </c>
      <c r="J106" s="12">
        <v>1.07</v>
      </c>
      <c r="K106" s="13">
        <v>1.03</v>
      </c>
    </row>
    <row r="107" spans="1:11" s="12" customFormat="1" ht="19.5" hidden="1" thickBot="1" x14ac:dyDescent="0.25">
      <c r="A107" s="113" t="s">
        <v>109</v>
      </c>
      <c r="B107" s="108"/>
      <c r="C107" s="48">
        <f>F107*12</f>
        <v>0</v>
      </c>
      <c r="D107" s="48"/>
      <c r="E107" s="48"/>
      <c r="F107" s="48"/>
      <c r="G107" s="48"/>
      <c r="H107" s="43"/>
      <c r="I107" s="12">
        <f>3265</f>
        <v>3265</v>
      </c>
      <c r="K107" s="13"/>
    </row>
    <row r="108" spans="1:11" s="57" customFormat="1" ht="15.75" hidden="1" thickBot="1" x14ac:dyDescent="0.25">
      <c r="A108" s="93" t="s">
        <v>110</v>
      </c>
      <c r="B108" s="94"/>
      <c r="C108" s="56"/>
      <c r="D108" s="56"/>
      <c r="E108" s="56"/>
      <c r="F108" s="56"/>
      <c r="G108" s="56"/>
      <c r="H108" s="47"/>
      <c r="I108" s="12">
        <f>3265</f>
        <v>3265</v>
      </c>
      <c r="K108" s="58"/>
    </row>
    <row r="109" spans="1:11" s="57" customFormat="1" ht="15.75" hidden="1" thickBot="1" x14ac:dyDescent="0.25">
      <c r="A109" s="93" t="s">
        <v>111</v>
      </c>
      <c r="B109" s="94"/>
      <c r="C109" s="56"/>
      <c r="D109" s="56"/>
      <c r="E109" s="56"/>
      <c r="F109" s="56"/>
      <c r="G109" s="56"/>
      <c r="H109" s="47"/>
      <c r="I109" s="12">
        <f>3265</f>
        <v>3265</v>
      </c>
      <c r="K109" s="58"/>
    </row>
    <row r="110" spans="1:11" s="57" customFormat="1" ht="15.75" hidden="1" thickBot="1" x14ac:dyDescent="0.25">
      <c r="A110" s="93" t="s">
        <v>112</v>
      </c>
      <c r="B110" s="94"/>
      <c r="C110" s="56"/>
      <c r="D110" s="56"/>
      <c r="E110" s="56"/>
      <c r="F110" s="56"/>
      <c r="G110" s="56"/>
      <c r="H110" s="47"/>
      <c r="I110" s="12">
        <f>3265</f>
        <v>3265</v>
      </c>
      <c r="K110" s="58"/>
    </row>
    <row r="111" spans="1:11" s="57" customFormat="1" ht="15.75" hidden="1" thickBot="1" x14ac:dyDescent="0.25">
      <c r="A111" s="93" t="s">
        <v>113</v>
      </c>
      <c r="B111" s="94"/>
      <c r="C111" s="56"/>
      <c r="D111" s="56"/>
      <c r="E111" s="56"/>
      <c r="F111" s="56"/>
      <c r="G111" s="56"/>
      <c r="H111" s="47"/>
      <c r="I111" s="12">
        <f>3265</f>
        <v>3265</v>
      </c>
      <c r="K111" s="58"/>
    </row>
    <row r="112" spans="1:11" s="57" customFormat="1" ht="15.75" hidden="1" thickBot="1" x14ac:dyDescent="0.25">
      <c r="A112" s="93" t="s">
        <v>114</v>
      </c>
      <c r="B112" s="94"/>
      <c r="C112" s="56"/>
      <c r="D112" s="56"/>
      <c r="E112" s="56"/>
      <c r="F112" s="56"/>
      <c r="G112" s="56"/>
      <c r="H112" s="47"/>
      <c r="I112" s="12">
        <f>3265</f>
        <v>3265</v>
      </c>
      <c r="K112" s="58"/>
    </row>
    <row r="113" spans="1:11" s="57" customFormat="1" ht="15.75" hidden="1" thickBot="1" x14ac:dyDescent="0.25">
      <c r="A113" s="93" t="s">
        <v>115</v>
      </c>
      <c r="B113" s="94"/>
      <c r="C113" s="56"/>
      <c r="D113" s="56"/>
      <c r="E113" s="56"/>
      <c r="F113" s="56"/>
      <c r="G113" s="56"/>
      <c r="H113" s="47"/>
      <c r="I113" s="12">
        <f>3265</f>
        <v>3265</v>
      </c>
      <c r="K113" s="58"/>
    </row>
    <row r="114" spans="1:11" s="57" customFormat="1" ht="15.75" hidden="1" thickBot="1" x14ac:dyDescent="0.25">
      <c r="A114" s="93" t="s">
        <v>116</v>
      </c>
      <c r="B114" s="94"/>
      <c r="C114" s="56"/>
      <c r="D114" s="56"/>
      <c r="E114" s="56"/>
      <c r="F114" s="56"/>
      <c r="G114" s="56"/>
      <c r="H114" s="47"/>
      <c r="I114" s="12">
        <f>3265</f>
        <v>3265</v>
      </c>
      <c r="K114" s="58"/>
    </row>
    <row r="115" spans="1:11" s="57" customFormat="1" ht="15.75" hidden="1" thickBot="1" x14ac:dyDescent="0.25">
      <c r="A115" s="114" t="s">
        <v>117</v>
      </c>
      <c r="B115" s="115"/>
      <c r="C115" s="59"/>
      <c r="D115" s="59">
        <f>G115*I115</f>
        <v>0</v>
      </c>
      <c r="E115" s="59"/>
      <c r="F115" s="59"/>
      <c r="G115" s="59">
        <f>12*H115</f>
        <v>0</v>
      </c>
      <c r="H115" s="60"/>
      <c r="I115" s="12">
        <f>3265</f>
        <v>3265</v>
      </c>
      <c r="K115" s="58"/>
    </row>
    <row r="116" spans="1:11" s="57" customFormat="1" ht="27" hidden="1" customHeight="1" thickBot="1" x14ac:dyDescent="0.25">
      <c r="A116" s="116" t="s">
        <v>118</v>
      </c>
      <c r="B116" s="117" t="s">
        <v>119</v>
      </c>
      <c r="C116" s="61"/>
      <c r="D116" s="61">
        <v>0</v>
      </c>
      <c r="E116" s="61"/>
      <c r="F116" s="61"/>
      <c r="G116" s="61">
        <v>0</v>
      </c>
      <c r="H116" s="62">
        <v>0</v>
      </c>
      <c r="I116" s="12">
        <f>3265</f>
        <v>3265</v>
      </c>
      <c r="K116" s="58"/>
    </row>
    <row r="117" spans="1:11" s="12" customFormat="1" ht="19.5" thickBot="1" x14ac:dyDescent="0.45">
      <c r="A117" s="116" t="s">
        <v>121</v>
      </c>
      <c r="B117" s="119"/>
      <c r="C117" s="61">
        <f>F117*12</f>
        <v>0</v>
      </c>
      <c r="D117" s="64">
        <f>D106+D102+D99+D96+D85+D82+D71+D55+D54+D53+D52+D51+D50+D49+D48+D47+D46+D45+D44+D43+D34+D33+D32+D23+D15</f>
        <v>707260.3</v>
      </c>
      <c r="E117" s="64">
        <f t="shared" ref="E117:H117" si="2">E106+E102+E99+E96+E85+E82+E71+E55+E54+E53+E52+E51+E50+E49+E48+E47+E46+E45+E44+E43+E34+E33+E32+E23+E15</f>
        <v>170.52</v>
      </c>
      <c r="F117" s="64">
        <f t="shared" si="2"/>
        <v>0</v>
      </c>
      <c r="G117" s="64">
        <f t="shared" si="2"/>
        <v>216.64</v>
      </c>
      <c r="H117" s="64">
        <f t="shared" si="2"/>
        <v>18.059999999999999</v>
      </c>
      <c r="K117" s="13"/>
    </row>
    <row r="118" spans="1:11" s="68" customFormat="1" ht="21" hidden="1" customHeight="1" x14ac:dyDescent="0.2">
      <c r="A118" s="118" t="s">
        <v>122</v>
      </c>
      <c r="B118" s="66" t="s">
        <v>22</v>
      </c>
      <c r="C118" s="66" t="s">
        <v>123</v>
      </c>
      <c r="D118" s="65"/>
      <c r="E118" s="66" t="s">
        <v>123</v>
      </c>
      <c r="F118" s="67"/>
      <c r="G118" s="66" t="s">
        <v>123</v>
      </c>
      <c r="H118" s="67"/>
      <c r="K118" s="69"/>
    </row>
    <row r="119" spans="1:11" s="71" customFormat="1" ht="24.75" hidden="1" customHeight="1" x14ac:dyDescent="0.2">
      <c r="A119" s="120"/>
      <c r="B119" s="72"/>
      <c r="C119" s="72"/>
      <c r="D119" s="72"/>
      <c r="E119" s="72"/>
      <c r="F119" s="72"/>
      <c r="G119" s="72"/>
      <c r="H119" s="72"/>
      <c r="K119" s="73"/>
    </row>
    <row r="120" spans="1:11" s="75" customFormat="1" ht="15" hidden="1" customHeight="1" x14ac:dyDescent="0.4">
      <c r="A120" s="121" t="s">
        <v>124</v>
      </c>
      <c r="B120" s="122"/>
      <c r="C120" s="74"/>
      <c r="D120" s="74"/>
      <c r="E120" s="74"/>
      <c r="F120" s="74"/>
      <c r="G120" s="74"/>
      <c r="H120" s="74"/>
      <c r="K120" s="76"/>
    </row>
    <row r="121" spans="1:11" s="57" customFormat="1" ht="18.75" hidden="1" customHeight="1" x14ac:dyDescent="0.2">
      <c r="A121" s="116" t="s">
        <v>118</v>
      </c>
      <c r="B121" s="119"/>
      <c r="C121" s="61"/>
      <c r="D121" s="77"/>
      <c r="E121" s="77"/>
      <c r="F121" s="77"/>
      <c r="G121" s="77"/>
      <c r="H121" s="78"/>
      <c r="I121" s="12">
        <f>3265</f>
        <v>3265</v>
      </c>
      <c r="K121" s="58"/>
    </row>
    <row r="122" spans="1:11" s="68" customFormat="1" ht="11.25" hidden="1" customHeight="1" x14ac:dyDescent="0.2">
      <c r="A122" s="123" t="s">
        <v>125</v>
      </c>
      <c r="B122" s="124"/>
      <c r="C122" s="125"/>
      <c r="D122" s="79"/>
      <c r="E122" s="79"/>
      <c r="F122" s="79"/>
      <c r="G122" s="79"/>
      <c r="H122" s="80"/>
      <c r="K122" s="69"/>
    </row>
    <row r="123" spans="1:11" s="68" customFormat="1" ht="20.25" thickBot="1" x14ac:dyDescent="0.25">
      <c r="A123" s="126"/>
      <c r="B123" s="127"/>
      <c r="C123" s="84"/>
      <c r="D123" s="84"/>
      <c r="E123" s="84"/>
      <c r="F123" s="84"/>
      <c r="G123" s="84"/>
      <c r="H123" s="84"/>
      <c r="K123" s="69"/>
    </row>
    <row r="124" spans="1:11" s="12" customFormat="1" ht="19.5" thickBot="1" x14ac:dyDescent="0.25">
      <c r="A124" s="118" t="s">
        <v>126</v>
      </c>
      <c r="B124" s="119"/>
      <c r="C124" s="61">
        <f>F124*12</f>
        <v>0</v>
      </c>
      <c r="D124" s="61">
        <f>D125+D126+D127+D129+D130</f>
        <v>95744.66</v>
      </c>
      <c r="E124" s="61">
        <f t="shared" ref="E124:H124" si="3">E125+E126+E127+E129+E130</f>
        <v>0</v>
      </c>
      <c r="F124" s="61">
        <f t="shared" si="3"/>
        <v>0</v>
      </c>
      <c r="G124" s="61">
        <f t="shared" si="3"/>
        <v>29.33</v>
      </c>
      <c r="H124" s="61">
        <f t="shared" si="3"/>
        <v>2.44</v>
      </c>
      <c r="I124" s="12">
        <f>3265</f>
        <v>3265</v>
      </c>
      <c r="K124" s="13"/>
    </row>
    <row r="125" spans="1:11" s="57" customFormat="1" ht="25.5" x14ac:dyDescent="0.2">
      <c r="A125" s="93" t="s">
        <v>167</v>
      </c>
      <c r="B125" s="94"/>
      <c r="C125" s="56"/>
      <c r="D125" s="56">
        <v>45924.05</v>
      </c>
      <c r="E125" s="56"/>
      <c r="F125" s="56"/>
      <c r="G125" s="56">
        <f>D125/I125</f>
        <v>14.07</v>
      </c>
      <c r="H125" s="47">
        <f>G125/12</f>
        <v>1.17</v>
      </c>
      <c r="I125" s="12">
        <f>3265</f>
        <v>3265</v>
      </c>
      <c r="K125" s="58"/>
    </row>
    <row r="126" spans="1:11" s="57" customFormat="1" ht="15" x14ac:dyDescent="0.2">
      <c r="A126" s="93" t="s">
        <v>168</v>
      </c>
      <c r="B126" s="94"/>
      <c r="C126" s="56"/>
      <c r="D126" s="56">
        <v>44825.85</v>
      </c>
      <c r="E126" s="56"/>
      <c r="F126" s="56"/>
      <c r="G126" s="56">
        <f t="shared" ref="G126:G130" si="4">D126/I126</f>
        <v>13.73</v>
      </c>
      <c r="H126" s="47">
        <f t="shared" ref="H126:H130" si="5">G126/12</f>
        <v>1.1399999999999999</v>
      </c>
      <c r="I126" s="12">
        <f>3265</f>
        <v>3265</v>
      </c>
      <c r="K126" s="58"/>
    </row>
    <row r="127" spans="1:11" s="57" customFormat="1" ht="15" x14ac:dyDescent="0.2">
      <c r="A127" s="93" t="s">
        <v>146</v>
      </c>
      <c r="B127" s="94"/>
      <c r="C127" s="56"/>
      <c r="D127" s="56">
        <v>2898.32</v>
      </c>
      <c r="E127" s="56"/>
      <c r="F127" s="56"/>
      <c r="G127" s="56">
        <f t="shared" si="4"/>
        <v>0.89</v>
      </c>
      <c r="H127" s="47">
        <f t="shared" si="5"/>
        <v>7.0000000000000007E-2</v>
      </c>
      <c r="I127" s="12">
        <f>3265</f>
        <v>3265</v>
      </c>
      <c r="K127" s="58"/>
    </row>
    <row r="128" spans="1:11" s="57" customFormat="1" ht="18" hidden="1" customHeight="1" x14ac:dyDescent="0.2">
      <c r="A128" s="93" t="s">
        <v>129</v>
      </c>
      <c r="B128" s="94"/>
      <c r="C128" s="56"/>
      <c r="D128" s="56"/>
      <c r="E128" s="56"/>
      <c r="F128" s="56"/>
      <c r="G128" s="56">
        <f t="shared" si="4"/>
        <v>0</v>
      </c>
      <c r="H128" s="47">
        <f t="shared" si="5"/>
        <v>0</v>
      </c>
      <c r="I128" s="12">
        <f>3265</f>
        <v>3265</v>
      </c>
      <c r="K128" s="58"/>
    </row>
    <row r="129" spans="1:11" s="57" customFormat="1" ht="15" x14ac:dyDescent="0.2">
      <c r="A129" s="93" t="s">
        <v>130</v>
      </c>
      <c r="B129" s="94"/>
      <c r="C129" s="56"/>
      <c r="D129" s="56">
        <v>1374.02</v>
      </c>
      <c r="E129" s="56"/>
      <c r="F129" s="56"/>
      <c r="G129" s="56">
        <f t="shared" si="4"/>
        <v>0.42</v>
      </c>
      <c r="H129" s="47">
        <f t="shared" si="5"/>
        <v>0.04</v>
      </c>
      <c r="I129" s="12">
        <f>3265</f>
        <v>3265</v>
      </c>
      <c r="K129" s="58"/>
    </row>
    <row r="130" spans="1:11" s="57" customFormat="1" ht="15" x14ac:dyDescent="0.2">
      <c r="A130" s="93" t="s">
        <v>154</v>
      </c>
      <c r="B130" s="94"/>
      <c r="C130" s="56"/>
      <c r="D130" s="56">
        <v>722.42</v>
      </c>
      <c r="E130" s="56"/>
      <c r="F130" s="56"/>
      <c r="G130" s="56">
        <f t="shared" si="4"/>
        <v>0.22</v>
      </c>
      <c r="H130" s="47">
        <f t="shared" si="5"/>
        <v>0.02</v>
      </c>
      <c r="I130" s="12">
        <f>3265</f>
        <v>3265</v>
      </c>
      <c r="K130" s="58"/>
    </row>
    <row r="131" spans="1:11" s="68" customFormat="1" ht="19.5" x14ac:dyDescent="0.2">
      <c r="A131" s="81"/>
      <c r="B131" s="82"/>
      <c r="C131" s="83"/>
      <c r="D131" s="83"/>
      <c r="E131" s="83"/>
      <c r="F131" s="85"/>
      <c r="G131" s="83"/>
      <c r="H131" s="85"/>
      <c r="K131" s="69"/>
    </row>
    <row r="132" spans="1:11" s="68" customFormat="1" ht="20.25" thickBot="1" x14ac:dyDescent="0.25">
      <c r="A132" s="81"/>
      <c r="B132" s="82"/>
      <c r="C132" s="83"/>
      <c r="D132" s="83"/>
      <c r="E132" s="83"/>
      <c r="F132" s="85"/>
      <c r="G132" s="83"/>
      <c r="H132" s="85"/>
      <c r="K132" s="69"/>
    </row>
    <row r="133" spans="1:11" s="89" customFormat="1" ht="19.5" thickBot="1" x14ac:dyDescent="0.25">
      <c r="A133" s="86" t="s">
        <v>125</v>
      </c>
      <c r="B133" s="87"/>
      <c r="C133" s="88"/>
      <c r="D133" s="88">
        <f>D117+D124</f>
        <v>803004.96</v>
      </c>
      <c r="E133" s="88">
        <f>E117+E124</f>
        <v>170.52</v>
      </c>
      <c r="F133" s="88">
        <f>F117+F124</f>
        <v>0</v>
      </c>
      <c r="G133" s="88">
        <f>G117+G124</f>
        <v>245.97</v>
      </c>
      <c r="H133" s="88">
        <f>H117+H124</f>
        <v>20.5</v>
      </c>
      <c r="K133" s="90"/>
    </row>
    <row r="134" spans="1:11" s="68" customFormat="1" ht="19.5" x14ac:dyDescent="0.2">
      <c r="A134" s="81"/>
      <c r="B134" s="82"/>
      <c r="C134" s="83"/>
      <c r="D134" s="83"/>
      <c r="E134" s="83"/>
      <c r="F134" s="85"/>
      <c r="G134" s="83"/>
      <c r="H134" s="85"/>
      <c r="K134" s="69"/>
    </row>
    <row r="135" spans="1:11" s="68" customFormat="1" ht="19.5" x14ac:dyDescent="0.2">
      <c r="A135" s="137" t="s">
        <v>132</v>
      </c>
      <c r="B135" s="137"/>
      <c r="C135" s="137"/>
      <c r="D135" s="137"/>
      <c r="E135" s="137"/>
      <c r="F135" s="137"/>
      <c r="G135" s="83"/>
      <c r="H135" s="85"/>
      <c r="K135" s="69"/>
    </row>
    <row r="136" spans="1:11" s="68" customFormat="1" ht="19.5" x14ac:dyDescent="0.2">
      <c r="A136" s="71"/>
      <c r="B136" s="71"/>
      <c r="C136" s="71"/>
      <c r="D136" s="71"/>
      <c r="E136" s="71"/>
      <c r="F136" s="91"/>
      <c r="G136" s="83"/>
      <c r="H136" s="85"/>
      <c r="K136" s="69"/>
    </row>
    <row r="137" spans="1:11" s="68" customFormat="1" ht="19.5" x14ac:dyDescent="0.2">
      <c r="A137" s="70" t="s">
        <v>133</v>
      </c>
      <c r="B137" s="71"/>
      <c r="C137" s="71"/>
      <c r="D137" s="71"/>
      <c r="E137" s="71"/>
      <c r="F137" s="91"/>
      <c r="G137" s="83"/>
      <c r="H137" s="85"/>
      <c r="K137" s="69"/>
    </row>
    <row r="138" spans="1:11" s="68" customFormat="1" ht="19.5" x14ac:dyDescent="0.2">
      <c r="A138" s="81"/>
      <c r="B138" s="82"/>
      <c r="C138" s="83"/>
      <c r="D138" s="83"/>
      <c r="E138" s="83"/>
      <c r="F138" s="85"/>
      <c r="G138" s="83"/>
      <c r="H138" s="85"/>
      <c r="K138" s="69"/>
    </row>
    <row r="139" spans="1:11" s="68" customFormat="1" ht="19.5" x14ac:dyDescent="0.2">
      <c r="A139" s="81"/>
      <c r="B139" s="82"/>
      <c r="C139" s="83"/>
      <c r="D139" s="83"/>
      <c r="E139" s="83"/>
      <c r="F139" s="85"/>
      <c r="G139" s="83"/>
      <c r="H139" s="85"/>
      <c r="K139" s="69"/>
    </row>
    <row r="140" spans="1:11" s="71" customFormat="1" ht="14.25" x14ac:dyDescent="0.2">
      <c r="A140" s="137"/>
      <c r="B140" s="137"/>
      <c r="C140" s="137"/>
      <c r="D140" s="137"/>
      <c r="E140" s="137"/>
      <c r="F140" s="137"/>
      <c r="K140" s="73"/>
    </row>
    <row r="141" spans="1:11" s="71" customFormat="1" x14ac:dyDescent="0.2">
      <c r="F141" s="91"/>
      <c r="H141" s="91"/>
      <c r="K141" s="73"/>
    </row>
    <row r="142" spans="1:11" s="71" customFormat="1" x14ac:dyDescent="0.2">
      <c r="A142" s="70"/>
      <c r="F142" s="91"/>
      <c r="H142" s="91"/>
      <c r="K142" s="73"/>
    </row>
    <row r="143" spans="1:11" s="71" customFormat="1" x14ac:dyDescent="0.2">
      <c r="F143" s="91"/>
      <c r="H143" s="91"/>
      <c r="K143" s="73"/>
    </row>
    <row r="144" spans="1:11" s="71" customFormat="1" x14ac:dyDescent="0.2">
      <c r="F144" s="91"/>
      <c r="H144" s="91"/>
      <c r="K144" s="73"/>
    </row>
    <row r="145" spans="6:11" s="71" customFormat="1" x14ac:dyDescent="0.2">
      <c r="F145" s="91"/>
      <c r="H145" s="91"/>
      <c r="K145" s="73"/>
    </row>
    <row r="146" spans="6:11" s="71" customFormat="1" x14ac:dyDescent="0.2">
      <c r="F146" s="91"/>
      <c r="H146" s="91"/>
      <c r="K146" s="73"/>
    </row>
    <row r="147" spans="6:11" s="71" customFormat="1" x14ac:dyDescent="0.2">
      <c r="F147" s="91"/>
      <c r="H147" s="91"/>
      <c r="K147" s="73"/>
    </row>
    <row r="148" spans="6:11" s="71" customFormat="1" x14ac:dyDescent="0.2">
      <c r="F148" s="91"/>
      <c r="H148" s="91"/>
      <c r="K148" s="73"/>
    </row>
    <row r="149" spans="6:11" s="71" customFormat="1" x14ac:dyDescent="0.2">
      <c r="F149" s="91"/>
      <c r="H149" s="91"/>
      <c r="K149" s="73"/>
    </row>
    <row r="150" spans="6:11" s="71" customFormat="1" x14ac:dyDescent="0.2">
      <c r="F150" s="91"/>
      <c r="H150" s="91"/>
      <c r="K150" s="73"/>
    </row>
    <row r="151" spans="6:11" s="71" customFormat="1" x14ac:dyDescent="0.2">
      <c r="F151" s="91"/>
      <c r="H151" s="91"/>
      <c r="K151" s="73"/>
    </row>
    <row r="152" spans="6:11" s="71" customFormat="1" x14ac:dyDescent="0.2">
      <c r="F152" s="91"/>
      <c r="H152" s="91"/>
      <c r="K152" s="73"/>
    </row>
    <row r="153" spans="6:11" s="71" customFormat="1" x14ac:dyDescent="0.2">
      <c r="F153" s="91"/>
      <c r="H153" s="91"/>
      <c r="K153" s="73"/>
    </row>
    <row r="154" spans="6:11" s="71" customFormat="1" x14ac:dyDescent="0.2">
      <c r="F154" s="91"/>
      <c r="H154" s="91"/>
      <c r="K154" s="73"/>
    </row>
    <row r="155" spans="6:11" s="71" customFormat="1" x14ac:dyDescent="0.2">
      <c r="F155" s="91"/>
      <c r="H155" s="91"/>
      <c r="K155" s="73"/>
    </row>
    <row r="156" spans="6:11" s="71" customFormat="1" x14ac:dyDescent="0.2">
      <c r="F156" s="91"/>
      <c r="H156" s="91"/>
      <c r="K156" s="73"/>
    </row>
    <row r="157" spans="6:11" s="71" customFormat="1" x14ac:dyDescent="0.2">
      <c r="F157" s="91"/>
      <c r="H157" s="91"/>
      <c r="K157" s="73"/>
    </row>
    <row r="158" spans="6:11" s="71" customFormat="1" x14ac:dyDescent="0.2">
      <c r="F158" s="91"/>
      <c r="H158" s="91"/>
      <c r="K158" s="73"/>
    </row>
    <row r="159" spans="6:11" s="71" customFormat="1" x14ac:dyDescent="0.2">
      <c r="F159" s="91"/>
      <c r="H159" s="91"/>
      <c r="K159" s="73"/>
    </row>
    <row r="160" spans="6:11" s="71" customFormat="1" x14ac:dyDescent="0.2">
      <c r="F160" s="91"/>
      <c r="H160" s="91"/>
      <c r="K160" s="73"/>
    </row>
  </sheetData>
  <mergeCells count="14">
    <mergeCell ref="A135:F135"/>
    <mergeCell ref="A140:F140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  <colBreaks count="1" manualBreakCount="1">
    <brk id="8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проект1 </vt:lpstr>
      <vt:lpstr>по заявлению</vt:lpstr>
      <vt:lpstr>по голосованию</vt:lpstr>
      <vt:lpstr>для встроенных</vt:lpstr>
      <vt:lpstr>'для встроенных'!Область_печати</vt:lpstr>
      <vt:lpstr>'по голосованию'!Область_печати</vt:lpstr>
      <vt:lpstr>'по заявлению'!Область_печати</vt:lpstr>
      <vt:lpstr>'проект1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2015-05-26T07:38:14Z</cp:lastPrinted>
  <dcterms:created xsi:type="dcterms:W3CDTF">2014-01-21T11:05:44Z</dcterms:created>
  <dcterms:modified xsi:type="dcterms:W3CDTF">2015-05-28T10:24:17Z</dcterms:modified>
</cp:coreProperties>
</file>