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'Лист1'!$EL$1:$EP$154</definedName>
  </definedNames>
  <calcPr fullCalcOnLoad="1"/>
</workbook>
</file>

<file path=xl/sharedStrings.xml><?xml version="1.0" encoding="utf-8"?>
<sst xmlns="http://schemas.openxmlformats.org/spreadsheetml/2006/main" count="1601" uniqueCount="632">
  <si>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</si>
  <si>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</si>
  <si>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</si>
  <si>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</si>
  <si>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</si>
  <si>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</si>
  <si>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</si>
  <si>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</si>
  <si>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</si>
  <si>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</si>
  <si>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</si>
  <si>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</si>
  <si>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</si>
  <si>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</si>
  <si>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</si>
  <si>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</si>
  <si>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</si>
  <si>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</si>
  <si>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5539,5 м2</t>
  </si>
  <si>
    <t>шаровые краны D15 - 9 шт.</t>
  </si>
  <si>
    <t>1 м2</t>
  </si>
  <si>
    <t>17 п.м</t>
  </si>
  <si>
    <t>4,5 м2</t>
  </si>
  <si>
    <t>10 п.м</t>
  </si>
  <si>
    <t>трубка лат. - 60 кг, САГ - 8ч, газорез. - 4ч.</t>
  </si>
  <si>
    <t>2 м2</t>
  </si>
  <si>
    <t>6,5 м2</t>
  </si>
  <si>
    <t>контргайки D20 - 10 шт.</t>
  </si>
  <si>
    <t>231 чел.</t>
  </si>
  <si>
    <t>230 чел.</t>
  </si>
  <si>
    <t>234 чел.</t>
  </si>
  <si>
    <t>226 чел.</t>
  </si>
  <si>
    <t>октябрь</t>
  </si>
  <si>
    <t>кирпичи - 6 шт., 1 ведро цем.раст-ра</t>
  </si>
  <si>
    <t>222 чел.</t>
  </si>
  <si>
    <t>ноябрь</t>
  </si>
  <si>
    <t>221 чел.</t>
  </si>
  <si>
    <t>декабрь</t>
  </si>
  <si>
    <t>227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</si>
  <si>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</si>
  <si>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</si>
  <si>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</si>
  <si>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</si>
  <si>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</si>
  <si>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</si>
  <si>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</si>
  <si>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</si>
  <si>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электроплит</t>
  </si>
  <si>
    <t>Обслуживание и ремонт общедомовых приборов учета (4 шт.)</t>
  </si>
  <si>
    <t>Обслуживание водоподогревателей (2 шт.)</t>
  </si>
  <si>
    <t>Обслуживание регуляторов тепла (2 шт.)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</si>
  <si>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</si>
  <si>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</si>
  <si>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</si>
  <si>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</si>
  <si>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</si>
  <si>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</si>
  <si>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</si>
  <si>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</si>
  <si>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</si>
  <si>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</si>
  <si>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</si>
  <si>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</si>
  <si>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</si>
  <si>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</si>
  <si>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</si>
  <si>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</si>
  <si>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</si>
  <si>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3 от 04.02.09г.</t>
  </si>
  <si>
    <t>Проверка и восстановление работоспособности регуляторов БГВ</t>
  </si>
  <si>
    <t>Технический осмотр систем тепло , водоснабжения , водоотведения</t>
  </si>
  <si>
    <t>№ 3 от 02.02.09г.</t>
  </si>
  <si>
    <t>Гидравлическое испытание подогревателя горячего водоснабжения</t>
  </si>
  <si>
    <t>№ 4 от 12.02.09г.</t>
  </si>
  <si>
    <t>Проверка бойлера на плотность</t>
  </si>
  <si>
    <t>№38 от 12.02.09г.</t>
  </si>
  <si>
    <t>Прочистка подвальной канализации (кв.35)</t>
  </si>
  <si>
    <t>№54 от 19.02.09г.</t>
  </si>
  <si>
    <t>март 2009г.</t>
  </si>
  <si>
    <t>Замена лампочек в подъезде</t>
  </si>
  <si>
    <t>№ 221 от 27.03.09г.</t>
  </si>
  <si>
    <t>Замена трансформатора тока</t>
  </si>
  <si>
    <t>№ 119 от 17.03.09г.</t>
  </si>
  <si>
    <t>Проверка регуляторов РТДО по графику</t>
  </si>
  <si>
    <t>№ 113/1 от 17.03.09г.</t>
  </si>
  <si>
    <t>Проверка эл.снабжения квартиры</t>
  </si>
  <si>
    <t>№ 150 от 20.03.09г.</t>
  </si>
  <si>
    <t>№ 20 от 05.03.09г.</t>
  </si>
  <si>
    <t>апрель 2009 г.</t>
  </si>
  <si>
    <t>Замена нагревательных элементов на электроплите</t>
  </si>
  <si>
    <t>№ 190от 27.04.09г</t>
  </si>
  <si>
    <t>Ревизия жилого дома, ремонт электроснабжения, замена деталей</t>
  </si>
  <si>
    <t>№ 128 от 17.04.09г.</t>
  </si>
  <si>
    <t>№ 60 от 08.04.09г.</t>
  </si>
  <si>
    <t>маи 2009*г.</t>
  </si>
  <si>
    <t>июнь 2009г.</t>
  </si>
  <si>
    <t>Освещение подвала</t>
  </si>
  <si>
    <t>№ 6 от 04.05ю09г.</t>
  </si>
  <si>
    <t>Отключение отопления</t>
  </si>
  <si>
    <t>№ 16 от 04.05.09г.</t>
  </si>
  <si>
    <t>Проверка бойлеров на плотность по графику</t>
  </si>
  <si>
    <t>№ 25 от 05.05.09г.</t>
  </si>
  <si>
    <t>Проведение тепловых испытаний</t>
  </si>
  <si>
    <t>№ 97 от 15.05.09г.</t>
  </si>
  <si>
    <t>Обследование инженерных сетей</t>
  </si>
  <si>
    <t>№ 124 от 19.05.09г.</t>
  </si>
  <si>
    <t>Ремонт п/сушителя</t>
  </si>
  <si>
    <t>№ 127 от 19.05.09г.</t>
  </si>
  <si>
    <t>Проверка на плотность СТС /опрессовка/</t>
  </si>
  <si>
    <t>№ 140 от 20.05.09г.</t>
  </si>
  <si>
    <t>Ревизия эл.щитовой</t>
  </si>
  <si>
    <t>№ 110 от 21.05.09г.</t>
  </si>
  <si>
    <t>Замена пакетного выключателя и проводки в эл.щитке</t>
  </si>
  <si>
    <t>№ 126 от 22.05.09г.</t>
  </si>
  <si>
    <t>Ремонт задвижек</t>
  </si>
  <si>
    <t>№ 164 от 22.05.09г.</t>
  </si>
  <si>
    <t>Сдреливание стояка отопления</t>
  </si>
  <si>
    <t>№ 178 от 25.05.09г.</t>
  </si>
  <si>
    <t>Устранение течи батареи</t>
  </si>
  <si>
    <t>№ 182 от 26.05.09г.</t>
  </si>
  <si>
    <t>Разделение подъездного освещения, установка выключателей</t>
  </si>
  <si>
    <t>№ 149 от 27.05.09г.</t>
  </si>
  <si>
    <t>Регулировка бойлеров</t>
  </si>
  <si>
    <t>№ 191 от 28.05.09г.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</si>
  <si>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</si>
  <si>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</si>
  <si>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</si>
  <si>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</si>
  <si>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</si>
  <si>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</si>
  <si>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Замена лампочки 1шт.</t>
  </si>
  <si>
    <t>№ 2/эл от 01.06.09г.</t>
  </si>
  <si>
    <t>Изготовление и установка досок объявлений -8шт.</t>
  </si>
  <si>
    <t>№ 5/пк от 01.06.09г.</t>
  </si>
  <si>
    <t>Заделка вентиляционных отверстий в подвалах</t>
  </si>
  <si>
    <t>№ 6/пк от 01.06.09г.</t>
  </si>
  <si>
    <t>Смена задвижек</t>
  </si>
  <si>
    <t>№ 58/сл от 09.06.09г.</t>
  </si>
  <si>
    <t>Замена автомата</t>
  </si>
  <si>
    <t>№ 93/эл от 16.06.09г.</t>
  </si>
  <si>
    <t>Замена лампочек 1шт.</t>
  </si>
  <si>
    <t>№ 114/эл от 18.06.09г.</t>
  </si>
  <si>
    <t>Освещение теплоузла</t>
  </si>
  <si>
    <t>№ 179/эл от 29.06.09г.</t>
  </si>
  <si>
    <t>Обслуживание приборов учета</t>
  </si>
  <si>
    <t>№ 274 ОТ 31.05.09Г.</t>
  </si>
  <si>
    <t>№ 154 от 30.04.09г.</t>
  </si>
  <si>
    <t>Управление МКД</t>
  </si>
  <si>
    <t>Тех.обслуживание приборов учета</t>
  </si>
  <si>
    <t>врезка вентилей под промывку</t>
  </si>
  <si>
    <t>№ 116 от 10.07.09.</t>
  </si>
  <si>
    <t>крепление почтовых ящиков</t>
  </si>
  <si>
    <t>№ 34 от 13.07.09.</t>
  </si>
  <si>
    <t>замена нагревательного элемента на эл.плите</t>
  </si>
  <si>
    <t>№ 120 от 17.07.09</t>
  </si>
  <si>
    <t>подключение и отключение компрессора</t>
  </si>
  <si>
    <t>№ 195 от 30.07.09.</t>
  </si>
  <si>
    <t>промывка системы отопления</t>
  </si>
  <si>
    <t>№ 259 от 30.07.09.</t>
  </si>
  <si>
    <t>август 2009г.</t>
  </si>
  <si>
    <t>замена лампочек</t>
  </si>
  <si>
    <t>№ 8 от 03.08.09.</t>
  </si>
  <si>
    <t>замена вентиля</t>
  </si>
  <si>
    <t>№ 111 от 17.08.09.</t>
  </si>
  <si>
    <t>установка заклушки</t>
  </si>
  <si>
    <t>№ 161 от 24.08.09.</t>
  </si>
  <si>
    <t>отключение системы теплоснабжения на ВВП</t>
  </si>
  <si>
    <t>№ 175 от 25.08.09.</t>
  </si>
  <si>
    <t>№ 186 от 26.08.09.</t>
  </si>
  <si>
    <t>ревизия эл.щитка</t>
  </si>
  <si>
    <t>№ 206 от 28.08.09.</t>
  </si>
  <si>
    <t>сентябрь 2009 г.</t>
  </si>
  <si>
    <t>проведение испытаний на плотность, прочность системы теплоснабжение</t>
  </si>
  <si>
    <t>№ 24 от 08.09.09.</t>
  </si>
  <si>
    <t>ремонт канализации в подвале</t>
  </si>
  <si>
    <t>№ 62 от 14.09.09.</t>
  </si>
  <si>
    <t>ремонт отмостки (50,5 м2)</t>
  </si>
  <si>
    <t>№ 7 от 16.09.09.</t>
  </si>
  <si>
    <t>замена входных вентилей</t>
  </si>
  <si>
    <t>№ 98 от 23.09.09.</t>
  </si>
  <si>
    <t>замена элемента на эл.плите</t>
  </si>
  <si>
    <t>№ 223 от 30.09.09.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</si>
  <si>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</si>
  <si>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</si>
  <si>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</si>
  <si>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</si>
  <si>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</si>
  <si>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</si>
  <si>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</si>
  <si>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</si>
  <si>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</si>
  <si>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</si>
  <si>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</si>
  <si>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</si>
  <si>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</si>
  <si>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</si>
  <si>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крана маевского</t>
  </si>
  <si>
    <t>№ 906 от 07.10.09г.</t>
  </si>
  <si>
    <t>ревизия распаечной коробки</t>
  </si>
  <si>
    <t>919 от 12.10.09г.</t>
  </si>
  <si>
    <t>замена предохранителя в ВРУ</t>
  </si>
  <si>
    <t>925 от 13.10.09г.</t>
  </si>
  <si>
    <t>замена патрона настенного</t>
  </si>
  <si>
    <t>940 от 19.10.09г.</t>
  </si>
  <si>
    <t>замена крана Маевского ф15</t>
  </si>
  <si>
    <t>968 от 28.10.09г.</t>
  </si>
  <si>
    <t>ноябрь2009г.</t>
  </si>
  <si>
    <t>декабрь 2009г.</t>
  </si>
  <si>
    <t>1097/1 от 25.12.09г.</t>
  </si>
  <si>
    <t>ревизия вентилей д.15 - д.40</t>
  </si>
  <si>
    <t>1089 от 11.12.09г.</t>
  </si>
  <si>
    <t>замена вх.вентилей д.15 - 2шт.</t>
  </si>
  <si>
    <t>1092 от 18.12.09г.</t>
  </si>
  <si>
    <t>замена вх.вентилей д.15 - 2 шт.</t>
  </si>
  <si>
    <t>установка сливов по парапету</t>
  </si>
  <si>
    <t>1094 от 18.12.09г.</t>
  </si>
  <si>
    <t>ревизия ВРУ</t>
  </si>
  <si>
    <t>993 от 03.11.09г.</t>
  </si>
  <si>
    <t>замена входных вентилей ф 15</t>
  </si>
  <si>
    <t>1034 от 16.11.09г.</t>
  </si>
  <si>
    <t>ремонт двери выхода на кровлю</t>
  </si>
  <si>
    <t>1060 от 24.11.09г.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</si>
  <si>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</si>
  <si>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</si>
  <si>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</si>
  <si>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</si>
  <si>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</si>
  <si>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</si>
  <si>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</si>
  <si>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</si>
  <si>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</si>
  <si>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</si>
  <si>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ремонт эл. плиты</t>
  </si>
  <si>
    <t>7 от 22.01.10</t>
  </si>
  <si>
    <t>освещение подвала</t>
  </si>
  <si>
    <t>демонтаж светильников</t>
  </si>
  <si>
    <t>проверка промочки по эл.щитку</t>
  </si>
  <si>
    <t>23 от 19.02.10</t>
  </si>
  <si>
    <t>ревизия вентилей ф 15,20,25</t>
  </si>
  <si>
    <t>4 от 15.01.10</t>
  </si>
  <si>
    <t>смена вентиля ф 15 мм с аппаратом для газовой сварки и резки</t>
  </si>
  <si>
    <t>9 от 22.01.10г.</t>
  </si>
  <si>
    <t>9 от 22.01.10</t>
  </si>
  <si>
    <t>смена задвижек стальных ф 100 мм</t>
  </si>
  <si>
    <t xml:space="preserve">смена задвижек стальных ф 80 мм </t>
  </si>
  <si>
    <t>12 от 29.01.10</t>
  </si>
  <si>
    <t>ремонт кровли</t>
  </si>
  <si>
    <t>27 от 27.02.10</t>
  </si>
  <si>
    <t xml:space="preserve">смена вентиля ф 15 мм </t>
  </si>
  <si>
    <t>26 от 27.02.10</t>
  </si>
  <si>
    <t>прочистка канализационной /вентиляционной/ вытяжки</t>
  </si>
  <si>
    <t>24 от 19.02.10</t>
  </si>
  <si>
    <t>прочистка канализационной/вентиляционной/ вытяжки</t>
  </si>
  <si>
    <t>21 от 12.02.10</t>
  </si>
  <si>
    <t>42 от 12.03.10</t>
  </si>
  <si>
    <t>ревизия ВРУ и этажных эл.щитков, замена деталей, протяжка контактов</t>
  </si>
  <si>
    <t>43 от 19.03.10</t>
  </si>
  <si>
    <t>47 от 269.03.10</t>
  </si>
  <si>
    <t>смена вентиля ф 15 мм</t>
  </si>
  <si>
    <t>50 от 31.03.10</t>
  </si>
  <si>
    <t>устранение течи батареи под контргайкой</t>
  </si>
  <si>
    <t>40 от 12.03.10</t>
  </si>
  <si>
    <t>60 от 09.04.10</t>
  </si>
  <si>
    <t>66 от 23.04.10</t>
  </si>
  <si>
    <t>смена вентиля с аппаратом для газовой сварки</t>
  </si>
  <si>
    <t>замена лампочек 40 вт в подъезде</t>
  </si>
  <si>
    <t>62 от 16.04.10</t>
  </si>
  <si>
    <t>отключение отопления</t>
  </si>
  <si>
    <t>63 от 16.04.10</t>
  </si>
  <si>
    <t>ревиизия задвижек ф 50 мм</t>
  </si>
  <si>
    <t>521 от 29.06.09</t>
  </si>
  <si>
    <t>апрель 2010г.</t>
  </si>
  <si>
    <t>типография</t>
  </si>
  <si>
    <t>май 2010г</t>
  </si>
  <si>
    <t>устранение течи канализационного стояка</t>
  </si>
  <si>
    <t>83 от 31.05.10</t>
  </si>
  <si>
    <t>обшивка короба фанерой</t>
  </si>
  <si>
    <t>84 от 31.05.10</t>
  </si>
  <si>
    <t>гидравлическое испытание вх.запорной арматуры</t>
  </si>
  <si>
    <t>77 от 14.05.10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</si>
  <si>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</si>
  <si>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</si>
  <si>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</si>
  <si>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</si>
  <si>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</si>
  <si>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</si>
  <si>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</si>
  <si>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</si>
  <si>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богйлеров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</si>
  <si>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</si>
  <si>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</si>
  <si>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</si>
  <si>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</si>
  <si>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заполнение системы отопления технической водой</t>
  </si>
  <si>
    <t>88 от 04.06.10</t>
  </si>
  <si>
    <t>опрессовка системы центрального оттопления</t>
  </si>
  <si>
    <t>ревизия и регулировка элеваторного узла</t>
  </si>
  <si>
    <t>промывка системы центрального отопления</t>
  </si>
  <si>
    <t>87 от 04.06.10</t>
  </si>
  <si>
    <t>устранение КИП</t>
  </si>
  <si>
    <t>91 от 11.06.10</t>
  </si>
  <si>
    <t>ревизия задвижек ф 50 мм</t>
  </si>
  <si>
    <t>ревизия задвижек ф 80,100 мм</t>
  </si>
  <si>
    <t>смена задвижек чугунных ф 50 мм</t>
  </si>
  <si>
    <t>смена задвижек чугунных ф 80 мм</t>
  </si>
  <si>
    <t>установка розетки в подвале</t>
  </si>
  <si>
    <t>90 от 11.06.10</t>
  </si>
  <si>
    <t>восстановление освещения</t>
  </si>
  <si>
    <t>94 от 18.06.10</t>
  </si>
  <si>
    <t>восстановление освещения в подвале</t>
  </si>
  <si>
    <t>97 от 25.06.10</t>
  </si>
  <si>
    <t>100 от 30.06.10</t>
  </si>
  <si>
    <t>июль 2010г.</t>
  </si>
  <si>
    <t>105 от 02.07.10</t>
  </si>
  <si>
    <t>смена вентиля</t>
  </si>
  <si>
    <t>115 от 23.07.10</t>
  </si>
  <si>
    <t>укрепление элеваторных узлов</t>
  </si>
  <si>
    <t>112 от 16.07.10</t>
  </si>
  <si>
    <t>август 2010 г.</t>
  </si>
  <si>
    <t>смена вентиля с аппаратом для газовой сварки и резки</t>
  </si>
  <si>
    <t>129 от 13.08.10</t>
  </si>
  <si>
    <t>восстановление тепловой изоляции системы отопления и ГВС</t>
  </si>
  <si>
    <t>113 от 16.07.10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</si>
  <si>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</si>
  <si>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</si>
  <si>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</si>
  <si>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</si>
  <si>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ревизия эл.щитка,замена автомата АЕ 16 А</t>
  </si>
  <si>
    <t>138 от 27.08.10</t>
  </si>
  <si>
    <t>161 от 24.09.10</t>
  </si>
  <si>
    <t>запуск системы отопления</t>
  </si>
  <si>
    <t>164 от 30.09.10</t>
  </si>
  <si>
    <t>октябрь 2010г.</t>
  </si>
  <si>
    <t>смена вентиля ф 15 мм с САГ</t>
  </si>
  <si>
    <t>181 от 29.10.10</t>
  </si>
  <si>
    <t>ревизия эл.щитка.замена автомата АЕ 16А</t>
  </si>
  <si>
    <t>170 от 08.10.10</t>
  </si>
  <si>
    <t>подключение к отоплению лестничных клеток МКД с удалением воздушных пробок</t>
  </si>
  <si>
    <t>177 от 22.10.10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</si>
  <si>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</si>
  <si>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</si>
  <si>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</si>
  <si>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</si>
  <si>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195 от 26.11.10</t>
  </si>
  <si>
    <t>ремонт инженерных систем водоотведения</t>
  </si>
  <si>
    <t>196 от 26.11.10</t>
  </si>
  <si>
    <t>187 от 03.11.10</t>
  </si>
  <si>
    <t>смена запорной арматуры ГВС,ХВС</t>
  </si>
  <si>
    <t>199 от 30.11.10</t>
  </si>
  <si>
    <t>198 от 30.11.10</t>
  </si>
  <si>
    <t>восстановление подъездного освещения</t>
  </si>
  <si>
    <t>192 от 19.11.10</t>
  </si>
  <si>
    <t>декабрь 2010г.</t>
  </si>
  <si>
    <t>прочистка канализационной вытяжки</t>
  </si>
  <si>
    <t>225 от 31.12.10</t>
  </si>
  <si>
    <t>песко-соляная смесь</t>
  </si>
  <si>
    <t>январь 2011г.</t>
  </si>
  <si>
    <t>6 от 14.01.11</t>
  </si>
  <si>
    <t>18 от 28.01.10</t>
  </si>
  <si>
    <t>отклю.чение и подключение эл.энергии после промочки</t>
  </si>
  <si>
    <t>16 от 28.01.11</t>
  </si>
  <si>
    <t>смена венгтиля ф 15 мм с аппаратом для газовой сварки и резки</t>
  </si>
  <si>
    <t>12 от 21.01.11</t>
  </si>
  <si>
    <t>февраль 2011 г.</t>
  </si>
  <si>
    <t>40 от 25.02.11</t>
  </si>
  <si>
    <t>март 2011г.</t>
  </si>
  <si>
    <t>67 от 31.03.11</t>
  </si>
  <si>
    <t>61 от 18.03.11</t>
  </si>
  <si>
    <t>обследование ВВП на предмет закипания латунных трубок</t>
  </si>
  <si>
    <t>очистка карнизов крыш от сосулек и наледей</t>
  </si>
  <si>
    <t>66 от 25.03.11</t>
  </si>
  <si>
    <t>62 от 18.03.11</t>
  </si>
  <si>
    <t>апрель 2011г.</t>
  </si>
  <si>
    <t>73 от 08.04.11</t>
  </si>
  <si>
    <t>отключение системы теплоснабжения,ГВС</t>
  </si>
  <si>
    <t>83 от 29.04.11</t>
  </si>
  <si>
    <t>устранение свища на лежаке ГВС</t>
  </si>
  <si>
    <t>77 от 15.04.11</t>
  </si>
  <si>
    <t>Обороты с мая 2010г. по апрель 2011г.</t>
  </si>
  <si>
    <t>Остаток на 01.05.2011г.</t>
  </si>
  <si>
    <t>май 2011г.</t>
  </si>
  <si>
    <t>ремонт ВВП</t>
  </si>
  <si>
    <t>97 от 20.05.11</t>
  </si>
  <si>
    <t>гидравлические испытания вх.запорной арматуры</t>
  </si>
  <si>
    <t>94 от 13.05.11</t>
  </si>
  <si>
    <t>замена сгона</t>
  </si>
  <si>
    <t>91 от 06.05.11</t>
  </si>
  <si>
    <t>ревизия эл.щитка, замена автомата АЕ 16А</t>
  </si>
  <si>
    <t>93 от 13.05.11</t>
  </si>
  <si>
    <t>июнь 2011г.</t>
  </si>
  <si>
    <t>з0акрепление канализации стояка</t>
  </si>
  <si>
    <t>113 от 10.06.11</t>
  </si>
  <si>
    <t>118 от 24.06.11</t>
  </si>
  <si>
    <t>119 от 24.06.11</t>
  </si>
  <si>
    <t>опрессовка системы центрального отопления</t>
  </si>
  <si>
    <t>121 от 30.06.11</t>
  </si>
  <si>
    <t>ревизия задвижек отопления ф 50 мм</t>
  </si>
  <si>
    <t>116 от 17.06.11</t>
  </si>
  <si>
    <t>ревизия задвижек отопления ф 80,100 мм</t>
  </si>
  <si>
    <t>ревизия задвижек хвс ф 80,100</t>
  </si>
  <si>
    <t>ревизия задвижек гвс ф 50 мм</t>
  </si>
  <si>
    <t>ревизия задвижек гвс ф 80,1000</t>
  </si>
  <si>
    <t>ревизия элеваторного узла</t>
  </si>
  <si>
    <t>промывка фильтров в тепловом пункте</t>
  </si>
  <si>
    <t>июль 2011г.</t>
  </si>
  <si>
    <t>смена манометров</t>
  </si>
  <si>
    <t>136 от 29.07.11</t>
  </si>
  <si>
    <t>132 от 22.07.11</t>
  </si>
  <si>
    <t>137 от 29.07.11</t>
  </si>
  <si>
    <t>проверка работы регулятора температуры на бойлере</t>
  </si>
  <si>
    <t>опрессовка бойлера</t>
  </si>
  <si>
    <t>август 2011г.</t>
  </si>
  <si>
    <t>врезка КИП</t>
  </si>
  <si>
    <t>142 от 05.08.11</t>
  </si>
  <si>
    <t>смена чугунных задвижек на стальные</t>
  </si>
  <si>
    <t>установка кип</t>
  </si>
  <si>
    <t>восстановление изоляции</t>
  </si>
  <si>
    <t>153 от 26.08.11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</si>
  <si>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</si>
  <si>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</si>
  <si>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</si>
  <si>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</si>
  <si>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</si>
  <si>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</si>
  <si>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171 от 16.09.11</t>
  </si>
  <si>
    <t>ремонт цоколя</t>
  </si>
  <si>
    <t>176 от 23.09.11</t>
  </si>
  <si>
    <t>поверка прибора учета тепловой энергии и теплоносителя</t>
  </si>
  <si>
    <t>179 от 30.09.11</t>
  </si>
  <si>
    <t>178 от 30.08.11</t>
  </si>
  <si>
    <t>октябрь 2011г.</t>
  </si>
  <si>
    <t>189 от 14.10.11</t>
  </si>
  <si>
    <t>ноябрь 2011г.</t>
  </si>
  <si>
    <t>208 от 11.11.11</t>
  </si>
  <si>
    <t>замена стояка отопления в перекрытии</t>
  </si>
  <si>
    <t>ремонт системы гвс</t>
  </si>
  <si>
    <t>218 от 30.11.11</t>
  </si>
  <si>
    <t>215 от 25.11.11</t>
  </si>
  <si>
    <t>ремонт, смена секций водоподогревателя</t>
  </si>
  <si>
    <t>212 от 18.11.11</t>
  </si>
  <si>
    <t>ремонт секций водоподогревателя</t>
  </si>
  <si>
    <t>декабрь  2011г.</t>
  </si>
  <si>
    <t>ревизия эл считка, замена автомата АЕ 16А</t>
  </si>
  <si>
    <t>230 от 09.12.11</t>
  </si>
  <si>
    <t>420 от 01.12.11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</si>
  <si>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</si>
  <si>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</si>
  <si>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</si>
  <si>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</si>
  <si>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Ревизия ВРУ (калькуляция №6ЭЛ/ТСС/11)</t>
  </si>
  <si>
    <t>7 от 20.01.12</t>
  </si>
  <si>
    <t>Февраль  2012 г.</t>
  </si>
  <si>
    <t xml:space="preserve">Устранение течи на п/сушителе </t>
  </si>
  <si>
    <t>8 от 20.01.12</t>
  </si>
  <si>
    <t>Устранение свища на стояке ГВС</t>
  </si>
  <si>
    <t>14 от 27.01.12</t>
  </si>
  <si>
    <t>Ревизия эл.щитка, замена деталей - акт №16 от 17.02.12</t>
  </si>
  <si>
    <t>29 от 17.02.12</t>
  </si>
  <si>
    <t>Март  2012 г.</t>
  </si>
  <si>
    <t>Анализ воды</t>
  </si>
  <si>
    <t xml:space="preserve">Протокол лабораторных исследований № 419 от 06.02.12 </t>
  </si>
  <si>
    <t>Проверка бойлера на предмет накипиобразования  латунных трубок (со снятием калачей)</t>
  </si>
  <si>
    <t>33 от 24.02.12</t>
  </si>
  <si>
    <t>Прочистка вентеляционных каналов и канализационных  вытяжек (Локальная смета №38)</t>
  </si>
  <si>
    <t>34 от 24.02.12</t>
  </si>
  <si>
    <t>Проверка бойлера на плотность и прочность (Калькуляция №7/ТСС/11)</t>
  </si>
  <si>
    <t>40 от 29.02.12</t>
  </si>
  <si>
    <t>50 от 02.03.12 (акт № 2 от 01.03.12)</t>
  </si>
  <si>
    <t>Перемотка муфтовых соединений</t>
  </si>
  <si>
    <t>81 от 30.03.12 (акт №30 от 28.03.12)</t>
  </si>
  <si>
    <t>Ревизия эл.щитка, замена автомата АЕ 16А</t>
  </si>
  <si>
    <t>80 от 30.03.12</t>
  </si>
  <si>
    <t>Ревизия эл.щитка, замена деталей</t>
  </si>
  <si>
    <t>58 от 07.03.12 (акт № 5 от 07.03.12)</t>
  </si>
  <si>
    <t>Ревизия ЩЭ</t>
  </si>
  <si>
    <t>63 от 16.03.12</t>
  </si>
  <si>
    <t>Ревизия ШР</t>
  </si>
  <si>
    <t>Ревизия ЩЭ и ШР (мат-лы)</t>
  </si>
  <si>
    <t>63 от 16.03.12 (акт №18 от 15.03.12)</t>
  </si>
  <si>
    <t xml:space="preserve">Отогрев ливневок </t>
  </si>
  <si>
    <t>65 от 16.03.12 (акт № 7 от 12.03.12)</t>
  </si>
  <si>
    <t xml:space="preserve"> Апрель  2012 г.</t>
  </si>
  <si>
    <t>89 от 06.04.12 (акт № 8 от 04.04.12)</t>
  </si>
  <si>
    <t>Устранение свища на стояке ХВС</t>
  </si>
  <si>
    <t>90 от 06.04.12 (акт № 11 от 06.04.12)</t>
  </si>
  <si>
    <t>Обследование регулятора РТДО на раьотоспособность</t>
  </si>
  <si>
    <t>96 от 13.04.12 (акт № 22 от 10.04.12)</t>
  </si>
  <si>
    <t>Отключение системы отопления в местах общего пользования</t>
  </si>
  <si>
    <t>100 от 20.04.12</t>
  </si>
  <si>
    <t>Отключение системы отопления</t>
  </si>
  <si>
    <t>105 от 28.04.12</t>
  </si>
  <si>
    <t>Смена вентиля  ф  15 мм с аппаратом для газовой сварки и резки</t>
  </si>
  <si>
    <t>ростелеком</t>
  </si>
  <si>
    <t>Проверка ВВП на плотность и прочность</t>
  </si>
  <si>
    <t>акт от 27.02.12</t>
  </si>
  <si>
    <t>акт от 3.02.12</t>
  </si>
  <si>
    <t>Остаток на 01.05.2012г.</t>
  </si>
  <si>
    <t>Текущий ремоент жилого дома: ремонт панельных швов</t>
  </si>
  <si>
    <t>194 от 21.10.12</t>
  </si>
  <si>
    <t>Генеральный директор</t>
  </si>
  <si>
    <t>А. В. Митрофанов</t>
  </si>
  <si>
    <t>Экономист 2-ой категории по учету лицевых счетов МКД</t>
  </si>
  <si>
    <t>Обороты с мая 2011г. по апрель 2012г.</t>
  </si>
  <si>
    <t>Лицевой счет ул. Ленинского Комсомола , д. 14</t>
  </si>
  <si>
    <t xml:space="preserve"> Май  2012 г.</t>
  </si>
  <si>
    <t xml:space="preserve"> Июнь  2012 г.</t>
  </si>
  <si>
    <t xml:space="preserve"> 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</si>
  <si>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</si>
  <si>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</si>
  <si>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</si>
  <si>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</si>
  <si>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Укрепление труб ПВХ на системе водоотведения</t>
  </si>
  <si>
    <t>126 от 31.05.12</t>
  </si>
  <si>
    <t>Текущий ремонт жилого дома (колпаки)</t>
  </si>
  <si>
    <t>Гидравлические испытания вх.запорной арматуры</t>
  </si>
  <si>
    <t>118 от 18.05.12</t>
  </si>
  <si>
    <t>Смена шарового крана  ф  25 мм</t>
  </si>
  <si>
    <t>Ремонт панельных швов</t>
  </si>
  <si>
    <t>165 от 31.07.12</t>
  </si>
  <si>
    <t>Смена задвижки на элеваторном узле</t>
  </si>
  <si>
    <t>161 от 27.07.12</t>
  </si>
  <si>
    <t>Ревизия задвижек отопления ф 50 мм</t>
  </si>
  <si>
    <t>150 от 06.07.12</t>
  </si>
  <si>
    <t>Ревизия задвижек отопления ф 80,100  мм</t>
  </si>
  <si>
    <t>Ревизия задвижек  ХВС  ф 80,100 мм</t>
  </si>
  <si>
    <t>Ревизия задвижек ГВС ф 50 мм</t>
  </si>
  <si>
    <t>Ревизия задвижек ГВС ф 80,100  мм</t>
  </si>
  <si>
    <t>Ревизия элеваторного узла (сопло)</t>
  </si>
  <si>
    <t>Промывка фильтров в тепловом пункте</t>
  </si>
  <si>
    <t xml:space="preserve"> Июль  2012 г.</t>
  </si>
  <si>
    <t>Смена шарового крана ф  15 мм с аппаратом для газовой сварки и резки</t>
  </si>
  <si>
    <t>156 от 20.07.12</t>
  </si>
  <si>
    <t>147 от 02.07.12</t>
  </si>
  <si>
    <t>142 от 02.07.12 (акт № 15 от 02.07.12)</t>
  </si>
  <si>
    <t>Изготовление и установка сопла</t>
  </si>
  <si>
    <t>170 от 03.08.12</t>
  </si>
  <si>
    <t>178 от 17.08.12</t>
  </si>
  <si>
    <t>Ремонт канализационного стояка</t>
  </si>
  <si>
    <t>183 от 24.08.12 (акт № 19 от 22.08.12)</t>
  </si>
  <si>
    <t>Включение системы теплоснабжения</t>
  </si>
  <si>
    <t>183 от 24.08.12</t>
  </si>
  <si>
    <t>Замена лампочек 60 Вт в подъезде (в подвале)</t>
  </si>
  <si>
    <t>182 от 24.08.12</t>
  </si>
  <si>
    <t xml:space="preserve"> Сентябрь  2012 г.</t>
  </si>
  <si>
    <t>199 от 21.09.12</t>
  </si>
  <si>
    <t>Устранение свища в перекрытии</t>
  </si>
  <si>
    <t>199 от 21.09.12 (акт № 29 от 21.09.12)</t>
  </si>
  <si>
    <t>Подключение системы отопления</t>
  </si>
  <si>
    <t>203 от 28.09.12</t>
  </si>
  <si>
    <t>194 от 14.09.12 (акт № 8 от 12.09.12)</t>
  </si>
  <si>
    <t>190 от 07.09.12 (акт № 2 от 03.09.12)</t>
  </si>
  <si>
    <t>Замена сгона</t>
  </si>
  <si>
    <t>208 от 30.09.12 (акт № 1 от 30.09.12)</t>
  </si>
  <si>
    <t>Смена секций ВВП</t>
  </si>
  <si>
    <t>208 от 30.09.12</t>
  </si>
  <si>
    <t>Замена лампочек 95 Вт  в подъезде (в подвале)</t>
  </si>
  <si>
    <t>213 от 30.09.12</t>
  </si>
  <si>
    <t xml:space="preserve"> Октябрь  2012 г.</t>
  </si>
  <si>
    <t xml:space="preserve"> Ноябрь  2012 г.</t>
  </si>
  <si>
    <t>Устройство кровли</t>
  </si>
  <si>
    <t>209 от 30.09.12</t>
  </si>
  <si>
    <t xml:space="preserve"> Декабрь 2012 г.</t>
  </si>
  <si>
    <t>Замена лампочек 95 Вт в подъезде (в подвале)</t>
  </si>
  <si>
    <t>152 от 13.07.12</t>
  </si>
  <si>
    <t>Промывка системы центрального отопления</t>
  </si>
  <si>
    <t>Опрессовка системы центрального отопления</t>
  </si>
  <si>
    <t>153 от 13.07.12</t>
  </si>
  <si>
    <t>заполнение системы отопления технической водой с удалением воздушных пробок</t>
  </si>
  <si>
    <t>Опрессовка элеваторного узла</t>
  </si>
  <si>
    <t>148 от 02.07.12</t>
  </si>
  <si>
    <t xml:space="preserve">Замена эл.счетчика </t>
  </si>
  <si>
    <t>155 от 20.0712 (акт№14 от 18.07.12)</t>
  </si>
  <si>
    <t xml:space="preserve"> Январь 2013 г.</t>
  </si>
  <si>
    <t>Замена элемента на эл.плите</t>
  </si>
  <si>
    <t>5 от 11.01.13 (акт № 7 от 11.01.13)</t>
  </si>
  <si>
    <t>Ремонт эл.плиты</t>
  </si>
  <si>
    <t>5 от 11.01.13 (акт № 11 от 11.01.13)</t>
  </si>
  <si>
    <t>Ревизия ВРУ</t>
  </si>
  <si>
    <t>14 от 18.01.13</t>
  </si>
  <si>
    <t>14 от 18.01.13 (акт № 13 от 14.01.13)</t>
  </si>
  <si>
    <t>14 от18.01.13</t>
  </si>
  <si>
    <t>Удаление воздушных пробок</t>
  </si>
  <si>
    <t>15 от 18.01.13 (акт № 18 от 15.01.13)</t>
  </si>
  <si>
    <t xml:space="preserve"> Февраль 2013 г.</t>
  </si>
  <si>
    <t>Прочистка ливневок ото льда</t>
  </si>
  <si>
    <t>49 от 22.02.13 (акт № 10 от 19.02.13)</t>
  </si>
  <si>
    <t>Прочистка ливневок</t>
  </si>
  <si>
    <t>52 от 28.02.13 (акт № 20 от 26.02.13)</t>
  </si>
  <si>
    <t>214 от 30.09.12</t>
  </si>
  <si>
    <t xml:space="preserve"> Март 2013 г.</t>
  </si>
  <si>
    <t>Смена регулятора РТДО</t>
  </si>
  <si>
    <t>61 от 07.03.13 (акт № 3 от 04.03.13)</t>
  </si>
  <si>
    <t>Замена стекла</t>
  </si>
  <si>
    <t>215 от 30.09.12 (акт от 13.11.12)</t>
  </si>
  <si>
    <t>Опрессовка бойлера</t>
  </si>
  <si>
    <t>акт от 26.06.12</t>
  </si>
  <si>
    <t>Проверка бойлера на плотность и прочность</t>
  </si>
  <si>
    <t>акт от 11.09.12</t>
  </si>
  <si>
    <t>акт от 04.12.12</t>
  </si>
  <si>
    <t xml:space="preserve">90 от 05.04.13 (акт от 22.03.13) </t>
  </si>
  <si>
    <t xml:space="preserve">90 от 05.04.13 (акт от 28.03.13) </t>
  </si>
  <si>
    <t>Апрель 2013 г.</t>
  </si>
  <si>
    <t>Очистка кровли от снега и сосулек</t>
  </si>
  <si>
    <t xml:space="preserve">90 от 05.04.13 (акт от 02.04.13) </t>
  </si>
  <si>
    <t>Ревизия распаечной коробки</t>
  </si>
  <si>
    <t xml:space="preserve">88 от 05.04.13 (акт от 04.04.13) </t>
  </si>
  <si>
    <t>Ревизия эл.щитка</t>
  </si>
  <si>
    <t xml:space="preserve">91 от 12.04.13 (акт от 08.04.13) </t>
  </si>
  <si>
    <t>Отчет по выполненным работам ул. Ленинского Комсомола , 14 с мая 2012 г. по апрель 2013 г.</t>
  </si>
  <si>
    <t>89 от 05.04.13 (акт от 03.04.13)</t>
  </si>
  <si>
    <t>Откачка воды из подвала</t>
  </si>
  <si>
    <t>98 от 26.04.13 (акт от 22.04.13)</t>
  </si>
  <si>
    <t>62 от 7.03.13 (акт № 5 от 5.03.13)</t>
  </si>
  <si>
    <t>Регулировка элеваторного узла</t>
  </si>
  <si>
    <t>акт от 03.08.12</t>
  </si>
  <si>
    <t>акт от 30.09.12</t>
  </si>
  <si>
    <t>акт от 28.09.12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</si>
  <si>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</si>
  <si>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</si>
  <si>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</si>
  <si>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</si>
  <si>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</si>
  <si>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</si>
  <si>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</si>
  <si>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</si>
  <si>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</si>
  <si>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19938,60 (по тарифу)</t>
  </si>
  <si>
    <t>Смена задвижек чугунных на стальные (ХВС)</t>
  </si>
  <si>
    <t>акт от 30.11.12</t>
  </si>
  <si>
    <t>Экономист 2-ой категории по учету лицевый счетов МКД</t>
  </si>
  <si>
    <t>Е. П. Калинина</t>
  </si>
  <si>
    <t>ВымпелКом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</si>
</sst>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2" fontId="4" fillId="35" borderId="12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" fillId="35" borderId="12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0" fontId="1" fillId="35" borderId="12" xfId="0" applyFont="1" applyFill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left"/>
    </xf>
    <xf numFmtId="0" fontId="0" fillId="35" borderId="0" xfId="0" applyFill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2" fontId="6" fillId="35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1" fillId="36" borderId="12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14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4" fillId="36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2" fontId="53" fillId="35" borderId="0" xfId="0" applyNumberFormat="1" applyFont="1" applyFill="1" applyAlignment="1">
      <alignment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/>
    </xf>
    <xf numFmtId="2" fontId="1" fillId="37" borderId="12" xfId="0" applyNumberFormat="1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/>
    </xf>
    <xf numFmtId="2" fontId="53" fillId="35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54" fillId="34" borderId="11" xfId="0" applyNumberFormat="1" applyFont="1" applyFill="1" applyBorder="1" applyAlignment="1">
      <alignment horizontal="center" vertical="center"/>
    </xf>
    <xf numFmtId="0" fontId="13" fillId="35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left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wrapText="1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3" fillId="35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0" xfId="0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35" borderId="0" xfId="0" applyNumberFormat="1" applyFont="1" applyFill="1" applyAlignment="1">
      <alignment/>
    </xf>
    <xf numFmtId="2" fontId="55" fillId="35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14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9">
          <cell r="EP149">
            <v>-18671.830544871846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57"/>
  <sheetViews>
    <sheetView tabSelected="1" zoomScalePageLayoutView="0" workbookViewId="0" topLeftCell="A46">
      <pane xSplit="1" topLeftCell="FU1" activePane="topRight" state="frozen"/>
      <selection pane="topLeft" activeCell="A1" sqref="A1"/>
      <selection pane="topRight" activeCell="FY159" sqref="FY159"/>
    </sheetView>
  </sheetViews>
  <sheetFormatPr defaultColWidth="9.00390625" defaultRowHeight="12.75"/>
  <cols>
    <col min="1" max="1" width="37.25390625" style="9" customWidth="1"/>
    <col min="2" max="2" width="13.75390625" style="9" hidden="1" customWidth="1"/>
    <col min="3" max="17" width="12.25390625" style="9" hidden="1" customWidth="1"/>
    <col min="18" max="18" width="14.375" style="9" hidden="1" customWidth="1"/>
    <col min="19" max="19" width="12.25390625" style="9" hidden="1" customWidth="1"/>
    <col min="20" max="20" width="33.625" style="9" hidden="1" customWidth="1"/>
    <col min="21" max="22" width="12.125" style="9" hidden="1" customWidth="1"/>
    <col min="23" max="23" width="33.625" style="9" hidden="1" customWidth="1"/>
    <col min="24" max="25" width="12.125" style="9" hidden="1" customWidth="1"/>
    <col min="26" max="26" width="33.625" style="9" hidden="1" customWidth="1"/>
    <col min="27" max="28" width="12.125" style="9" hidden="1" customWidth="1"/>
    <col min="29" max="29" width="33.625" style="9" hidden="1" customWidth="1"/>
    <col min="30" max="32" width="12.125" style="9" hidden="1" customWidth="1"/>
    <col min="33" max="33" width="33.625" style="9" hidden="1" customWidth="1"/>
    <col min="34" max="35" width="12.125" style="9" hidden="1" customWidth="1"/>
    <col min="36" max="36" width="33.625" style="9" hidden="1" customWidth="1"/>
    <col min="37" max="38" width="12.125" style="9" hidden="1" customWidth="1"/>
    <col min="39" max="39" width="33.625" style="9" hidden="1" customWidth="1"/>
    <col min="40" max="41" width="12.125" style="9" hidden="1" customWidth="1"/>
    <col min="42" max="42" width="33.625" style="9" hidden="1" customWidth="1"/>
    <col min="43" max="44" width="12.125" style="9" hidden="1" customWidth="1"/>
    <col min="45" max="45" width="33.625" style="9" hidden="1" customWidth="1"/>
    <col min="46" max="47" width="12.125" style="9" hidden="1" customWidth="1"/>
    <col min="48" max="48" width="33.625" style="9" hidden="1" customWidth="1"/>
    <col min="49" max="50" width="12.125" style="9" hidden="1" customWidth="1"/>
    <col min="51" max="51" width="33.625" style="9" hidden="1" customWidth="1"/>
    <col min="52" max="53" width="12.125" style="9" hidden="1" customWidth="1"/>
    <col min="54" max="54" width="33.625" style="9" hidden="1" customWidth="1"/>
    <col min="55" max="56" width="12.125" style="9" hidden="1" customWidth="1"/>
    <col min="57" max="57" width="33.625" style="9" hidden="1" customWidth="1"/>
    <col min="58" max="59" width="12.125" style="9" hidden="1" customWidth="1"/>
    <col min="60" max="60" width="33.625" style="9" hidden="1" customWidth="1"/>
    <col min="61" max="62" width="12.125" style="9" hidden="1" customWidth="1"/>
    <col min="63" max="63" width="33.625" style="9" hidden="1" customWidth="1"/>
    <col min="64" max="65" width="12.125" style="9" hidden="1" customWidth="1"/>
    <col min="66" max="66" width="33.625" style="9" hidden="1" customWidth="1"/>
    <col min="67" max="70" width="12.125" style="9" hidden="1" customWidth="1"/>
    <col min="71" max="71" width="33.625" style="9" hidden="1" customWidth="1"/>
    <col min="72" max="73" width="12.125" style="9" hidden="1" customWidth="1"/>
    <col min="74" max="74" width="33.625" style="9" hidden="1" customWidth="1"/>
    <col min="75" max="76" width="12.125" style="9" hidden="1" customWidth="1"/>
    <col min="77" max="77" width="33.625" style="9" hidden="1" customWidth="1"/>
    <col min="78" max="79" width="12.125" style="9" hidden="1" customWidth="1"/>
    <col min="80" max="80" width="33.625" style="9" hidden="1" customWidth="1"/>
    <col min="81" max="82" width="12.125" style="9" hidden="1" customWidth="1"/>
    <col min="83" max="83" width="33.625" style="9" hidden="1" customWidth="1"/>
    <col min="84" max="85" width="12.125" style="9" hidden="1" customWidth="1"/>
    <col min="86" max="86" width="33.625" style="9" hidden="1" customWidth="1"/>
    <col min="87" max="88" width="12.125" style="9" hidden="1" customWidth="1"/>
    <col min="89" max="89" width="33.625" style="9" hidden="1" customWidth="1"/>
    <col min="90" max="91" width="12.125" style="9" hidden="1" customWidth="1"/>
    <col min="92" max="92" width="33.625" style="9" hidden="1" customWidth="1"/>
    <col min="93" max="94" width="12.125" style="9" hidden="1" customWidth="1"/>
    <col min="95" max="95" width="33.625" style="9" hidden="1" customWidth="1"/>
    <col min="96" max="97" width="12.125" style="9" hidden="1" customWidth="1"/>
    <col min="98" max="98" width="33.625" style="9" hidden="1" customWidth="1"/>
    <col min="99" max="100" width="12.125" style="9" hidden="1" customWidth="1"/>
    <col min="101" max="101" width="33.625" style="9" hidden="1" customWidth="1"/>
    <col min="102" max="103" width="12.125" style="9" hidden="1" customWidth="1"/>
    <col min="104" max="104" width="33.625" style="9" hidden="1" customWidth="1"/>
    <col min="105" max="106" width="12.125" style="9" hidden="1" customWidth="1"/>
    <col min="107" max="107" width="9.125" style="9" hidden="1" customWidth="1"/>
    <col min="108" max="108" width="12.625" style="9" hidden="1" customWidth="1"/>
    <col min="109" max="109" width="33.625" style="9" hidden="1" customWidth="1"/>
    <col min="110" max="111" width="12.125" style="9" hidden="1" customWidth="1"/>
    <col min="112" max="112" width="33.625" style="9" hidden="1" customWidth="1"/>
    <col min="113" max="114" width="12.125" style="9" hidden="1" customWidth="1"/>
    <col min="115" max="115" width="33.625" style="9" hidden="1" customWidth="1"/>
    <col min="116" max="117" width="12.125" style="9" hidden="1" customWidth="1"/>
    <col min="118" max="118" width="33.625" style="9" hidden="1" customWidth="1"/>
    <col min="119" max="120" width="12.125" style="9" hidden="1" customWidth="1"/>
    <col min="121" max="121" width="33.625" style="9" hidden="1" customWidth="1"/>
    <col min="122" max="123" width="12.125" style="9" hidden="1" customWidth="1"/>
    <col min="124" max="124" width="33.625" style="9" hidden="1" customWidth="1"/>
    <col min="125" max="126" width="12.125" style="9" hidden="1" customWidth="1"/>
    <col min="127" max="127" width="33.625" style="9" hidden="1" customWidth="1"/>
    <col min="128" max="129" width="12.125" style="9" hidden="1" customWidth="1"/>
    <col min="130" max="130" width="33.625" style="9" hidden="1" customWidth="1"/>
    <col min="131" max="132" width="12.125" style="9" hidden="1" customWidth="1"/>
    <col min="133" max="133" width="33.625" style="9" hidden="1" customWidth="1"/>
    <col min="134" max="135" width="12.125" style="9" hidden="1" customWidth="1"/>
    <col min="136" max="136" width="33.625" style="9" hidden="1" customWidth="1"/>
    <col min="137" max="138" width="12.125" style="9" hidden="1" customWidth="1"/>
    <col min="139" max="139" width="33.625" style="9" hidden="1" customWidth="1"/>
    <col min="140" max="141" width="12.125" style="9" hidden="1" customWidth="1"/>
    <col min="142" max="142" width="33.625" style="9" hidden="1" customWidth="1"/>
    <col min="143" max="144" width="12.125" style="9" hidden="1" customWidth="1"/>
    <col min="145" max="146" width="12.125" style="9" customWidth="1"/>
    <col min="147" max="147" width="35.75390625" style="0" customWidth="1"/>
    <col min="148" max="148" width="14.625" style="0" customWidth="1"/>
    <col min="150" max="150" width="34.625" style="0" customWidth="1"/>
    <col min="151" max="151" width="14.625" style="0" customWidth="1"/>
    <col min="153" max="153" width="33.75390625" style="0" customWidth="1"/>
    <col min="154" max="154" width="14.625" style="0" customWidth="1"/>
    <col min="155" max="155" width="10.375" style="0" customWidth="1"/>
    <col min="156" max="156" width="34.875" style="0" customWidth="1"/>
    <col min="157" max="157" width="14.625" style="0" customWidth="1"/>
    <col min="158" max="158" width="10.375" style="0" customWidth="1"/>
    <col min="159" max="159" width="33.875" style="0" customWidth="1"/>
    <col min="160" max="160" width="14.625" style="0" customWidth="1"/>
    <col min="161" max="161" width="10.375" style="0" customWidth="1"/>
    <col min="162" max="162" width="34.375" style="0" customWidth="1"/>
    <col min="163" max="163" width="14.625" style="0" customWidth="1"/>
    <col min="164" max="164" width="11.375" style="0" customWidth="1"/>
    <col min="165" max="165" width="34.25390625" style="0" customWidth="1"/>
    <col min="166" max="166" width="14.625" style="0" customWidth="1"/>
    <col min="167" max="167" width="11.75390625" style="0" customWidth="1"/>
    <col min="168" max="168" width="34.75390625" style="0" customWidth="1"/>
    <col min="169" max="169" width="14.625" style="0" customWidth="1"/>
    <col min="170" max="170" width="10.375" style="0" customWidth="1"/>
    <col min="171" max="171" width="36.00390625" style="0" customWidth="1"/>
    <col min="172" max="172" width="14.625" style="0" customWidth="1"/>
    <col min="173" max="173" width="10.375" style="0" customWidth="1"/>
    <col min="174" max="174" width="33.625" style="0" customWidth="1"/>
    <col min="175" max="175" width="12.75390625" style="0" customWidth="1"/>
    <col min="176" max="176" width="11.875" style="0" customWidth="1"/>
    <col min="177" max="177" width="34.375" style="0" customWidth="1"/>
    <col min="178" max="178" width="12.875" style="0" customWidth="1"/>
    <col min="179" max="179" width="11.375" style="0" customWidth="1"/>
    <col min="180" max="180" width="35.875" style="0" customWidth="1"/>
    <col min="181" max="181" width="12.00390625" style="0" customWidth="1"/>
    <col min="182" max="182" width="11.875" style="100" customWidth="1"/>
    <col min="183" max="183" width="10.875" style="0" customWidth="1"/>
  </cols>
  <sheetData>
    <row r="1" spans="1:182" s="7" customFormat="1" ht="13.5" customHeight="1">
      <c r="A1" s="143" t="s">
        <v>608</v>
      </c>
      <c r="B1" s="144"/>
      <c r="C1" s="144"/>
      <c r="D1" s="144"/>
      <c r="E1" s="144"/>
      <c r="F1" s="144"/>
      <c r="G1" s="144"/>
      <c r="H1" s="14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Z1" s="33"/>
    </row>
    <row r="2" spans="1:182" s="7" customFormat="1" ht="12.75" customHeight="1">
      <c r="A2" s="144"/>
      <c r="B2" s="144"/>
      <c r="C2" s="144"/>
      <c r="D2" s="144"/>
      <c r="E2" s="144"/>
      <c r="F2" s="144"/>
      <c r="G2" s="144"/>
      <c r="H2" s="14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Z2" s="33"/>
    </row>
    <row r="3" spans="1:182" s="7" customFormat="1" ht="26.25" customHeight="1">
      <c r="A3" s="145"/>
      <c r="B3" s="145"/>
      <c r="C3" s="145"/>
      <c r="D3" s="145"/>
      <c r="E3" s="145"/>
      <c r="F3" s="145"/>
      <c r="G3" s="145"/>
      <c r="H3" s="14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9"/>
      <c r="DD3" s="9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Z3" s="33"/>
    </row>
    <row r="4" spans="1:182" ht="12.75">
      <c r="A4" s="141" t="s">
        <v>0</v>
      </c>
      <c r="B4" s="146" t="s">
        <v>11</v>
      </c>
      <c r="C4" s="146"/>
      <c r="D4" s="146" t="s">
        <v>12</v>
      </c>
      <c r="E4" s="146"/>
      <c r="F4" s="140" t="s">
        <v>13</v>
      </c>
      <c r="G4" s="140"/>
      <c r="H4" s="140" t="s">
        <v>14</v>
      </c>
      <c r="I4" s="140"/>
      <c r="J4" s="140" t="s">
        <v>15</v>
      </c>
      <c r="K4" s="140"/>
      <c r="L4" s="127" t="s">
        <v>32</v>
      </c>
      <c r="M4" s="139"/>
      <c r="N4" s="127" t="s">
        <v>35</v>
      </c>
      <c r="O4" s="139"/>
      <c r="P4" s="127" t="s">
        <v>37</v>
      </c>
      <c r="Q4" s="139"/>
      <c r="R4" s="140" t="s">
        <v>9</v>
      </c>
      <c r="S4" s="140"/>
      <c r="T4" s="127" t="s">
        <v>128</v>
      </c>
      <c r="U4" s="128"/>
      <c r="V4" s="129"/>
      <c r="W4" s="127" t="s">
        <v>64</v>
      </c>
      <c r="X4" s="128"/>
      <c r="Y4" s="138"/>
      <c r="Z4" s="127" t="s">
        <v>78</v>
      </c>
      <c r="AA4" s="128"/>
      <c r="AB4" s="138"/>
      <c r="AC4" s="127" t="s">
        <v>88</v>
      </c>
      <c r="AD4" s="128"/>
      <c r="AE4" s="129"/>
      <c r="AF4" s="10"/>
      <c r="AG4" s="127" t="s">
        <v>94</v>
      </c>
      <c r="AH4" s="128"/>
      <c r="AI4" s="129"/>
      <c r="AJ4" s="127" t="s">
        <v>95</v>
      </c>
      <c r="AK4" s="128"/>
      <c r="AL4" s="129"/>
      <c r="AM4" s="127" t="s">
        <v>191</v>
      </c>
      <c r="AN4" s="128"/>
      <c r="AO4" s="129"/>
      <c r="AP4" s="127" t="s">
        <v>159</v>
      </c>
      <c r="AQ4" s="128"/>
      <c r="AR4" s="129"/>
      <c r="AS4" s="127" t="s">
        <v>171</v>
      </c>
      <c r="AT4" s="128"/>
      <c r="AU4" s="129"/>
      <c r="AV4" s="127" t="s">
        <v>193</v>
      </c>
      <c r="AW4" s="128"/>
      <c r="AX4" s="129"/>
      <c r="AY4" s="127" t="s">
        <v>206</v>
      </c>
      <c r="AZ4" s="128"/>
      <c r="BA4" s="129"/>
      <c r="BB4" s="127" t="s">
        <v>207</v>
      </c>
      <c r="BC4" s="128"/>
      <c r="BD4" s="129"/>
      <c r="BE4" s="127" t="s">
        <v>227</v>
      </c>
      <c r="BF4" s="128"/>
      <c r="BG4" s="129"/>
      <c r="BH4" s="127" t="s">
        <v>228</v>
      </c>
      <c r="BI4" s="128"/>
      <c r="BJ4" s="129"/>
      <c r="BK4" s="127" t="s">
        <v>229</v>
      </c>
      <c r="BL4" s="128"/>
      <c r="BM4" s="129"/>
      <c r="BN4" s="127" t="s">
        <v>271</v>
      </c>
      <c r="BO4" s="128"/>
      <c r="BP4" s="129"/>
      <c r="BS4" s="127" t="s">
        <v>273</v>
      </c>
      <c r="BT4" s="128"/>
      <c r="BU4" s="129"/>
      <c r="BV4" s="127" t="s">
        <v>292</v>
      </c>
      <c r="BW4" s="128"/>
      <c r="BX4" s="129"/>
      <c r="BY4" s="127" t="s">
        <v>312</v>
      </c>
      <c r="BZ4" s="128"/>
      <c r="CA4" s="129"/>
      <c r="CB4" s="127" t="s">
        <v>318</v>
      </c>
      <c r="CC4" s="128"/>
      <c r="CD4" s="129"/>
      <c r="CE4" s="127" t="s">
        <v>326</v>
      </c>
      <c r="CF4" s="128"/>
      <c r="CG4" s="129"/>
      <c r="CH4" s="127" t="s">
        <v>332</v>
      </c>
      <c r="CI4" s="128"/>
      <c r="CJ4" s="129"/>
      <c r="CK4" s="127" t="s">
        <v>341</v>
      </c>
      <c r="CL4" s="128"/>
      <c r="CM4" s="129"/>
      <c r="CN4" s="127" t="s">
        <v>352</v>
      </c>
      <c r="CO4" s="128"/>
      <c r="CP4" s="129"/>
      <c r="CQ4" s="127" t="s">
        <v>356</v>
      </c>
      <c r="CR4" s="128"/>
      <c r="CS4" s="129"/>
      <c r="CT4" s="127" t="s">
        <v>363</v>
      </c>
      <c r="CU4" s="128"/>
      <c r="CV4" s="129"/>
      <c r="CW4" s="127" t="s">
        <v>365</v>
      </c>
      <c r="CX4" s="128"/>
      <c r="CY4" s="129"/>
      <c r="CZ4" s="127" t="s">
        <v>372</v>
      </c>
      <c r="DA4" s="128"/>
      <c r="DB4" s="129"/>
      <c r="DE4" s="127" t="s">
        <v>380</v>
      </c>
      <c r="DF4" s="128"/>
      <c r="DG4" s="129"/>
      <c r="DH4" s="127" t="s">
        <v>389</v>
      </c>
      <c r="DI4" s="128"/>
      <c r="DJ4" s="129"/>
      <c r="DK4" s="127" t="s">
        <v>404</v>
      </c>
      <c r="DL4" s="128"/>
      <c r="DM4" s="129"/>
      <c r="DN4" s="127" t="s">
        <v>411</v>
      </c>
      <c r="DO4" s="128"/>
      <c r="DP4" s="129"/>
      <c r="DQ4" s="127" t="s">
        <v>421</v>
      </c>
      <c r="DR4" s="128"/>
      <c r="DS4" s="129"/>
      <c r="DT4" s="127" t="s">
        <v>430</v>
      </c>
      <c r="DU4" s="128"/>
      <c r="DV4" s="129"/>
      <c r="DW4" s="127" t="s">
        <v>432</v>
      </c>
      <c r="DX4" s="128"/>
      <c r="DY4" s="129"/>
      <c r="DZ4" s="127" t="s">
        <v>441</v>
      </c>
      <c r="EA4" s="128"/>
      <c r="EB4" s="129"/>
      <c r="EC4" s="127" t="s">
        <v>448</v>
      </c>
      <c r="ED4" s="128"/>
      <c r="EE4" s="129"/>
      <c r="EF4" s="127" t="s">
        <v>451</v>
      </c>
      <c r="EG4" s="128"/>
      <c r="EH4" s="129"/>
      <c r="EI4" s="127" t="s">
        <v>458</v>
      </c>
      <c r="EJ4" s="128"/>
      <c r="EK4" s="129"/>
      <c r="EL4" s="127" t="s">
        <v>481</v>
      </c>
      <c r="EM4" s="128"/>
      <c r="EN4" s="129"/>
      <c r="EQ4" s="127" t="s">
        <v>504</v>
      </c>
      <c r="ER4" s="128"/>
      <c r="ES4" s="129"/>
      <c r="ET4" s="127" t="s">
        <v>505</v>
      </c>
      <c r="EU4" s="128"/>
      <c r="EV4" s="129"/>
      <c r="EW4" s="127" t="s">
        <v>529</v>
      </c>
      <c r="EX4" s="128"/>
      <c r="EY4" s="129"/>
      <c r="EZ4" s="127" t="s">
        <v>506</v>
      </c>
      <c r="FA4" s="128"/>
      <c r="FB4" s="129"/>
      <c r="FC4" s="127" t="s">
        <v>543</v>
      </c>
      <c r="FD4" s="128"/>
      <c r="FE4" s="129"/>
      <c r="FF4" s="127" t="s">
        <v>557</v>
      </c>
      <c r="FG4" s="128"/>
      <c r="FH4" s="129"/>
      <c r="FI4" s="127" t="s">
        <v>558</v>
      </c>
      <c r="FJ4" s="128"/>
      <c r="FK4" s="129"/>
      <c r="FL4" s="127" t="s">
        <v>561</v>
      </c>
      <c r="FM4" s="128"/>
      <c r="FN4" s="129"/>
      <c r="FO4" s="127" t="s">
        <v>572</v>
      </c>
      <c r="FP4" s="128"/>
      <c r="FQ4" s="129"/>
      <c r="FR4" s="127" t="s">
        <v>583</v>
      </c>
      <c r="FS4" s="128"/>
      <c r="FT4" s="129"/>
      <c r="FU4" s="127" t="s">
        <v>589</v>
      </c>
      <c r="FV4" s="128"/>
      <c r="FW4" s="129"/>
      <c r="FX4" s="127" t="s">
        <v>601</v>
      </c>
      <c r="FY4" s="128"/>
      <c r="FZ4" s="129"/>
    </row>
    <row r="5" spans="1:182" ht="27" customHeight="1">
      <c r="A5" s="142"/>
      <c r="B5" s="11" t="s">
        <v>1</v>
      </c>
      <c r="C5" s="11" t="s">
        <v>39</v>
      </c>
      <c r="D5" s="11" t="s">
        <v>1</v>
      </c>
      <c r="E5" s="11" t="s">
        <v>39</v>
      </c>
      <c r="F5" s="11" t="s">
        <v>1</v>
      </c>
      <c r="G5" s="11" t="s">
        <v>39</v>
      </c>
      <c r="H5" s="11" t="s">
        <v>1</v>
      </c>
      <c r="I5" s="11" t="s">
        <v>39</v>
      </c>
      <c r="J5" s="11" t="s">
        <v>1</v>
      </c>
      <c r="K5" s="11" t="s">
        <v>39</v>
      </c>
      <c r="L5" s="11" t="s">
        <v>1</v>
      </c>
      <c r="M5" s="11" t="s">
        <v>39</v>
      </c>
      <c r="N5" s="11" t="s">
        <v>1</v>
      </c>
      <c r="O5" s="11" t="s">
        <v>39</v>
      </c>
      <c r="P5" s="11" t="s">
        <v>1</v>
      </c>
      <c r="Q5" s="11" t="s">
        <v>39</v>
      </c>
      <c r="R5" s="11" t="s">
        <v>1</v>
      </c>
      <c r="S5" s="11" t="s">
        <v>39</v>
      </c>
      <c r="T5" s="11" t="s">
        <v>0</v>
      </c>
      <c r="U5" s="11" t="s">
        <v>65</v>
      </c>
      <c r="V5" s="11" t="s">
        <v>66</v>
      </c>
      <c r="W5" s="11" t="s">
        <v>0</v>
      </c>
      <c r="X5" s="11" t="s">
        <v>65</v>
      </c>
      <c r="Y5" s="12" t="s">
        <v>66</v>
      </c>
      <c r="Z5" s="11" t="s">
        <v>0</v>
      </c>
      <c r="AA5" s="11" t="s">
        <v>65</v>
      </c>
      <c r="AB5" s="12" t="s">
        <v>66</v>
      </c>
      <c r="AC5" s="11" t="s">
        <v>0</v>
      </c>
      <c r="AD5" s="11" t="s">
        <v>65</v>
      </c>
      <c r="AE5" s="11" t="s">
        <v>66</v>
      </c>
      <c r="AF5" s="11"/>
      <c r="AG5" s="11" t="s">
        <v>0</v>
      </c>
      <c r="AH5" s="11" t="s">
        <v>65</v>
      </c>
      <c r="AI5" s="11" t="s">
        <v>66</v>
      </c>
      <c r="AJ5" s="11" t="s">
        <v>0</v>
      </c>
      <c r="AK5" s="11" t="s">
        <v>65</v>
      </c>
      <c r="AL5" s="11" t="s">
        <v>66</v>
      </c>
      <c r="AM5" s="11" t="s">
        <v>0</v>
      </c>
      <c r="AN5" s="11" t="s">
        <v>65</v>
      </c>
      <c r="AO5" s="11" t="s">
        <v>66</v>
      </c>
      <c r="AP5" s="11" t="s">
        <v>0</v>
      </c>
      <c r="AQ5" s="11" t="s">
        <v>65</v>
      </c>
      <c r="AR5" s="11" t="s">
        <v>66</v>
      </c>
      <c r="AS5" s="11" t="s">
        <v>0</v>
      </c>
      <c r="AT5" s="11" t="s">
        <v>65</v>
      </c>
      <c r="AU5" s="11" t="s">
        <v>66</v>
      </c>
      <c r="AV5" s="11" t="s">
        <v>0</v>
      </c>
      <c r="AW5" s="11" t="s">
        <v>65</v>
      </c>
      <c r="AX5" s="11" t="s">
        <v>66</v>
      </c>
      <c r="AY5" s="11" t="s">
        <v>0</v>
      </c>
      <c r="AZ5" s="11" t="s">
        <v>65</v>
      </c>
      <c r="BA5" s="11" t="s">
        <v>66</v>
      </c>
      <c r="BB5" s="11" t="s">
        <v>0</v>
      </c>
      <c r="BC5" s="11" t="s">
        <v>65</v>
      </c>
      <c r="BD5" s="11" t="s">
        <v>66</v>
      </c>
      <c r="BE5" s="11" t="s">
        <v>0</v>
      </c>
      <c r="BF5" s="11" t="s">
        <v>65</v>
      </c>
      <c r="BG5" s="11" t="s">
        <v>66</v>
      </c>
      <c r="BH5" s="11" t="s">
        <v>0</v>
      </c>
      <c r="BI5" s="11" t="s">
        <v>65</v>
      </c>
      <c r="BJ5" s="11" t="s">
        <v>66</v>
      </c>
      <c r="BK5" s="11" t="s">
        <v>0</v>
      </c>
      <c r="BL5" s="11" t="s">
        <v>65</v>
      </c>
      <c r="BM5" s="11" t="s">
        <v>66</v>
      </c>
      <c r="BN5" s="11" t="s">
        <v>0</v>
      </c>
      <c r="BO5" s="11" t="s">
        <v>65</v>
      </c>
      <c r="BP5" s="11" t="s">
        <v>66</v>
      </c>
      <c r="BQ5" s="11"/>
      <c r="BR5" s="11"/>
      <c r="BS5" s="11" t="s">
        <v>0</v>
      </c>
      <c r="BT5" s="11" t="s">
        <v>65</v>
      </c>
      <c r="BU5" s="11" t="s">
        <v>66</v>
      </c>
      <c r="BV5" s="11" t="s">
        <v>0</v>
      </c>
      <c r="BW5" s="11" t="s">
        <v>65</v>
      </c>
      <c r="BX5" s="11" t="s">
        <v>66</v>
      </c>
      <c r="BY5" s="11" t="s">
        <v>0</v>
      </c>
      <c r="BZ5" s="11" t="s">
        <v>65</v>
      </c>
      <c r="CA5" s="11" t="s">
        <v>66</v>
      </c>
      <c r="CB5" s="11" t="s">
        <v>0</v>
      </c>
      <c r="CC5" s="11" t="s">
        <v>65</v>
      </c>
      <c r="CD5" s="11" t="s">
        <v>66</v>
      </c>
      <c r="CE5" s="11" t="s">
        <v>0</v>
      </c>
      <c r="CF5" s="11" t="s">
        <v>65</v>
      </c>
      <c r="CG5" s="11" t="s">
        <v>66</v>
      </c>
      <c r="CH5" s="11" t="s">
        <v>0</v>
      </c>
      <c r="CI5" s="11" t="s">
        <v>65</v>
      </c>
      <c r="CJ5" s="11" t="s">
        <v>66</v>
      </c>
      <c r="CK5" s="11" t="s">
        <v>0</v>
      </c>
      <c r="CL5" s="11" t="s">
        <v>65</v>
      </c>
      <c r="CM5" s="11" t="s">
        <v>66</v>
      </c>
      <c r="CN5" s="11" t="s">
        <v>0</v>
      </c>
      <c r="CO5" s="11" t="s">
        <v>65</v>
      </c>
      <c r="CP5" s="11" t="s">
        <v>66</v>
      </c>
      <c r="CQ5" s="11" t="s">
        <v>0</v>
      </c>
      <c r="CR5" s="11" t="s">
        <v>65</v>
      </c>
      <c r="CS5" s="11" t="s">
        <v>66</v>
      </c>
      <c r="CT5" s="11" t="s">
        <v>0</v>
      </c>
      <c r="CU5" s="11" t="s">
        <v>65</v>
      </c>
      <c r="CV5" s="11" t="s">
        <v>66</v>
      </c>
      <c r="CW5" s="11" t="s">
        <v>0</v>
      </c>
      <c r="CX5" s="11" t="s">
        <v>65</v>
      </c>
      <c r="CY5" s="11" t="s">
        <v>66</v>
      </c>
      <c r="CZ5" s="11" t="s">
        <v>0</v>
      </c>
      <c r="DA5" s="11" t="s">
        <v>65</v>
      </c>
      <c r="DB5" s="11" t="s">
        <v>66</v>
      </c>
      <c r="DE5" s="11" t="s">
        <v>0</v>
      </c>
      <c r="DF5" s="11" t="s">
        <v>65</v>
      </c>
      <c r="DG5" s="11" t="s">
        <v>66</v>
      </c>
      <c r="DH5" s="11" t="s">
        <v>0</v>
      </c>
      <c r="DI5" s="11" t="s">
        <v>65</v>
      </c>
      <c r="DJ5" s="11" t="s">
        <v>66</v>
      </c>
      <c r="DK5" s="11" t="s">
        <v>0</v>
      </c>
      <c r="DL5" s="11" t="s">
        <v>65</v>
      </c>
      <c r="DM5" s="11" t="s">
        <v>66</v>
      </c>
      <c r="DN5" s="11" t="s">
        <v>0</v>
      </c>
      <c r="DO5" s="11" t="s">
        <v>65</v>
      </c>
      <c r="DP5" s="11" t="s">
        <v>66</v>
      </c>
      <c r="DQ5" s="11" t="s">
        <v>0</v>
      </c>
      <c r="DR5" s="11" t="s">
        <v>65</v>
      </c>
      <c r="DS5" s="11" t="s">
        <v>66</v>
      </c>
      <c r="DT5" s="11" t="s">
        <v>0</v>
      </c>
      <c r="DU5" s="11" t="s">
        <v>65</v>
      </c>
      <c r="DV5" s="11" t="s">
        <v>66</v>
      </c>
      <c r="DW5" s="11" t="s">
        <v>0</v>
      </c>
      <c r="DX5" s="11" t="s">
        <v>65</v>
      </c>
      <c r="DY5" s="11" t="s">
        <v>66</v>
      </c>
      <c r="DZ5" s="11" t="s">
        <v>0</v>
      </c>
      <c r="EA5" s="11" t="s">
        <v>65</v>
      </c>
      <c r="EB5" s="11" t="s">
        <v>66</v>
      </c>
      <c r="EC5" s="11" t="s">
        <v>0</v>
      </c>
      <c r="ED5" s="11" t="s">
        <v>65</v>
      </c>
      <c r="EE5" s="11" t="s">
        <v>66</v>
      </c>
      <c r="EF5" s="11" t="s">
        <v>0</v>
      </c>
      <c r="EG5" s="11" t="s">
        <v>65</v>
      </c>
      <c r="EH5" s="11" t="s">
        <v>66</v>
      </c>
      <c r="EI5" s="11" t="s">
        <v>0</v>
      </c>
      <c r="EJ5" s="11" t="s">
        <v>65</v>
      </c>
      <c r="EK5" s="11" t="s">
        <v>66</v>
      </c>
      <c r="EL5" s="11" t="s">
        <v>0</v>
      </c>
      <c r="EM5" s="11" t="s">
        <v>65</v>
      </c>
      <c r="EN5" s="11" t="s">
        <v>66</v>
      </c>
      <c r="EO5" s="11"/>
      <c r="EP5" s="11"/>
      <c r="EQ5" s="57" t="s">
        <v>0</v>
      </c>
      <c r="ER5" s="57" t="s">
        <v>65</v>
      </c>
      <c r="ES5" s="57" t="s">
        <v>66</v>
      </c>
      <c r="ET5" s="57" t="s">
        <v>0</v>
      </c>
      <c r="EU5" s="57" t="s">
        <v>65</v>
      </c>
      <c r="EV5" s="57" t="s">
        <v>66</v>
      </c>
      <c r="EW5" s="57" t="s">
        <v>0</v>
      </c>
      <c r="EX5" s="57" t="s">
        <v>65</v>
      </c>
      <c r="EY5" s="57" t="s">
        <v>66</v>
      </c>
      <c r="EZ5" s="57" t="s">
        <v>0</v>
      </c>
      <c r="FA5" s="57" t="s">
        <v>65</v>
      </c>
      <c r="FB5" s="57" t="s">
        <v>66</v>
      </c>
      <c r="FC5" s="61" t="s">
        <v>0</v>
      </c>
      <c r="FD5" s="61" t="s">
        <v>65</v>
      </c>
      <c r="FE5" s="61" t="s">
        <v>66</v>
      </c>
      <c r="FF5" s="62" t="s">
        <v>0</v>
      </c>
      <c r="FG5" s="62" t="s">
        <v>65</v>
      </c>
      <c r="FH5" s="62" t="s">
        <v>66</v>
      </c>
      <c r="FI5" s="63" t="s">
        <v>0</v>
      </c>
      <c r="FJ5" s="63" t="s">
        <v>65</v>
      </c>
      <c r="FK5" s="63" t="s">
        <v>66</v>
      </c>
      <c r="FL5" s="64" t="s">
        <v>0</v>
      </c>
      <c r="FM5" s="64" t="s">
        <v>65</v>
      </c>
      <c r="FN5" s="64" t="s">
        <v>66</v>
      </c>
      <c r="FO5" s="65" t="s">
        <v>0</v>
      </c>
      <c r="FP5" s="65" t="s">
        <v>65</v>
      </c>
      <c r="FQ5" s="65" t="s">
        <v>66</v>
      </c>
      <c r="FR5" s="66" t="s">
        <v>0</v>
      </c>
      <c r="FS5" s="66" t="s">
        <v>65</v>
      </c>
      <c r="FT5" s="66" t="s">
        <v>66</v>
      </c>
      <c r="FU5" s="95" t="s">
        <v>0</v>
      </c>
      <c r="FV5" s="95" t="s">
        <v>65</v>
      </c>
      <c r="FW5" s="95" t="s">
        <v>66</v>
      </c>
      <c r="FX5" s="96" t="s">
        <v>0</v>
      </c>
      <c r="FY5" s="96" t="s">
        <v>65</v>
      </c>
      <c r="FZ5" s="32" t="s">
        <v>66</v>
      </c>
    </row>
    <row r="6" spans="1:182" ht="14.25" customHeight="1">
      <c r="A6" s="13"/>
      <c r="B6" s="130" t="s">
        <v>2</v>
      </c>
      <c r="C6" s="130"/>
      <c r="D6" s="130" t="s">
        <v>2</v>
      </c>
      <c r="E6" s="130"/>
      <c r="F6" s="130" t="s">
        <v>2</v>
      </c>
      <c r="G6" s="130"/>
      <c r="H6" s="130" t="s">
        <v>2</v>
      </c>
      <c r="I6" s="130"/>
      <c r="J6" s="130" t="s">
        <v>2</v>
      </c>
      <c r="K6" s="130"/>
      <c r="L6" s="130" t="s">
        <v>2</v>
      </c>
      <c r="M6" s="130"/>
      <c r="N6" s="130" t="s">
        <v>2</v>
      </c>
      <c r="O6" s="130"/>
      <c r="P6" s="130" t="s">
        <v>2</v>
      </c>
      <c r="Q6" s="130"/>
      <c r="R6" s="130" t="s">
        <v>2</v>
      </c>
      <c r="S6" s="130"/>
      <c r="T6" s="132"/>
      <c r="U6" s="133"/>
      <c r="V6" s="134"/>
      <c r="W6" s="132"/>
      <c r="X6" s="133"/>
      <c r="Y6" s="134"/>
      <c r="Z6" s="132"/>
      <c r="AA6" s="133"/>
      <c r="AB6" s="134"/>
      <c r="AC6" s="132"/>
      <c r="AD6" s="133"/>
      <c r="AE6" s="134"/>
      <c r="AF6" s="14"/>
      <c r="AG6" s="132"/>
      <c r="AH6" s="133"/>
      <c r="AI6" s="134"/>
      <c r="AJ6" s="132"/>
      <c r="AK6" s="133"/>
      <c r="AL6" s="134"/>
      <c r="AM6" s="132"/>
      <c r="AN6" s="133"/>
      <c r="AO6" s="134"/>
      <c r="AP6" s="132"/>
      <c r="AQ6" s="133"/>
      <c r="AR6" s="134"/>
      <c r="AS6" s="132"/>
      <c r="AT6" s="133"/>
      <c r="AU6" s="134"/>
      <c r="AV6" s="132"/>
      <c r="AW6" s="133"/>
      <c r="AX6" s="134"/>
      <c r="AY6" s="132"/>
      <c r="AZ6" s="133"/>
      <c r="BA6" s="134"/>
      <c r="BB6" s="132"/>
      <c r="BC6" s="133"/>
      <c r="BD6" s="134"/>
      <c r="BE6" s="132"/>
      <c r="BF6" s="133"/>
      <c r="BG6" s="134"/>
      <c r="BH6" s="132"/>
      <c r="BI6" s="133"/>
      <c r="BJ6" s="134"/>
      <c r="BK6" s="132"/>
      <c r="BL6" s="133"/>
      <c r="BM6" s="134"/>
      <c r="BN6" s="132"/>
      <c r="BO6" s="133"/>
      <c r="BP6" s="134"/>
      <c r="BS6" s="132"/>
      <c r="BT6" s="133"/>
      <c r="BU6" s="134"/>
      <c r="BV6" s="132"/>
      <c r="BW6" s="133"/>
      <c r="BX6" s="134"/>
      <c r="BY6" s="132"/>
      <c r="BZ6" s="133"/>
      <c r="CA6" s="134"/>
      <c r="CB6" s="132"/>
      <c r="CC6" s="133"/>
      <c r="CD6" s="134"/>
      <c r="CE6" s="132"/>
      <c r="CF6" s="133"/>
      <c r="CG6" s="134"/>
      <c r="CH6" s="132"/>
      <c r="CI6" s="133"/>
      <c r="CJ6" s="134"/>
      <c r="CK6" s="132"/>
      <c r="CL6" s="133"/>
      <c r="CM6" s="134"/>
      <c r="CN6" s="132"/>
      <c r="CO6" s="133"/>
      <c r="CP6" s="134"/>
      <c r="CQ6" s="132"/>
      <c r="CR6" s="133"/>
      <c r="CS6" s="134"/>
      <c r="CT6" s="132"/>
      <c r="CU6" s="133"/>
      <c r="CV6" s="134"/>
      <c r="CW6" s="132"/>
      <c r="CX6" s="133"/>
      <c r="CY6" s="134"/>
      <c r="CZ6" s="132"/>
      <c r="DA6" s="133"/>
      <c r="DB6" s="134"/>
      <c r="DE6" s="132"/>
      <c r="DF6" s="133"/>
      <c r="DG6" s="134"/>
      <c r="DH6" s="132"/>
      <c r="DI6" s="133"/>
      <c r="DJ6" s="134"/>
      <c r="DK6" s="132"/>
      <c r="DL6" s="133"/>
      <c r="DM6" s="134"/>
      <c r="DN6" s="132"/>
      <c r="DO6" s="133"/>
      <c r="DP6" s="134"/>
      <c r="DQ6" s="132"/>
      <c r="DR6" s="133"/>
      <c r="DS6" s="134"/>
      <c r="DT6" s="132"/>
      <c r="DU6" s="133"/>
      <c r="DV6" s="134"/>
      <c r="DW6" s="132"/>
      <c r="DX6" s="133"/>
      <c r="DY6" s="134"/>
      <c r="DZ6" s="132"/>
      <c r="EA6" s="133"/>
      <c r="EB6" s="134"/>
      <c r="EC6" s="132"/>
      <c r="ED6" s="133"/>
      <c r="EE6" s="134"/>
      <c r="EF6" s="132"/>
      <c r="EG6" s="133"/>
      <c r="EH6" s="134"/>
      <c r="EI6" s="132"/>
      <c r="EJ6" s="133"/>
      <c r="EK6" s="134"/>
      <c r="EL6" s="132"/>
      <c r="EM6" s="133"/>
      <c r="EN6" s="134"/>
      <c r="EQ6" s="132"/>
      <c r="ER6" s="133"/>
      <c r="ES6" s="134"/>
      <c r="ET6" s="132"/>
      <c r="EU6" s="133"/>
      <c r="EV6" s="134"/>
      <c r="EW6" s="132"/>
      <c r="EX6" s="133"/>
      <c r="EY6" s="134"/>
      <c r="EZ6" s="132"/>
      <c r="FA6" s="133"/>
      <c r="FB6" s="134"/>
      <c r="FC6" s="132"/>
      <c r="FD6" s="133"/>
      <c r="FE6" s="134"/>
      <c r="FF6" s="132"/>
      <c r="FG6" s="133"/>
      <c r="FH6" s="134"/>
      <c r="FI6" s="132"/>
      <c r="FJ6" s="133"/>
      <c r="FK6" s="134"/>
      <c r="FL6" s="132"/>
      <c r="FM6" s="133"/>
      <c r="FN6" s="134"/>
      <c r="FO6" s="132"/>
      <c r="FP6" s="133"/>
      <c r="FQ6" s="134"/>
      <c r="FR6" s="130"/>
      <c r="FS6" s="130"/>
      <c r="FT6" s="131"/>
      <c r="FU6" s="130"/>
      <c r="FV6" s="130"/>
      <c r="FW6" s="131"/>
      <c r="FX6" s="130"/>
      <c r="FY6" s="130"/>
      <c r="FZ6" s="131"/>
    </row>
    <row r="7" spans="1:182" s="1" customFormat="1" ht="16.5" customHeight="1">
      <c r="A7" s="11"/>
      <c r="B7" s="15" t="s">
        <v>18</v>
      </c>
      <c r="C7" s="16">
        <v>10525.05</v>
      </c>
      <c r="D7" s="15" t="s">
        <v>18</v>
      </c>
      <c r="E7" s="16">
        <v>10525.05</v>
      </c>
      <c r="F7" s="15" t="s">
        <v>18</v>
      </c>
      <c r="G7" s="16">
        <v>10525.05</v>
      </c>
      <c r="H7" s="15" t="s">
        <v>18</v>
      </c>
      <c r="I7" s="16">
        <v>10525.05</v>
      </c>
      <c r="J7" s="15" t="s">
        <v>18</v>
      </c>
      <c r="K7" s="16">
        <v>10525.05</v>
      </c>
      <c r="L7" s="15" t="s">
        <v>18</v>
      </c>
      <c r="M7" s="16">
        <v>10525.05</v>
      </c>
      <c r="N7" s="15" t="s">
        <v>18</v>
      </c>
      <c r="O7" s="16">
        <v>10525.05</v>
      </c>
      <c r="P7" s="15" t="s">
        <v>18</v>
      </c>
      <c r="Q7" s="16">
        <v>10525.05</v>
      </c>
      <c r="R7" s="15" t="s">
        <v>18</v>
      </c>
      <c r="S7" s="17">
        <f>C7+E7+G7+I7+K7+M7+O7+Q7</f>
        <v>84200.40000000001</v>
      </c>
      <c r="T7" s="18" t="s">
        <v>67</v>
      </c>
      <c r="U7" s="15"/>
      <c r="V7" s="19">
        <v>10525.05</v>
      </c>
      <c r="W7" s="18" t="s">
        <v>67</v>
      </c>
      <c r="X7" s="20"/>
      <c r="Y7" s="19">
        <v>10525.05</v>
      </c>
      <c r="Z7" s="18" t="s">
        <v>67</v>
      </c>
      <c r="AA7" s="20"/>
      <c r="AB7" s="19">
        <v>10525.05</v>
      </c>
      <c r="AC7" s="18" t="s">
        <v>67</v>
      </c>
      <c r="AD7" s="15"/>
      <c r="AE7" s="19">
        <v>10525.05</v>
      </c>
      <c r="AF7" s="19"/>
      <c r="AG7" s="18" t="s">
        <v>67</v>
      </c>
      <c r="AH7" s="15"/>
      <c r="AI7" s="19">
        <v>10026.5</v>
      </c>
      <c r="AJ7" s="18" t="s">
        <v>67</v>
      </c>
      <c r="AK7" s="15"/>
      <c r="AL7" s="19">
        <v>10026.5</v>
      </c>
      <c r="AM7" s="18" t="s">
        <v>67</v>
      </c>
      <c r="AN7" s="15"/>
      <c r="AO7" s="19">
        <v>10026.5</v>
      </c>
      <c r="AP7" s="18" t="s">
        <v>67</v>
      </c>
      <c r="AQ7" s="15"/>
      <c r="AR7" s="19">
        <v>10026.5</v>
      </c>
      <c r="AS7" s="18" t="s">
        <v>67</v>
      </c>
      <c r="AT7" s="15"/>
      <c r="AU7" s="19">
        <v>10026.5</v>
      </c>
      <c r="AV7" s="18" t="s">
        <v>67</v>
      </c>
      <c r="AW7" s="15"/>
      <c r="AX7" s="19">
        <v>10026.5</v>
      </c>
      <c r="AY7" s="18" t="s">
        <v>67</v>
      </c>
      <c r="AZ7" s="15"/>
      <c r="BA7" s="19">
        <v>10026.5</v>
      </c>
      <c r="BB7" s="18" t="s">
        <v>67</v>
      </c>
      <c r="BC7" s="15"/>
      <c r="BD7" s="19">
        <v>10026.5</v>
      </c>
      <c r="BE7" s="18" t="s">
        <v>67</v>
      </c>
      <c r="BF7" s="15"/>
      <c r="BG7" s="19">
        <v>10026.5</v>
      </c>
      <c r="BH7" s="18" t="s">
        <v>67</v>
      </c>
      <c r="BI7" s="15"/>
      <c r="BJ7" s="19">
        <v>10026.5</v>
      </c>
      <c r="BK7" s="18" t="s">
        <v>67</v>
      </c>
      <c r="BL7" s="15"/>
      <c r="BM7" s="19">
        <v>10026.5</v>
      </c>
      <c r="BN7" s="18" t="s">
        <v>67</v>
      </c>
      <c r="BO7" s="15"/>
      <c r="BP7" s="19">
        <v>10026.5</v>
      </c>
      <c r="BQ7" s="19"/>
      <c r="BR7" s="19"/>
      <c r="BS7" s="18" t="s">
        <v>147</v>
      </c>
      <c r="BT7" s="15"/>
      <c r="BU7" s="19">
        <v>10303.47</v>
      </c>
      <c r="BV7" s="18" t="s">
        <v>147</v>
      </c>
      <c r="BW7" s="15"/>
      <c r="BX7" s="19">
        <v>10303.47</v>
      </c>
      <c r="BY7" s="18" t="s">
        <v>147</v>
      </c>
      <c r="BZ7" s="15"/>
      <c r="CA7" s="19">
        <v>10303.47</v>
      </c>
      <c r="CB7" s="18" t="s">
        <v>147</v>
      </c>
      <c r="CC7" s="15"/>
      <c r="CD7" s="19">
        <v>10303.47</v>
      </c>
      <c r="CE7" s="18" t="s">
        <v>147</v>
      </c>
      <c r="CF7" s="15"/>
      <c r="CG7" s="19">
        <v>10303.47</v>
      </c>
      <c r="CH7" s="18" t="s">
        <v>147</v>
      </c>
      <c r="CI7" s="15"/>
      <c r="CJ7" s="19">
        <v>10303.47</v>
      </c>
      <c r="CK7" s="18" t="s">
        <v>147</v>
      </c>
      <c r="CL7" s="15"/>
      <c r="CM7" s="19">
        <v>10303.47</v>
      </c>
      <c r="CN7" s="18" t="s">
        <v>147</v>
      </c>
      <c r="CO7" s="15"/>
      <c r="CP7" s="19">
        <v>10303.47</v>
      </c>
      <c r="CQ7" s="18" t="s">
        <v>147</v>
      </c>
      <c r="CR7" s="15"/>
      <c r="CS7" s="19">
        <v>10303.47</v>
      </c>
      <c r="CT7" s="18" t="s">
        <v>147</v>
      </c>
      <c r="CU7" s="15"/>
      <c r="CV7" s="19">
        <v>10303.47</v>
      </c>
      <c r="CW7" s="18" t="s">
        <v>147</v>
      </c>
      <c r="CX7" s="15"/>
      <c r="CY7" s="19">
        <v>10303.47</v>
      </c>
      <c r="CZ7" s="18" t="s">
        <v>147</v>
      </c>
      <c r="DA7" s="15"/>
      <c r="DB7" s="19">
        <v>10303.47</v>
      </c>
      <c r="DC7" s="9"/>
      <c r="DD7" s="9"/>
      <c r="DE7" s="18" t="s">
        <v>147</v>
      </c>
      <c r="DF7" s="15"/>
      <c r="DG7" s="19">
        <v>11575.47</v>
      </c>
      <c r="DH7" s="18" t="s">
        <v>147</v>
      </c>
      <c r="DI7" s="15"/>
      <c r="DJ7" s="19">
        <v>11575.47</v>
      </c>
      <c r="DK7" s="18" t="s">
        <v>147</v>
      </c>
      <c r="DL7" s="15"/>
      <c r="DM7" s="19">
        <v>11575.47</v>
      </c>
      <c r="DN7" s="18" t="s">
        <v>147</v>
      </c>
      <c r="DO7" s="15"/>
      <c r="DP7" s="19">
        <v>11575.47</v>
      </c>
      <c r="DQ7" s="18" t="s">
        <v>147</v>
      </c>
      <c r="DR7" s="15"/>
      <c r="DS7" s="19">
        <v>11575.47</v>
      </c>
      <c r="DT7" s="18" t="s">
        <v>147</v>
      </c>
      <c r="DU7" s="15"/>
      <c r="DV7" s="19">
        <v>11575.47</v>
      </c>
      <c r="DW7" s="18" t="s">
        <v>147</v>
      </c>
      <c r="DX7" s="15"/>
      <c r="DY7" s="19">
        <v>11575.47</v>
      </c>
      <c r="DZ7" s="18" t="s">
        <v>147</v>
      </c>
      <c r="EA7" s="15"/>
      <c r="EB7" s="19">
        <v>11575.47</v>
      </c>
      <c r="EC7" s="18" t="s">
        <v>147</v>
      </c>
      <c r="ED7" s="15"/>
      <c r="EE7" s="19">
        <v>11575.47</v>
      </c>
      <c r="EF7" s="18" t="s">
        <v>147</v>
      </c>
      <c r="EG7" s="15"/>
      <c r="EH7" s="19">
        <v>11575.47</v>
      </c>
      <c r="EI7" s="18" t="s">
        <v>147</v>
      </c>
      <c r="EJ7" s="15"/>
      <c r="EK7" s="19">
        <v>11575.47</v>
      </c>
      <c r="EL7" s="18" t="s">
        <v>147</v>
      </c>
      <c r="EM7" s="15"/>
      <c r="EN7" s="19">
        <v>11575.47</v>
      </c>
      <c r="EO7" s="19"/>
      <c r="EP7" s="19"/>
      <c r="EQ7" s="60" t="s">
        <v>147</v>
      </c>
      <c r="ER7" s="15"/>
      <c r="ES7" s="92">
        <v>12406.24</v>
      </c>
      <c r="ET7" s="60" t="s">
        <v>147</v>
      </c>
      <c r="EU7" s="15"/>
      <c r="EV7" s="92">
        <v>12406.24</v>
      </c>
      <c r="EW7" s="60" t="s">
        <v>147</v>
      </c>
      <c r="EX7" s="15"/>
      <c r="EY7" s="92">
        <v>12406.24</v>
      </c>
      <c r="EZ7" s="60" t="s">
        <v>147</v>
      </c>
      <c r="FA7" s="15"/>
      <c r="FB7" s="92">
        <v>12406.24</v>
      </c>
      <c r="FC7" s="60" t="s">
        <v>147</v>
      </c>
      <c r="FD7" s="15"/>
      <c r="FE7" s="92">
        <v>12406.24</v>
      </c>
      <c r="FF7" s="60" t="s">
        <v>147</v>
      </c>
      <c r="FG7" s="15"/>
      <c r="FH7" s="92">
        <v>12406.24</v>
      </c>
      <c r="FI7" s="60" t="s">
        <v>147</v>
      </c>
      <c r="FJ7" s="15"/>
      <c r="FK7" s="92">
        <v>12406.24</v>
      </c>
      <c r="FL7" s="60" t="s">
        <v>147</v>
      </c>
      <c r="FM7" s="15"/>
      <c r="FN7" s="92">
        <v>12406.24</v>
      </c>
      <c r="FO7" s="60" t="s">
        <v>147</v>
      </c>
      <c r="FP7" s="15"/>
      <c r="FQ7" s="92">
        <v>12406.24</v>
      </c>
      <c r="FR7" s="60" t="s">
        <v>147</v>
      </c>
      <c r="FS7" s="15"/>
      <c r="FT7" s="92">
        <v>12406.24</v>
      </c>
      <c r="FU7" s="60" t="s">
        <v>147</v>
      </c>
      <c r="FV7" s="15"/>
      <c r="FW7" s="92">
        <v>12406.24</v>
      </c>
      <c r="FX7" s="60" t="s">
        <v>147</v>
      </c>
      <c r="FY7" s="15"/>
      <c r="FZ7" s="97">
        <v>12406.24</v>
      </c>
    </row>
    <row r="8" spans="1:182" s="1" customFormat="1" ht="21.75" customHeight="1">
      <c r="A8" s="11"/>
      <c r="B8" s="15" t="s">
        <v>18</v>
      </c>
      <c r="C8" s="16">
        <f>SUM(C9:C13)</f>
        <v>1329.5000000000002</v>
      </c>
      <c r="D8" s="15" t="s">
        <v>18</v>
      </c>
      <c r="E8" s="16">
        <f>SUM(E9:E13)</f>
        <v>1329.5000000000002</v>
      </c>
      <c r="F8" s="15" t="s">
        <v>18</v>
      </c>
      <c r="G8" s="16">
        <f>SUM(G9:G13)</f>
        <v>1329.5000000000002</v>
      </c>
      <c r="H8" s="15" t="s">
        <v>18</v>
      </c>
      <c r="I8" s="16">
        <f>SUM(I9:I13)</f>
        <v>1329.5000000000002</v>
      </c>
      <c r="J8" s="15" t="s">
        <v>18</v>
      </c>
      <c r="K8" s="16">
        <f>SUM(K9:K13)</f>
        <v>1329.5000000000002</v>
      </c>
      <c r="L8" s="15" t="s">
        <v>18</v>
      </c>
      <c r="M8" s="16">
        <f>SUM(M9:M13)</f>
        <v>1329.5000000000002</v>
      </c>
      <c r="N8" s="15" t="s">
        <v>18</v>
      </c>
      <c r="O8" s="16">
        <f>SUM(O9:O13)</f>
        <v>1329.5000000000002</v>
      </c>
      <c r="P8" s="15" t="s">
        <v>18</v>
      </c>
      <c r="Q8" s="16">
        <f>SUM(Q9:Q13)</f>
        <v>1329.5000000000002</v>
      </c>
      <c r="R8" s="15" t="s">
        <v>18</v>
      </c>
      <c r="S8" s="17">
        <f aca="true" t="shared" si="0" ref="S8:S38">C8+E8+G8+I8+K8+M8+O8+Q8</f>
        <v>10636.000000000002</v>
      </c>
      <c r="T8" s="18" t="s">
        <v>5</v>
      </c>
      <c r="U8" s="20" t="s">
        <v>129</v>
      </c>
      <c r="V8" s="19">
        <v>184.58</v>
      </c>
      <c r="W8" s="15" t="s">
        <v>69</v>
      </c>
      <c r="X8" s="16" t="s">
        <v>68</v>
      </c>
      <c r="Y8" s="21">
        <v>721.03</v>
      </c>
      <c r="Z8" s="15" t="s">
        <v>79</v>
      </c>
      <c r="AA8" s="16" t="s">
        <v>80</v>
      </c>
      <c r="AB8" s="21">
        <v>174.37</v>
      </c>
      <c r="AC8" s="18" t="s">
        <v>89</v>
      </c>
      <c r="AD8" s="20" t="s">
        <v>90</v>
      </c>
      <c r="AE8" s="19">
        <v>596.49</v>
      </c>
      <c r="AF8" s="19"/>
      <c r="AG8" s="18" t="s">
        <v>96</v>
      </c>
      <c r="AH8" s="20" t="s">
        <v>97</v>
      </c>
      <c r="AI8" s="19">
        <v>822.44</v>
      </c>
      <c r="AJ8" s="18" t="s">
        <v>130</v>
      </c>
      <c r="AK8" s="20" t="s">
        <v>131</v>
      </c>
      <c r="AL8" s="19">
        <v>155.72</v>
      </c>
      <c r="AM8" s="18" t="s">
        <v>149</v>
      </c>
      <c r="AN8" s="20" t="s">
        <v>150</v>
      </c>
      <c r="AO8" s="19">
        <v>15875.58</v>
      </c>
      <c r="AP8" s="18" t="s">
        <v>160</v>
      </c>
      <c r="AQ8" s="20" t="s">
        <v>161</v>
      </c>
      <c r="AR8" s="19">
        <v>114.15</v>
      </c>
      <c r="AS8" s="18" t="s">
        <v>172</v>
      </c>
      <c r="AT8" s="20" t="s">
        <v>173</v>
      </c>
      <c r="AU8" s="19">
        <v>263.07</v>
      </c>
      <c r="AV8" s="18" t="s">
        <v>196</v>
      </c>
      <c r="AW8" s="20" t="s">
        <v>197</v>
      </c>
      <c r="AX8" s="19">
        <v>249.42</v>
      </c>
      <c r="AY8" s="18" t="s">
        <v>216</v>
      </c>
      <c r="AZ8" s="20" t="s">
        <v>217</v>
      </c>
      <c r="BA8" s="19">
        <v>160.88</v>
      </c>
      <c r="BB8" s="18" t="s">
        <v>169</v>
      </c>
      <c r="BC8" s="20" t="s">
        <v>208</v>
      </c>
      <c r="BD8" s="19">
        <v>180.46</v>
      </c>
      <c r="BE8" s="18" t="s">
        <v>232</v>
      </c>
      <c r="BF8" s="20" t="s">
        <v>233</v>
      </c>
      <c r="BG8" s="19">
        <v>360.93</v>
      </c>
      <c r="BH8" s="18" t="s">
        <v>236</v>
      </c>
      <c r="BI8" s="20" t="s">
        <v>237</v>
      </c>
      <c r="BJ8" s="19">
        <v>45.88</v>
      </c>
      <c r="BK8" s="15" t="s">
        <v>250</v>
      </c>
      <c r="BL8" s="16" t="s">
        <v>254</v>
      </c>
      <c r="BM8" s="16">
        <v>581.82</v>
      </c>
      <c r="BN8" s="18" t="s">
        <v>258</v>
      </c>
      <c r="BO8" s="20" t="s">
        <v>262</v>
      </c>
      <c r="BP8" s="19">
        <v>620.14</v>
      </c>
      <c r="BQ8" s="19"/>
      <c r="BR8" s="19"/>
      <c r="BS8" s="18" t="s">
        <v>67</v>
      </c>
      <c r="BT8" s="22"/>
      <c r="BU8" s="22">
        <v>6924.38</v>
      </c>
      <c r="BV8" s="18" t="s">
        <v>67</v>
      </c>
      <c r="BW8" s="22"/>
      <c r="BX8" s="22">
        <v>6924.38</v>
      </c>
      <c r="BY8" s="18" t="s">
        <v>67</v>
      </c>
      <c r="BZ8" s="22"/>
      <c r="CA8" s="22">
        <v>6924.38</v>
      </c>
      <c r="CB8" s="18" t="s">
        <v>67</v>
      </c>
      <c r="CC8" s="22"/>
      <c r="CD8" s="22">
        <v>6924.38</v>
      </c>
      <c r="CE8" s="18" t="s">
        <v>67</v>
      </c>
      <c r="CF8" s="22"/>
      <c r="CG8" s="22">
        <v>6924.38</v>
      </c>
      <c r="CH8" s="18" t="s">
        <v>67</v>
      </c>
      <c r="CI8" s="22"/>
      <c r="CJ8" s="22">
        <v>6924.38</v>
      </c>
      <c r="CK8" s="18" t="s">
        <v>67</v>
      </c>
      <c r="CL8" s="22"/>
      <c r="CM8" s="22">
        <v>6924.38</v>
      </c>
      <c r="CN8" s="18" t="s">
        <v>67</v>
      </c>
      <c r="CO8" s="22"/>
      <c r="CP8" s="22">
        <v>6924.38</v>
      </c>
      <c r="CQ8" s="18" t="s">
        <v>67</v>
      </c>
      <c r="CR8" s="22"/>
      <c r="CS8" s="22">
        <v>6924.38</v>
      </c>
      <c r="CT8" s="18" t="s">
        <v>67</v>
      </c>
      <c r="CU8" s="22"/>
      <c r="CV8" s="22">
        <v>6924.38</v>
      </c>
      <c r="CW8" s="18" t="s">
        <v>67</v>
      </c>
      <c r="CX8" s="22"/>
      <c r="CY8" s="22">
        <v>6924.38</v>
      </c>
      <c r="CZ8" s="18" t="s">
        <v>67</v>
      </c>
      <c r="DA8" s="22"/>
      <c r="DB8" s="22">
        <v>6924.38</v>
      </c>
      <c r="DC8" s="9"/>
      <c r="DD8" s="9"/>
      <c r="DE8" s="18" t="s">
        <v>67</v>
      </c>
      <c r="DF8" s="22"/>
      <c r="DG8" s="22">
        <v>7558.96</v>
      </c>
      <c r="DH8" s="18" t="s">
        <v>67</v>
      </c>
      <c r="DI8" s="22"/>
      <c r="DJ8" s="22">
        <v>7558.96</v>
      </c>
      <c r="DK8" s="18" t="s">
        <v>67</v>
      </c>
      <c r="DL8" s="22"/>
      <c r="DM8" s="22">
        <v>7558.96</v>
      </c>
      <c r="DN8" s="18" t="s">
        <v>67</v>
      </c>
      <c r="DO8" s="22"/>
      <c r="DP8" s="22">
        <v>7558.96</v>
      </c>
      <c r="DQ8" s="18" t="s">
        <v>67</v>
      </c>
      <c r="DR8" s="22"/>
      <c r="DS8" s="22">
        <v>7558.96</v>
      </c>
      <c r="DT8" s="18" t="s">
        <v>67</v>
      </c>
      <c r="DU8" s="22"/>
      <c r="DV8" s="22">
        <v>7558.96</v>
      </c>
      <c r="DW8" s="18" t="s">
        <v>67</v>
      </c>
      <c r="DX8" s="22"/>
      <c r="DY8" s="22">
        <v>7558.96</v>
      </c>
      <c r="DZ8" s="18" t="s">
        <v>67</v>
      </c>
      <c r="EA8" s="22"/>
      <c r="EB8" s="22">
        <v>7558.96</v>
      </c>
      <c r="EC8" s="18" t="s">
        <v>67</v>
      </c>
      <c r="ED8" s="22"/>
      <c r="EE8" s="22">
        <v>7558.96</v>
      </c>
      <c r="EF8" s="18" t="s">
        <v>67</v>
      </c>
      <c r="EG8" s="22"/>
      <c r="EH8" s="22">
        <v>7558.96</v>
      </c>
      <c r="EI8" s="18" t="s">
        <v>67</v>
      </c>
      <c r="EJ8" s="22"/>
      <c r="EK8" s="22">
        <v>7558.96</v>
      </c>
      <c r="EL8" s="18" t="s">
        <v>67</v>
      </c>
      <c r="EM8" s="22"/>
      <c r="EN8" s="22">
        <v>7558.96</v>
      </c>
      <c r="EO8" s="22"/>
      <c r="EP8" s="22"/>
      <c r="EQ8" s="60" t="s">
        <v>67</v>
      </c>
      <c r="ER8" s="22"/>
      <c r="ES8" s="93">
        <v>8086.21</v>
      </c>
      <c r="ET8" s="60" t="s">
        <v>67</v>
      </c>
      <c r="EU8" s="22"/>
      <c r="EV8" s="93">
        <v>8086.21</v>
      </c>
      <c r="EW8" s="60" t="s">
        <v>67</v>
      </c>
      <c r="EX8" s="22"/>
      <c r="EY8" s="93">
        <v>8086.21</v>
      </c>
      <c r="EZ8" s="60" t="s">
        <v>67</v>
      </c>
      <c r="FA8" s="22"/>
      <c r="FB8" s="93">
        <v>8086.21</v>
      </c>
      <c r="FC8" s="60" t="s">
        <v>67</v>
      </c>
      <c r="FD8" s="22"/>
      <c r="FE8" s="93">
        <v>8086.21</v>
      </c>
      <c r="FF8" s="60" t="s">
        <v>67</v>
      </c>
      <c r="FG8" s="22"/>
      <c r="FH8" s="93">
        <v>8086.21</v>
      </c>
      <c r="FI8" s="60" t="s">
        <v>67</v>
      </c>
      <c r="FJ8" s="22"/>
      <c r="FK8" s="93">
        <v>8086.21</v>
      </c>
      <c r="FL8" s="60" t="s">
        <v>67</v>
      </c>
      <c r="FM8" s="22"/>
      <c r="FN8" s="93">
        <v>8086.21</v>
      </c>
      <c r="FO8" s="60" t="s">
        <v>67</v>
      </c>
      <c r="FP8" s="22"/>
      <c r="FQ8" s="93">
        <v>8086.21</v>
      </c>
      <c r="FR8" s="60" t="s">
        <v>67</v>
      </c>
      <c r="FS8" s="22"/>
      <c r="FT8" s="93">
        <v>8086.21</v>
      </c>
      <c r="FU8" s="60" t="s">
        <v>67</v>
      </c>
      <c r="FV8" s="22"/>
      <c r="FW8" s="93">
        <v>8086.21</v>
      </c>
      <c r="FX8" s="60" t="s">
        <v>67</v>
      </c>
      <c r="FY8" s="22"/>
      <c r="FZ8" s="93">
        <v>8086.21</v>
      </c>
    </row>
    <row r="9" spans="1:182" ht="19.5" customHeight="1">
      <c r="A9" s="15"/>
      <c r="B9" s="15" t="s">
        <v>18</v>
      </c>
      <c r="C9" s="23">
        <v>1052.51</v>
      </c>
      <c r="D9" s="15" t="s">
        <v>18</v>
      </c>
      <c r="E9" s="23">
        <v>1052.51</v>
      </c>
      <c r="F9" s="15" t="s">
        <v>18</v>
      </c>
      <c r="G9" s="23">
        <v>1052.51</v>
      </c>
      <c r="H9" s="15" t="s">
        <v>18</v>
      </c>
      <c r="I9" s="23">
        <v>1052.51</v>
      </c>
      <c r="J9" s="15" t="s">
        <v>18</v>
      </c>
      <c r="K9" s="23">
        <v>1052.51</v>
      </c>
      <c r="L9" s="15" t="s">
        <v>18</v>
      </c>
      <c r="M9" s="23">
        <v>1052.51</v>
      </c>
      <c r="N9" s="15" t="s">
        <v>18</v>
      </c>
      <c r="O9" s="23">
        <v>1052.51</v>
      </c>
      <c r="P9" s="15" t="s">
        <v>18</v>
      </c>
      <c r="Q9" s="23">
        <v>1052.51</v>
      </c>
      <c r="R9" s="15" t="s">
        <v>18</v>
      </c>
      <c r="S9" s="17">
        <f t="shared" si="0"/>
        <v>8420.08</v>
      </c>
      <c r="T9" s="15" t="s">
        <v>7</v>
      </c>
      <c r="U9" s="16"/>
      <c r="V9" s="16">
        <v>1052.51</v>
      </c>
      <c r="W9" s="15" t="s">
        <v>70</v>
      </c>
      <c r="X9" s="16" t="s">
        <v>71</v>
      </c>
      <c r="Y9" s="24">
        <v>505.53</v>
      </c>
      <c r="Z9" s="15" t="s">
        <v>81</v>
      </c>
      <c r="AA9" s="16" t="s">
        <v>82</v>
      </c>
      <c r="AB9" s="24">
        <v>2836.68</v>
      </c>
      <c r="AC9" s="15" t="s">
        <v>91</v>
      </c>
      <c r="AD9" s="16" t="s">
        <v>92</v>
      </c>
      <c r="AE9" s="16">
        <v>4435.86</v>
      </c>
      <c r="AF9" s="16"/>
      <c r="AG9" s="18" t="s">
        <v>98</v>
      </c>
      <c r="AH9" s="20" t="s">
        <v>99</v>
      </c>
      <c r="AI9" s="25">
        <f>3156.9/13</f>
        <v>242.83846153846156</v>
      </c>
      <c r="AJ9" s="15" t="s">
        <v>132</v>
      </c>
      <c r="AK9" s="16" t="s">
        <v>133</v>
      </c>
      <c r="AL9" s="16">
        <v>1919.46</v>
      </c>
      <c r="AM9" s="15" t="s">
        <v>151</v>
      </c>
      <c r="AN9" s="16" t="s">
        <v>152</v>
      </c>
      <c r="AO9" s="16">
        <v>751.73</v>
      </c>
      <c r="AP9" s="15" t="s">
        <v>162</v>
      </c>
      <c r="AQ9" s="16" t="s">
        <v>163</v>
      </c>
      <c r="AR9" s="16">
        <v>883.22</v>
      </c>
      <c r="AS9" s="15" t="s">
        <v>174</v>
      </c>
      <c r="AT9" s="16" t="s">
        <v>175</v>
      </c>
      <c r="AU9" s="16">
        <v>3684.82</v>
      </c>
      <c r="AV9" s="15" t="s">
        <v>198</v>
      </c>
      <c r="AW9" s="16" t="s">
        <v>199</v>
      </c>
      <c r="AX9" s="16">
        <v>360.93</v>
      </c>
      <c r="AY9" s="15" t="s">
        <v>218</v>
      </c>
      <c r="AZ9" s="16" t="s">
        <v>219</v>
      </c>
      <c r="BA9" s="16">
        <v>581.82</v>
      </c>
      <c r="BB9" s="18" t="s">
        <v>209</v>
      </c>
      <c r="BC9" s="18" t="s">
        <v>210</v>
      </c>
      <c r="BD9" s="18">
        <v>207.6</v>
      </c>
      <c r="BE9" s="18" t="s">
        <v>234</v>
      </c>
      <c r="BF9" s="18" t="s">
        <v>233</v>
      </c>
      <c r="BG9" s="18">
        <v>716.64</v>
      </c>
      <c r="BH9" s="18" t="s">
        <v>246</v>
      </c>
      <c r="BI9" s="18" t="s">
        <v>247</v>
      </c>
      <c r="BJ9" s="18">
        <v>3535.9</v>
      </c>
      <c r="BK9" s="18" t="s">
        <v>255</v>
      </c>
      <c r="BL9" s="18" t="s">
        <v>256</v>
      </c>
      <c r="BM9" s="18">
        <v>2155.06</v>
      </c>
      <c r="BN9" s="18" t="s">
        <v>264</v>
      </c>
      <c r="BO9" s="18" t="s">
        <v>263</v>
      </c>
      <c r="BP9" s="18">
        <v>2129.32</v>
      </c>
      <c r="BQ9" s="18"/>
      <c r="BR9" s="18"/>
      <c r="BS9" s="18" t="s">
        <v>224</v>
      </c>
      <c r="BT9" s="18"/>
      <c r="BU9" s="18">
        <v>166.19</v>
      </c>
      <c r="BV9" s="18" t="s">
        <v>293</v>
      </c>
      <c r="BW9" s="18" t="s">
        <v>294</v>
      </c>
      <c r="BX9" s="18">
        <v>153.93</v>
      </c>
      <c r="BY9" s="18" t="s">
        <v>309</v>
      </c>
      <c r="BZ9" s="18" t="s">
        <v>313</v>
      </c>
      <c r="CA9" s="18">
        <v>1223.47</v>
      </c>
      <c r="CB9" s="18" t="s">
        <v>319</v>
      </c>
      <c r="CC9" s="18" t="s">
        <v>320</v>
      </c>
      <c r="CD9" s="18">
        <v>596.48</v>
      </c>
      <c r="CE9" s="18" t="s">
        <v>240</v>
      </c>
      <c r="CF9" s="18" t="s">
        <v>329</v>
      </c>
      <c r="CG9" s="18">
        <v>2129.32</v>
      </c>
      <c r="CH9" s="18" t="s">
        <v>335</v>
      </c>
      <c r="CI9" s="18" t="s">
        <v>336</v>
      </c>
      <c r="CJ9" s="18">
        <v>347.17</v>
      </c>
      <c r="CK9" s="18" t="s">
        <v>342</v>
      </c>
      <c r="CL9" s="16" t="s">
        <v>343</v>
      </c>
      <c r="CM9" s="22">
        <v>603.26</v>
      </c>
      <c r="CN9" s="18" t="s">
        <v>353</v>
      </c>
      <c r="CO9" s="16" t="s">
        <v>354</v>
      </c>
      <c r="CP9" s="22">
        <v>581.82</v>
      </c>
      <c r="CQ9" s="18" t="s">
        <v>169</v>
      </c>
      <c r="CR9" s="18" t="s">
        <v>357</v>
      </c>
      <c r="CS9" s="16">
        <v>180.46</v>
      </c>
      <c r="CT9" s="18" t="s">
        <v>169</v>
      </c>
      <c r="CU9" s="18" t="s">
        <v>364</v>
      </c>
      <c r="CV9" s="16">
        <v>180.46</v>
      </c>
      <c r="CW9" s="18" t="s">
        <v>169</v>
      </c>
      <c r="CX9" s="18" t="s">
        <v>366</v>
      </c>
      <c r="CY9" s="16">
        <v>180.46</v>
      </c>
      <c r="CZ9" s="18" t="s">
        <v>169</v>
      </c>
      <c r="DA9" s="16" t="s">
        <v>373</v>
      </c>
      <c r="DB9" s="22">
        <v>180.46</v>
      </c>
      <c r="DE9" s="18" t="s">
        <v>381</v>
      </c>
      <c r="DF9" s="16" t="s">
        <v>382</v>
      </c>
      <c r="DG9" s="22">
        <v>1430.96</v>
      </c>
      <c r="DH9" s="18" t="s">
        <v>390</v>
      </c>
      <c r="DI9" s="16" t="s">
        <v>391</v>
      </c>
      <c r="DJ9" s="22">
        <v>332.3</v>
      </c>
      <c r="DK9" s="18" t="s">
        <v>405</v>
      </c>
      <c r="DL9" s="16" t="s">
        <v>406</v>
      </c>
      <c r="DM9" s="22">
        <v>4777.09</v>
      </c>
      <c r="DN9" s="18" t="s">
        <v>412</v>
      </c>
      <c r="DO9" s="16" t="s">
        <v>413</v>
      </c>
      <c r="DP9" s="22">
        <v>1170.87</v>
      </c>
      <c r="DQ9" s="15" t="s">
        <v>422</v>
      </c>
      <c r="DR9" s="16" t="s">
        <v>423</v>
      </c>
      <c r="DS9" s="16">
        <v>681.4</v>
      </c>
      <c r="DT9" s="15" t="s">
        <v>387</v>
      </c>
      <c r="DU9" s="16" t="s">
        <v>431</v>
      </c>
      <c r="DV9" s="16">
        <v>393.46</v>
      </c>
      <c r="DW9" s="15" t="s">
        <v>274</v>
      </c>
      <c r="DX9" s="16" t="s">
        <v>433</v>
      </c>
      <c r="DY9" s="16">
        <v>188</v>
      </c>
      <c r="DZ9" s="15" t="s">
        <v>442</v>
      </c>
      <c r="EA9" s="16" t="s">
        <v>443</v>
      </c>
      <c r="EB9" s="16">
        <v>393.46</v>
      </c>
      <c r="EC9" s="15" t="s">
        <v>449</v>
      </c>
      <c r="ED9" s="16" t="s">
        <v>450</v>
      </c>
      <c r="EE9" s="16">
        <v>678.69</v>
      </c>
      <c r="EF9" s="15" t="s">
        <v>456</v>
      </c>
      <c r="EG9" s="16" t="s">
        <v>457</v>
      </c>
      <c r="EH9" s="16">
        <v>160.11</v>
      </c>
      <c r="EI9" s="15" t="s">
        <v>118</v>
      </c>
      <c r="EJ9" s="16" t="s">
        <v>467</v>
      </c>
      <c r="EK9" s="16">
        <v>1428.74</v>
      </c>
      <c r="EL9" s="15" t="s">
        <v>96</v>
      </c>
      <c r="EM9" s="16" t="s">
        <v>482</v>
      </c>
      <c r="EN9" s="16">
        <v>388.27</v>
      </c>
      <c r="EO9" s="16"/>
      <c r="EP9" s="16"/>
      <c r="EQ9" s="59" t="s">
        <v>339</v>
      </c>
      <c r="ER9" s="16"/>
      <c r="ES9" s="94">
        <v>10744.69</v>
      </c>
      <c r="ET9" s="59" t="s">
        <v>339</v>
      </c>
      <c r="EU9" s="16"/>
      <c r="EV9" s="94">
        <v>10744.69</v>
      </c>
      <c r="EW9" s="59" t="s">
        <v>339</v>
      </c>
      <c r="EX9" s="16"/>
      <c r="EY9" s="94">
        <v>10744.69</v>
      </c>
      <c r="EZ9" s="59" t="s">
        <v>339</v>
      </c>
      <c r="FA9" s="16"/>
      <c r="FB9" s="94">
        <v>10744.69</v>
      </c>
      <c r="FC9" s="61" t="s">
        <v>339</v>
      </c>
      <c r="FD9" s="16"/>
      <c r="FE9" s="94">
        <v>10744.69</v>
      </c>
      <c r="FF9" s="62" t="s">
        <v>339</v>
      </c>
      <c r="FG9" s="16"/>
      <c r="FH9" s="94">
        <v>10744.69</v>
      </c>
      <c r="FI9" s="63" t="s">
        <v>339</v>
      </c>
      <c r="FJ9" s="16"/>
      <c r="FK9" s="94">
        <v>10744.69</v>
      </c>
      <c r="FL9" s="64" t="s">
        <v>339</v>
      </c>
      <c r="FM9" s="16"/>
      <c r="FN9" s="94">
        <v>10744.69</v>
      </c>
      <c r="FO9" s="65" t="s">
        <v>339</v>
      </c>
      <c r="FP9" s="16"/>
      <c r="FQ9" s="94">
        <v>10744.69</v>
      </c>
      <c r="FR9" s="66" t="s">
        <v>339</v>
      </c>
      <c r="FS9" s="16"/>
      <c r="FT9" s="94">
        <v>10744.69</v>
      </c>
      <c r="FU9" s="95" t="s">
        <v>339</v>
      </c>
      <c r="FV9" s="16"/>
      <c r="FW9" s="94">
        <v>10744.69</v>
      </c>
      <c r="FX9" s="96" t="s">
        <v>339</v>
      </c>
      <c r="FY9" s="16"/>
      <c r="FZ9" s="94">
        <v>10744.69</v>
      </c>
    </row>
    <row r="10" spans="1:182" ht="15.75" customHeight="1">
      <c r="A10" s="15"/>
      <c r="B10" s="15"/>
      <c r="C10" s="23"/>
      <c r="D10" s="15"/>
      <c r="E10" s="23"/>
      <c r="F10" s="15"/>
      <c r="G10" s="23"/>
      <c r="H10" s="15"/>
      <c r="I10" s="23"/>
      <c r="J10" s="15"/>
      <c r="K10" s="23"/>
      <c r="L10" s="15"/>
      <c r="M10" s="23"/>
      <c r="N10" s="15"/>
      <c r="O10" s="23"/>
      <c r="P10" s="15"/>
      <c r="Q10" s="23"/>
      <c r="R10" s="15"/>
      <c r="S10" s="17">
        <f t="shared" si="0"/>
        <v>0</v>
      </c>
      <c r="T10" s="15" t="s">
        <v>40</v>
      </c>
      <c r="U10" s="16"/>
      <c r="V10" s="23"/>
      <c r="W10" s="15" t="s">
        <v>72</v>
      </c>
      <c r="X10" s="16" t="s">
        <v>73</v>
      </c>
      <c r="Y10" s="21">
        <v>721.03</v>
      </c>
      <c r="Z10" s="15" t="s">
        <v>83</v>
      </c>
      <c r="AA10" s="16" t="s">
        <v>84</v>
      </c>
      <c r="AB10" s="24">
        <v>640.91</v>
      </c>
      <c r="AC10" s="15" t="s">
        <v>83</v>
      </c>
      <c r="AD10" s="16" t="s">
        <v>93</v>
      </c>
      <c r="AE10" s="23">
        <f>5897.26/8</f>
        <v>737.1575</v>
      </c>
      <c r="AF10" s="23"/>
      <c r="AG10" s="15" t="s">
        <v>100</v>
      </c>
      <c r="AH10" s="16" t="s">
        <v>101</v>
      </c>
      <c r="AI10" s="16">
        <f>3156.9/9</f>
        <v>350.76666666666665</v>
      </c>
      <c r="AJ10" s="18" t="s">
        <v>134</v>
      </c>
      <c r="AK10" s="18" t="s">
        <v>135</v>
      </c>
      <c r="AL10" s="18">
        <v>976.4</v>
      </c>
      <c r="AM10" s="18" t="s">
        <v>153</v>
      </c>
      <c r="AN10" s="18" t="s">
        <v>154</v>
      </c>
      <c r="AO10" s="18">
        <v>596.49</v>
      </c>
      <c r="AP10" s="18" t="s">
        <v>164</v>
      </c>
      <c r="AQ10" s="18" t="s">
        <v>165</v>
      </c>
      <c r="AR10" s="18">
        <v>406.62</v>
      </c>
      <c r="AS10" s="18" t="s">
        <v>176</v>
      </c>
      <c r="AT10" s="18" t="s">
        <v>177</v>
      </c>
      <c r="AU10" s="18">
        <v>10403.02</v>
      </c>
      <c r="AV10" s="18" t="s">
        <v>200</v>
      </c>
      <c r="AW10" s="18" t="s">
        <v>201</v>
      </c>
      <c r="AX10" s="18">
        <v>251.11</v>
      </c>
      <c r="AY10" s="18" t="s">
        <v>220</v>
      </c>
      <c r="AZ10" s="18" t="s">
        <v>221</v>
      </c>
      <c r="BA10" s="18">
        <v>68.6</v>
      </c>
      <c r="BB10" s="15" t="s">
        <v>211</v>
      </c>
      <c r="BC10" s="16" t="s">
        <v>210</v>
      </c>
      <c r="BD10" s="16">
        <v>813.76</v>
      </c>
      <c r="BE10" s="15" t="s">
        <v>235</v>
      </c>
      <c r="BF10" s="16" t="s">
        <v>233</v>
      </c>
      <c r="BG10" s="16">
        <v>1117.09</v>
      </c>
      <c r="BH10" s="15" t="s">
        <v>248</v>
      </c>
      <c r="BI10" s="16" t="s">
        <v>249</v>
      </c>
      <c r="BJ10" s="16">
        <v>310.07</v>
      </c>
      <c r="BK10" s="15" t="s">
        <v>240</v>
      </c>
      <c r="BL10" s="16" t="s">
        <v>257</v>
      </c>
      <c r="BM10" s="16">
        <v>1064.66</v>
      </c>
      <c r="BN10" s="15" t="s">
        <v>265</v>
      </c>
      <c r="BO10" s="16" t="s">
        <v>266</v>
      </c>
      <c r="BP10" s="16">
        <v>113.94</v>
      </c>
      <c r="BQ10" s="16"/>
      <c r="BR10" s="16"/>
      <c r="BS10" s="18" t="s">
        <v>282</v>
      </c>
      <c r="BT10" s="18" t="s">
        <v>281</v>
      </c>
      <c r="BU10" s="16">
        <v>228.64</v>
      </c>
      <c r="BV10" s="18" t="s">
        <v>295</v>
      </c>
      <c r="BW10" s="18" t="s">
        <v>294</v>
      </c>
      <c r="BX10" s="16">
        <v>302.84</v>
      </c>
      <c r="BY10" s="18" t="s">
        <v>309</v>
      </c>
      <c r="BZ10" s="18" t="s">
        <v>313</v>
      </c>
      <c r="CA10" s="16">
        <v>4157.14</v>
      </c>
      <c r="CB10" s="18" t="s">
        <v>224</v>
      </c>
      <c r="CC10" s="18"/>
      <c r="CD10" s="18">
        <v>166.19</v>
      </c>
      <c r="CE10" s="18" t="s">
        <v>224</v>
      </c>
      <c r="CF10" s="18"/>
      <c r="CG10" s="18">
        <v>166.19</v>
      </c>
      <c r="CH10" s="18" t="s">
        <v>224</v>
      </c>
      <c r="CI10" s="18"/>
      <c r="CJ10" s="18">
        <v>166.19</v>
      </c>
      <c r="CK10" s="18" t="s">
        <v>224</v>
      </c>
      <c r="CL10" s="18"/>
      <c r="CM10" s="18">
        <v>166.19</v>
      </c>
      <c r="CN10" s="18" t="s">
        <v>224</v>
      </c>
      <c r="CO10" s="18"/>
      <c r="CP10" s="18">
        <v>166.19</v>
      </c>
      <c r="CQ10" s="18" t="s">
        <v>224</v>
      </c>
      <c r="CR10" s="18"/>
      <c r="CS10" s="18">
        <v>166.19</v>
      </c>
      <c r="CT10" s="18" t="s">
        <v>224</v>
      </c>
      <c r="CU10" s="18"/>
      <c r="CV10" s="18">
        <v>166.19</v>
      </c>
      <c r="CW10" s="18" t="s">
        <v>224</v>
      </c>
      <c r="CX10" s="18"/>
      <c r="CY10" s="18">
        <v>166.19</v>
      </c>
      <c r="CZ10" s="18" t="s">
        <v>224</v>
      </c>
      <c r="DA10" s="18"/>
      <c r="DB10" s="18">
        <v>166.19</v>
      </c>
      <c r="DE10" s="15" t="s">
        <v>383</v>
      </c>
      <c r="DF10" s="16" t="s">
        <v>384</v>
      </c>
      <c r="DG10" s="16">
        <v>681.4</v>
      </c>
      <c r="DH10" s="15" t="s">
        <v>155</v>
      </c>
      <c r="DI10" s="16" t="s">
        <v>392</v>
      </c>
      <c r="DJ10" s="16">
        <v>205.33</v>
      </c>
      <c r="DK10" s="15" t="s">
        <v>169</v>
      </c>
      <c r="DL10" s="16" t="s">
        <v>407</v>
      </c>
      <c r="DM10" s="16">
        <v>205.33</v>
      </c>
      <c r="DN10" s="15" t="s">
        <v>414</v>
      </c>
      <c r="DO10" s="16" t="s">
        <v>413</v>
      </c>
      <c r="DP10" s="16">
        <v>9264.58</v>
      </c>
      <c r="DQ10" s="15" t="s">
        <v>169</v>
      </c>
      <c r="DR10" s="16" t="s">
        <v>424</v>
      </c>
      <c r="DS10" s="16">
        <v>205.33</v>
      </c>
      <c r="DT10" s="15" t="s">
        <v>497</v>
      </c>
      <c r="DU10" s="16" t="s">
        <v>498</v>
      </c>
      <c r="DV10" s="16">
        <v>75980.91</v>
      </c>
      <c r="DW10" s="15" t="s">
        <v>434</v>
      </c>
      <c r="DX10" s="16" t="s">
        <v>433</v>
      </c>
      <c r="DY10" s="16">
        <v>979.08</v>
      </c>
      <c r="DZ10" s="15" t="s">
        <v>445</v>
      </c>
      <c r="EA10" s="16" t="s">
        <v>446</v>
      </c>
      <c r="EB10" s="16">
        <v>128.1</v>
      </c>
      <c r="EC10" s="15" t="s">
        <v>452</v>
      </c>
      <c r="ED10" s="16" t="s">
        <v>453</v>
      </c>
      <c r="EE10" s="16">
        <v>891.28</v>
      </c>
      <c r="EF10" s="15" t="s">
        <v>459</v>
      </c>
      <c r="EG10" s="16" t="s">
        <v>460</v>
      </c>
      <c r="EH10" s="16">
        <v>1443.49</v>
      </c>
      <c r="EI10" s="15" t="s">
        <v>468</v>
      </c>
      <c r="EJ10" s="16" t="s">
        <v>469</v>
      </c>
      <c r="EK10" s="16">
        <v>1057.08</v>
      </c>
      <c r="EL10" s="15" t="s">
        <v>483</v>
      </c>
      <c r="EM10" s="16" t="s">
        <v>484</v>
      </c>
      <c r="EN10" s="16">
        <v>892.57</v>
      </c>
      <c r="EO10" s="16"/>
      <c r="EP10" s="16"/>
      <c r="EQ10" s="59" t="s">
        <v>340</v>
      </c>
      <c r="ER10" s="16"/>
      <c r="ES10" s="94">
        <v>3323.1</v>
      </c>
      <c r="ET10" s="59" t="s">
        <v>340</v>
      </c>
      <c r="EU10" s="16"/>
      <c r="EV10" s="94">
        <v>3323.1</v>
      </c>
      <c r="EW10" s="59" t="s">
        <v>340</v>
      </c>
      <c r="EX10" s="16"/>
      <c r="EY10" s="94">
        <v>3323.1</v>
      </c>
      <c r="EZ10" s="59" t="s">
        <v>340</v>
      </c>
      <c r="FA10" s="16"/>
      <c r="FB10" s="94">
        <v>3323.1</v>
      </c>
      <c r="FC10" s="61" t="s">
        <v>340</v>
      </c>
      <c r="FD10" s="16"/>
      <c r="FE10" s="94">
        <v>3323.1</v>
      </c>
      <c r="FF10" s="62" t="s">
        <v>340</v>
      </c>
      <c r="FG10" s="16"/>
      <c r="FH10" s="94">
        <v>3323.1</v>
      </c>
      <c r="FI10" s="63" t="s">
        <v>340</v>
      </c>
      <c r="FJ10" s="16"/>
      <c r="FK10" s="94">
        <v>3323.1</v>
      </c>
      <c r="FL10" s="64" t="s">
        <v>340</v>
      </c>
      <c r="FM10" s="16"/>
      <c r="FN10" s="94">
        <v>3323.1</v>
      </c>
      <c r="FO10" s="65" t="s">
        <v>340</v>
      </c>
      <c r="FP10" s="16"/>
      <c r="FQ10" s="94">
        <v>3323.1</v>
      </c>
      <c r="FR10" s="66" t="s">
        <v>340</v>
      </c>
      <c r="FS10" s="16"/>
      <c r="FT10" s="94">
        <v>3323.1</v>
      </c>
      <c r="FU10" s="95" t="s">
        <v>340</v>
      </c>
      <c r="FV10" s="16"/>
      <c r="FW10" s="94">
        <v>3323.1</v>
      </c>
      <c r="FX10" s="96" t="s">
        <v>340</v>
      </c>
      <c r="FY10" s="16"/>
      <c r="FZ10" s="94">
        <v>3323.1</v>
      </c>
    </row>
    <row r="11" spans="1:182" ht="30" customHeight="1">
      <c r="A11" s="15"/>
      <c r="B11" s="15" t="s">
        <v>18</v>
      </c>
      <c r="C11" s="23">
        <v>55.4</v>
      </c>
      <c r="D11" s="15" t="s">
        <v>18</v>
      </c>
      <c r="E11" s="23">
        <v>55.4</v>
      </c>
      <c r="F11" s="15" t="s">
        <v>18</v>
      </c>
      <c r="G11" s="23">
        <v>55.4</v>
      </c>
      <c r="H11" s="15" t="s">
        <v>18</v>
      </c>
      <c r="I11" s="23">
        <v>55.4</v>
      </c>
      <c r="J11" s="15" t="s">
        <v>18</v>
      </c>
      <c r="K11" s="23">
        <v>55.4</v>
      </c>
      <c r="L11" s="15" t="s">
        <v>18</v>
      </c>
      <c r="M11" s="23">
        <v>55.4</v>
      </c>
      <c r="N11" s="15" t="s">
        <v>18</v>
      </c>
      <c r="O11" s="23">
        <v>55.4</v>
      </c>
      <c r="P11" s="15" t="s">
        <v>18</v>
      </c>
      <c r="Q11" s="23">
        <v>55.4</v>
      </c>
      <c r="R11" s="15" t="s">
        <v>18</v>
      </c>
      <c r="S11" s="17">
        <f t="shared" si="0"/>
        <v>443.19999999999993</v>
      </c>
      <c r="T11" s="15" t="s">
        <v>16</v>
      </c>
      <c r="U11" s="16"/>
      <c r="V11" s="23">
        <v>55.4</v>
      </c>
      <c r="W11" s="15" t="s">
        <v>74</v>
      </c>
      <c r="X11" s="16" t="s">
        <v>75</v>
      </c>
      <c r="Y11" s="21">
        <v>560.8</v>
      </c>
      <c r="Z11" s="15" t="s">
        <v>85</v>
      </c>
      <c r="AA11" s="16" t="s">
        <v>86</v>
      </c>
      <c r="AB11" s="21">
        <v>335.05</v>
      </c>
      <c r="AC11" s="15" t="s">
        <v>124</v>
      </c>
      <c r="AD11" s="16" t="s">
        <v>125</v>
      </c>
      <c r="AE11" s="23">
        <v>184.58</v>
      </c>
      <c r="AF11" s="23"/>
      <c r="AG11" s="15" t="s">
        <v>102</v>
      </c>
      <c r="AH11" s="16" t="s">
        <v>103</v>
      </c>
      <c r="AI11" s="23">
        <f>3156.9/9</f>
        <v>350.76666666666665</v>
      </c>
      <c r="AJ11" s="18" t="s">
        <v>136</v>
      </c>
      <c r="AK11" s="18" t="s">
        <v>137</v>
      </c>
      <c r="AL11" s="22">
        <v>2411.09</v>
      </c>
      <c r="AM11" s="18" t="s">
        <v>155</v>
      </c>
      <c r="AN11" s="18" t="s">
        <v>156</v>
      </c>
      <c r="AO11" s="22">
        <v>447.36</v>
      </c>
      <c r="AP11" s="15" t="s">
        <v>166</v>
      </c>
      <c r="AQ11" s="16" t="s">
        <v>167</v>
      </c>
      <c r="AR11" s="16">
        <v>228.36</v>
      </c>
      <c r="AS11" s="18" t="s">
        <v>178</v>
      </c>
      <c r="AT11" s="18" t="s">
        <v>179</v>
      </c>
      <c r="AU11" s="22">
        <v>783.93</v>
      </c>
      <c r="AV11" s="18" t="s">
        <v>202</v>
      </c>
      <c r="AW11" s="18" t="s">
        <v>203</v>
      </c>
      <c r="AX11" s="22">
        <v>112.49</v>
      </c>
      <c r="AY11" s="15" t="s">
        <v>185</v>
      </c>
      <c r="AZ11" s="16" t="s">
        <v>226</v>
      </c>
      <c r="BA11" s="16">
        <v>859.66</v>
      </c>
      <c r="BB11" s="18" t="s">
        <v>213</v>
      </c>
      <c r="BC11" s="18" t="s">
        <v>212</v>
      </c>
      <c r="BD11" s="18">
        <v>581.82</v>
      </c>
      <c r="BE11" s="18" t="s">
        <v>238</v>
      </c>
      <c r="BF11" s="18" t="s">
        <v>239</v>
      </c>
      <c r="BG11" s="18">
        <v>677.52</v>
      </c>
      <c r="BH11" s="15" t="s">
        <v>250</v>
      </c>
      <c r="BI11" s="16" t="s">
        <v>251</v>
      </c>
      <c r="BJ11" s="16">
        <v>387.88</v>
      </c>
      <c r="BK11" s="18" t="s">
        <v>258</v>
      </c>
      <c r="BL11" s="18" t="s">
        <v>259</v>
      </c>
      <c r="BM11" s="18">
        <v>1240.28</v>
      </c>
      <c r="BN11" s="18" t="s">
        <v>267</v>
      </c>
      <c r="BO11" s="18" t="s">
        <v>268</v>
      </c>
      <c r="BP11" s="18">
        <v>96.97</v>
      </c>
      <c r="BQ11" s="18"/>
      <c r="BR11" s="18"/>
      <c r="BS11" s="11" t="s">
        <v>280</v>
      </c>
      <c r="BT11" s="16" t="s">
        <v>281</v>
      </c>
      <c r="BU11" s="22">
        <v>184.58</v>
      </c>
      <c r="BV11" s="18" t="s">
        <v>296</v>
      </c>
      <c r="BW11" s="16" t="s">
        <v>294</v>
      </c>
      <c r="BX11" s="22">
        <v>2308.48</v>
      </c>
      <c r="BY11" s="18" t="s">
        <v>314</v>
      </c>
      <c r="BZ11" s="16" t="s">
        <v>315</v>
      </c>
      <c r="CA11" s="22">
        <v>244.36</v>
      </c>
      <c r="CB11" s="15" t="s">
        <v>323</v>
      </c>
      <c r="CC11" s="16" t="s">
        <v>324</v>
      </c>
      <c r="CD11" s="22">
        <v>96.97</v>
      </c>
      <c r="CE11" s="18" t="s">
        <v>330</v>
      </c>
      <c r="CF11" s="16" t="s">
        <v>331</v>
      </c>
      <c r="CG11" s="22">
        <v>332.48</v>
      </c>
      <c r="CH11" s="18" t="s">
        <v>333</v>
      </c>
      <c r="CI11" s="16" t="s">
        <v>334</v>
      </c>
      <c r="CJ11" s="22">
        <v>4373.6</v>
      </c>
      <c r="CK11" s="18" t="s">
        <v>344</v>
      </c>
      <c r="CL11" s="16" t="s">
        <v>345</v>
      </c>
      <c r="CM11" s="22">
        <v>145621.68</v>
      </c>
      <c r="CN11" s="15" t="s">
        <v>355</v>
      </c>
      <c r="CO11" s="16"/>
      <c r="CP11" s="16">
        <v>941.72</v>
      </c>
      <c r="CQ11" s="15" t="s">
        <v>353</v>
      </c>
      <c r="CR11" s="16" t="s">
        <v>358</v>
      </c>
      <c r="CS11" s="16">
        <v>713.7</v>
      </c>
      <c r="CT11" s="15"/>
      <c r="CU11" s="16"/>
      <c r="CV11" s="16"/>
      <c r="CW11" s="15" t="s">
        <v>333</v>
      </c>
      <c r="CX11" s="16" t="s">
        <v>367</v>
      </c>
      <c r="CY11" s="16">
        <v>2186.8</v>
      </c>
      <c r="CZ11" s="15" t="s">
        <v>374</v>
      </c>
      <c r="DA11" s="16" t="s">
        <v>375</v>
      </c>
      <c r="DB11" s="16">
        <v>193.94</v>
      </c>
      <c r="DE11" s="15" t="s">
        <v>238</v>
      </c>
      <c r="DF11" s="16" t="s">
        <v>384</v>
      </c>
      <c r="DG11" s="16">
        <v>358.74</v>
      </c>
      <c r="DH11" s="15" t="s">
        <v>297</v>
      </c>
      <c r="DI11" s="16" t="s">
        <v>393</v>
      </c>
      <c r="DJ11" s="16">
        <v>5789.24</v>
      </c>
      <c r="DK11" s="15" t="s">
        <v>246</v>
      </c>
      <c r="DL11" s="16" t="s">
        <v>408</v>
      </c>
      <c r="DM11" s="16">
        <v>88450</v>
      </c>
      <c r="DN11" s="15" t="s">
        <v>415</v>
      </c>
      <c r="DO11" s="16" t="s">
        <v>413</v>
      </c>
      <c r="DP11" s="16">
        <v>12328.62</v>
      </c>
      <c r="DQ11" s="15" t="s">
        <v>425</v>
      </c>
      <c r="DR11" s="16" t="s">
        <v>426</v>
      </c>
      <c r="DS11" s="16">
        <v>979.86</v>
      </c>
      <c r="DT11" s="15" t="s">
        <v>497</v>
      </c>
      <c r="DU11" s="16" t="s">
        <v>498</v>
      </c>
      <c r="DV11" s="16">
        <v>11650.39</v>
      </c>
      <c r="DW11" s="15" t="s">
        <v>435</v>
      </c>
      <c r="DX11" s="16" t="s">
        <v>436</v>
      </c>
      <c r="DY11" s="16">
        <v>96653.39</v>
      </c>
      <c r="DZ11" s="15" t="s">
        <v>447</v>
      </c>
      <c r="EA11" s="16" t="s">
        <v>446</v>
      </c>
      <c r="EB11" s="16">
        <v>132.92</v>
      </c>
      <c r="EC11" s="15" t="s">
        <v>454</v>
      </c>
      <c r="ED11" s="16" t="s">
        <v>455</v>
      </c>
      <c r="EE11" s="16">
        <v>1422.54</v>
      </c>
      <c r="EF11" s="15" t="s">
        <v>461</v>
      </c>
      <c r="EG11" s="16" t="s">
        <v>462</v>
      </c>
      <c r="EH11" s="16">
        <v>1298.54</v>
      </c>
      <c r="EI11" s="15" t="s">
        <v>470</v>
      </c>
      <c r="EJ11" s="16" t="s">
        <v>471</v>
      </c>
      <c r="EK11" s="16">
        <v>786.92</v>
      </c>
      <c r="EL11" s="15" t="s">
        <v>485</v>
      </c>
      <c r="EM11" s="16" t="s">
        <v>486</v>
      </c>
      <c r="EN11" s="16">
        <v>176.18</v>
      </c>
      <c r="EO11" s="16"/>
      <c r="EP11" s="16"/>
      <c r="EQ11" s="59" t="s">
        <v>507</v>
      </c>
      <c r="ER11" s="16"/>
      <c r="ES11" s="94">
        <v>135.03</v>
      </c>
      <c r="ET11" s="59" t="s">
        <v>507</v>
      </c>
      <c r="EU11" s="16"/>
      <c r="EV11" s="94">
        <v>135.03</v>
      </c>
      <c r="EW11" s="59" t="s">
        <v>507</v>
      </c>
      <c r="EX11" s="16"/>
      <c r="EY11" s="94">
        <v>135.03</v>
      </c>
      <c r="EZ11" s="59" t="s">
        <v>507</v>
      </c>
      <c r="FA11" s="16"/>
      <c r="FB11" s="94">
        <v>135.03</v>
      </c>
      <c r="FC11" s="61" t="s">
        <v>507</v>
      </c>
      <c r="FD11" s="16"/>
      <c r="FE11" s="94">
        <v>135.03</v>
      </c>
      <c r="FF11" s="62" t="s">
        <v>507</v>
      </c>
      <c r="FG11" s="16"/>
      <c r="FH11" s="94">
        <v>135.03</v>
      </c>
      <c r="FI11" s="63" t="s">
        <v>507</v>
      </c>
      <c r="FJ11" s="16"/>
      <c r="FK11" s="94">
        <v>135.03</v>
      </c>
      <c r="FL11" s="64" t="s">
        <v>507</v>
      </c>
      <c r="FM11" s="16"/>
      <c r="FN11" s="94">
        <v>135.03</v>
      </c>
      <c r="FO11" s="65" t="s">
        <v>507</v>
      </c>
      <c r="FP11" s="16"/>
      <c r="FQ11" s="94">
        <v>135.03</v>
      </c>
      <c r="FR11" s="66" t="s">
        <v>507</v>
      </c>
      <c r="FS11" s="16"/>
      <c r="FT11" s="94">
        <v>135.03</v>
      </c>
      <c r="FU11" s="95" t="s">
        <v>507</v>
      </c>
      <c r="FV11" s="16"/>
      <c r="FW11" s="94">
        <v>135.03</v>
      </c>
      <c r="FX11" s="96" t="s">
        <v>507</v>
      </c>
      <c r="FY11" s="16"/>
      <c r="FZ11" s="94">
        <v>135.03</v>
      </c>
    </row>
    <row r="12" spans="1:182" ht="23.25" customHeight="1">
      <c r="A12" s="15"/>
      <c r="B12" s="15" t="s">
        <v>18</v>
      </c>
      <c r="C12" s="23">
        <v>166.19</v>
      </c>
      <c r="D12" s="15" t="s">
        <v>18</v>
      </c>
      <c r="E12" s="23">
        <v>166.19</v>
      </c>
      <c r="F12" s="15" t="s">
        <v>18</v>
      </c>
      <c r="G12" s="23">
        <v>166.19</v>
      </c>
      <c r="H12" s="15" t="s">
        <v>18</v>
      </c>
      <c r="I12" s="23">
        <v>166.19</v>
      </c>
      <c r="J12" s="15" t="s">
        <v>18</v>
      </c>
      <c r="K12" s="23">
        <v>166.19</v>
      </c>
      <c r="L12" s="15" t="s">
        <v>18</v>
      </c>
      <c r="M12" s="23">
        <v>166.19</v>
      </c>
      <c r="N12" s="15" t="s">
        <v>18</v>
      </c>
      <c r="O12" s="23">
        <v>166.19</v>
      </c>
      <c r="P12" s="15" t="s">
        <v>18</v>
      </c>
      <c r="Q12" s="23">
        <v>166.19</v>
      </c>
      <c r="R12" s="15" t="s">
        <v>18</v>
      </c>
      <c r="S12" s="17">
        <f t="shared" si="0"/>
        <v>1329.5200000000002</v>
      </c>
      <c r="T12" s="15" t="s">
        <v>17</v>
      </c>
      <c r="U12" s="16"/>
      <c r="V12" s="23">
        <v>166.19</v>
      </c>
      <c r="W12" s="15" t="s">
        <v>76</v>
      </c>
      <c r="X12" s="16" t="s">
        <v>77</v>
      </c>
      <c r="Y12" s="24">
        <v>837.61</v>
      </c>
      <c r="Z12" s="15" t="s">
        <v>79</v>
      </c>
      <c r="AA12" s="16" t="s">
        <v>87</v>
      </c>
      <c r="AB12" s="24">
        <v>174.13</v>
      </c>
      <c r="AC12" s="15" t="s">
        <v>144</v>
      </c>
      <c r="AD12" s="16" t="s">
        <v>146</v>
      </c>
      <c r="AE12" s="23">
        <v>859.66</v>
      </c>
      <c r="AF12" s="23"/>
      <c r="AG12" s="15" t="s">
        <v>104</v>
      </c>
      <c r="AH12" s="16" t="s">
        <v>105</v>
      </c>
      <c r="AI12" s="24">
        <v>394.72</v>
      </c>
      <c r="AJ12" s="15" t="s">
        <v>138</v>
      </c>
      <c r="AK12" s="16" t="s">
        <v>139</v>
      </c>
      <c r="AL12" s="24">
        <v>696.27</v>
      </c>
      <c r="AM12" s="15" t="s">
        <v>157</v>
      </c>
      <c r="AN12" s="16" t="s">
        <v>158</v>
      </c>
      <c r="AO12" s="24">
        <v>2531.21</v>
      </c>
      <c r="AP12" s="15" t="s">
        <v>160</v>
      </c>
      <c r="AQ12" s="16" t="s">
        <v>168</v>
      </c>
      <c r="AR12" s="24">
        <v>164.95</v>
      </c>
      <c r="AS12" s="15" t="s">
        <v>180</v>
      </c>
      <c r="AT12" s="16" t="s">
        <v>181</v>
      </c>
      <c r="AU12" s="24">
        <v>298.25</v>
      </c>
      <c r="AV12" s="15" t="s">
        <v>204</v>
      </c>
      <c r="AW12" s="16" t="s">
        <v>205</v>
      </c>
      <c r="AX12" s="24">
        <v>249.42</v>
      </c>
      <c r="AY12" s="18" t="s">
        <v>182</v>
      </c>
      <c r="AZ12" s="18" t="s">
        <v>225</v>
      </c>
      <c r="BA12" s="18">
        <v>184.58</v>
      </c>
      <c r="BB12" s="19" t="s">
        <v>214</v>
      </c>
      <c r="BC12" s="18" t="s">
        <v>215</v>
      </c>
      <c r="BD12" s="16">
        <v>1064.86</v>
      </c>
      <c r="BE12" s="19" t="s">
        <v>240</v>
      </c>
      <c r="BF12" s="18" t="s">
        <v>241</v>
      </c>
      <c r="BG12" s="16">
        <v>2129.32</v>
      </c>
      <c r="BH12" s="15" t="s">
        <v>252</v>
      </c>
      <c r="BI12" s="16" t="s">
        <v>253</v>
      </c>
      <c r="BJ12" s="24">
        <v>387.88</v>
      </c>
      <c r="BK12" s="19" t="s">
        <v>260</v>
      </c>
      <c r="BL12" s="18" t="s">
        <v>259</v>
      </c>
      <c r="BM12" s="16">
        <v>306.6</v>
      </c>
      <c r="BN12" s="19" t="s">
        <v>224</v>
      </c>
      <c r="BO12" s="18"/>
      <c r="BP12" s="16">
        <v>166.19</v>
      </c>
      <c r="BQ12" s="16"/>
      <c r="BR12" s="16"/>
      <c r="BS12" s="19" t="s">
        <v>274</v>
      </c>
      <c r="BT12" s="18" t="s">
        <v>275</v>
      </c>
      <c r="BU12" s="16">
        <v>346.73</v>
      </c>
      <c r="BV12" s="19" t="s">
        <v>297</v>
      </c>
      <c r="BW12" s="18" t="s">
        <v>294</v>
      </c>
      <c r="BX12" s="16">
        <v>5145.91</v>
      </c>
      <c r="BY12" s="19" t="s">
        <v>316</v>
      </c>
      <c r="BZ12" s="18" t="s">
        <v>317</v>
      </c>
      <c r="CA12" s="16">
        <v>7806.01</v>
      </c>
      <c r="CB12" s="15" t="s">
        <v>325</v>
      </c>
      <c r="CC12" s="16" t="s">
        <v>324</v>
      </c>
      <c r="CD12" s="16">
        <v>96.97</v>
      </c>
      <c r="CE12" s="15"/>
      <c r="CF12" s="16"/>
      <c r="CG12" s="16"/>
      <c r="CH12" s="15" t="s">
        <v>240</v>
      </c>
      <c r="CI12" s="16" t="s">
        <v>334</v>
      </c>
      <c r="CJ12" s="16">
        <v>1064.66</v>
      </c>
      <c r="CK12" s="15" t="s">
        <v>246</v>
      </c>
      <c r="CL12" s="16" t="s">
        <v>346</v>
      </c>
      <c r="CM12" s="16">
        <v>17679.5</v>
      </c>
      <c r="CN12" s="15"/>
      <c r="CO12" s="16"/>
      <c r="CP12" s="16"/>
      <c r="CQ12" s="15" t="s">
        <v>359</v>
      </c>
      <c r="CR12" s="16" t="s">
        <v>360</v>
      </c>
      <c r="CS12" s="16">
        <v>45.88</v>
      </c>
      <c r="CT12" s="15"/>
      <c r="CU12" s="16"/>
      <c r="CV12" s="16"/>
      <c r="CW12" s="15" t="s">
        <v>368</v>
      </c>
      <c r="CX12" s="16" t="s">
        <v>367</v>
      </c>
      <c r="CY12" s="16">
        <v>1154.2</v>
      </c>
      <c r="CZ12" s="15" t="s">
        <v>376</v>
      </c>
      <c r="DA12" s="16" t="s">
        <v>377</v>
      </c>
      <c r="DB12" s="16">
        <v>1377.79</v>
      </c>
      <c r="DE12" s="15" t="s">
        <v>385</v>
      </c>
      <c r="DF12" s="16" t="s">
        <v>386</v>
      </c>
      <c r="DG12" s="16">
        <v>522.51</v>
      </c>
      <c r="DH12" s="15" t="s">
        <v>394</v>
      </c>
      <c r="DI12" s="16" t="s">
        <v>393</v>
      </c>
      <c r="DJ12" s="16">
        <v>681.4</v>
      </c>
      <c r="DK12" s="15" t="s">
        <v>280</v>
      </c>
      <c r="DL12" s="16"/>
      <c r="DM12" s="16">
        <v>184.58</v>
      </c>
      <c r="DN12" s="15" t="s">
        <v>280</v>
      </c>
      <c r="DO12" s="16"/>
      <c r="DP12" s="16">
        <v>184.58</v>
      </c>
      <c r="DQ12" s="15" t="s">
        <v>280</v>
      </c>
      <c r="DR12" s="16"/>
      <c r="DS12" s="16">
        <v>184.58</v>
      </c>
      <c r="DT12" s="15" t="s">
        <v>280</v>
      </c>
      <c r="DU12" s="16"/>
      <c r="DV12" s="16">
        <v>184.58</v>
      </c>
      <c r="DW12" s="15" t="s">
        <v>280</v>
      </c>
      <c r="DX12" s="16"/>
      <c r="DY12" s="16">
        <v>184.58</v>
      </c>
      <c r="DZ12" s="15" t="s">
        <v>280</v>
      </c>
      <c r="EA12" s="16" t="s">
        <v>444</v>
      </c>
      <c r="EB12" s="16">
        <v>184.58</v>
      </c>
      <c r="EC12" s="15" t="s">
        <v>280</v>
      </c>
      <c r="ED12" s="16"/>
      <c r="EE12" s="16">
        <v>184.58</v>
      </c>
      <c r="EF12" s="15" t="s">
        <v>280</v>
      </c>
      <c r="EG12" s="16"/>
      <c r="EH12" s="16">
        <v>184.58</v>
      </c>
      <c r="EI12" s="15" t="s">
        <v>280</v>
      </c>
      <c r="EJ12" s="16"/>
      <c r="EK12" s="16">
        <v>184.58</v>
      </c>
      <c r="EL12" s="15" t="s">
        <v>280</v>
      </c>
      <c r="EM12" s="16"/>
      <c r="EN12" s="16">
        <v>184.58</v>
      </c>
      <c r="EO12" s="16"/>
      <c r="EP12" s="16"/>
      <c r="EQ12" s="60" t="s">
        <v>508</v>
      </c>
      <c r="ER12" s="16"/>
      <c r="ES12" s="94">
        <v>135.03</v>
      </c>
      <c r="ET12" s="60" t="s">
        <v>508</v>
      </c>
      <c r="EU12" s="16"/>
      <c r="EV12" s="94">
        <v>135.03</v>
      </c>
      <c r="EW12" s="60" t="s">
        <v>508</v>
      </c>
      <c r="EX12" s="16"/>
      <c r="EY12" s="94">
        <v>135.03</v>
      </c>
      <c r="EZ12" s="60" t="s">
        <v>508</v>
      </c>
      <c r="FA12" s="16"/>
      <c r="FB12" s="94">
        <v>135.03</v>
      </c>
      <c r="FC12" s="60" t="s">
        <v>508</v>
      </c>
      <c r="FD12" s="16"/>
      <c r="FE12" s="94">
        <v>135.03</v>
      </c>
      <c r="FF12" s="60" t="s">
        <v>508</v>
      </c>
      <c r="FG12" s="16"/>
      <c r="FH12" s="94">
        <v>135.03</v>
      </c>
      <c r="FI12" s="60" t="s">
        <v>508</v>
      </c>
      <c r="FJ12" s="16"/>
      <c r="FK12" s="94">
        <v>135.03</v>
      </c>
      <c r="FL12" s="60" t="s">
        <v>508</v>
      </c>
      <c r="FM12" s="16"/>
      <c r="FN12" s="94">
        <v>135.03</v>
      </c>
      <c r="FO12" s="60" t="s">
        <v>508</v>
      </c>
      <c r="FP12" s="16"/>
      <c r="FQ12" s="94">
        <v>135.03</v>
      </c>
      <c r="FR12" s="60" t="s">
        <v>508</v>
      </c>
      <c r="FS12" s="16"/>
      <c r="FT12" s="94">
        <v>135.03</v>
      </c>
      <c r="FU12" s="60" t="s">
        <v>508</v>
      </c>
      <c r="FV12" s="16"/>
      <c r="FW12" s="94">
        <v>135.03</v>
      </c>
      <c r="FX12" s="60" t="s">
        <v>508</v>
      </c>
      <c r="FY12" s="16"/>
      <c r="FZ12" s="94">
        <v>135.03</v>
      </c>
    </row>
    <row r="13" spans="1:182" ht="27.75" customHeight="1">
      <c r="A13" s="15"/>
      <c r="B13" s="15" t="s">
        <v>18</v>
      </c>
      <c r="C13" s="16">
        <v>55.4</v>
      </c>
      <c r="D13" s="15" t="s">
        <v>18</v>
      </c>
      <c r="E13" s="16">
        <v>55.4</v>
      </c>
      <c r="F13" s="15" t="s">
        <v>18</v>
      </c>
      <c r="G13" s="16">
        <v>55.4</v>
      </c>
      <c r="H13" s="15" t="s">
        <v>18</v>
      </c>
      <c r="I13" s="16">
        <v>55.4</v>
      </c>
      <c r="J13" s="15" t="s">
        <v>18</v>
      </c>
      <c r="K13" s="16">
        <v>55.4</v>
      </c>
      <c r="L13" s="15" t="s">
        <v>18</v>
      </c>
      <c r="M13" s="16">
        <v>55.4</v>
      </c>
      <c r="N13" s="15" t="s">
        <v>18</v>
      </c>
      <c r="O13" s="16">
        <v>55.4</v>
      </c>
      <c r="P13" s="15" t="s">
        <v>18</v>
      </c>
      <c r="Q13" s="16">
        <v>55.4</v>
      </c>
      <c r="R13" s="15" t="s">
        <v>18</v>
      </c>
      <c r="S13" s="17">
        <f t="shared" si="0"/>
        <v>443.19999999999993</v>
      </c>
      <c r="T13" s="15" t="s">
        <v>10</v>
      </c>
      <c r="U13" s="16"/>
      <c r="V13" s="23">
        <v>886.32</v>
      </c>
      <c r="W13" s="18" t="s">
        <v>5</v>
      </c>
      <c r="X13" s="20"/>
      <c r="Y13" s="19">
        <v>184.58</v>
      </c>
      <c r="Z13" s="18" t="s">
        <v>5</v>
      </c>
      <c r="AA13" s="20"/>
      <c r="AB13" s="19">
        <v>184.58</v>
      </c>
      <c r="AC13" s="11" t="s">
        <v>4</v>
      </c>
      <c r="AD13" s="16"/>
      <c r="AE13" s="16">
        <v>8807.81</v>
      </c>
      <c r="AF13" s="16"/>
      <c r="AG13" s="15" t="s">
        <v>106</v>
      </c>
      <c r="AH13" s="16" t="s">
        <v>107</v>
      </c>
      <c r="AI13" s="23">
        <v>1589.34</v>
      </c>
      <c r="AJ13" s="15" t="s">
        <v>140</v>
      </c>
      <c r="AK13" s="16" t="s">
        <v>141</v>
      </c>
      <c r="AL13" s="23">
        <v>304.85</v>
      </c>
      <c r="AM13" s="15" t="s">
        <v>182</v>
      </c>
      <c r="AN13" s="16" t="s">
        <v>183</v>
      </c>
      <c r="AO13" s="23">
        <v>184.58</v>
      </c>
      <c r="AP13" s="15" t="s">
        <v>169</v>
      </c>
      <c r="AQ13" s="16" t="s">
        <v>170</v>
      </c>
      <c r="AR13" s="23">
        <v>354.77</v>
      </c>
      <c r="AS13" s="15" t="s">
        <v>185</v>
      </c>
      <c r="AT13" s="16" t="s">
        <v>187</v>
      </c>
      <c r="AU13" s="16">
        <v>859.66</v>
      </c>
      <c r="AV13" s="15" t="s">
        <v>185</v>
      </c>
      <c r="AW13" s="16" t="s">
        <v>194</v>
      </c>
      <c r="AX13" s="16">
        <v>859.66</v>
      </c>
      <c r="AY13" s="11" t="s">
        <v>4</v>
      </c>
      <c r="AZ13" s="16"/>
      <c r="BA13" s="16">
        <v>8918.59</v>
      </c>
      <c r="BB13" s="18" t="s">
        <v>182</v>
      </c>
      <c r="BC13" s="16" t="s">
        <v>222</v>
      </c>
      <c r="BD13" s="16">
        <v>184.58</v>
      </c>
      <c r="BE13" s="18" t="s">
        <v>182</v>
      </c>
      <c r="BF13" s="18" t="s">
        <v>230</v>
      </c>
      <c r="BG13" s="16">
        <v>184.58</v>
      </c>
      <c r="BH13" s="18" t="s">
        <v>182</v>
      </c>
      <c r="BI13" s="16"/>
      <c r="BJ13" s="16">
        <v>184.58</v>
      </c>
      <c r="BK13" s="18" t="s">
        <v>182</v>
      </c>
      <c r="BL13" s="16"/>
      <c r="BM13" s="16">
        <v>184.58</v>
      </c>
      <c r="BN13" s="18" t="s">
        <v>182</v>
      </c>
      <c r="BO13" s="16"/>
      <c r="BP13" s="16">
        <v>184.58</v>
      </c>
      <c r="BQ13" s="16"/>
      <c r="BR13" s="16"/>
      <c r="BS13" s="18" t="s">
        <v>276</v>
      </c>
      <c r="BT13" s="16" t="s">
        <v>277</v>
      </c>
      <c r="BU13" s="16">
        <v>771.04</v>
      </c>
      <c r="BV13" s="18" t="s">
        <v>155</v>
      </c>
      <c r="BW13" s="16" t="s">
        <v>298</v>
      </c>
      <c r="BX13" s="16">
        <v>180.46</v>
      </c>
      <c r="BY13" s="18" t="s">
        <v>224</v>
      </c>
      <c r="BZ13" s="18"/>
      <c r="CA13" s="18">
        <v>166.19</v>
      </c>
      <c r="CB13" s="18" t="s">
        <v>327</v>
      </c>
      <c r="CC13" s="16" t="s">
        <v>328</v>
      </c>
      <c r="CD13" s="16">
        <v>347.17</v>
      </c>
      <c r="CE13" s="18"/>
      <c r="CF13" s="16"/>
      <c r="CG13" s="16"/>
      <c r="CH13" s="15" t="s">
        <v>337</v>
      </c>
      <c r="CI13" s="16" t="s">
        <v>338</v>
      </c>
      <c r="CJ13" s="16">
        <v>2681.1</v>
      </c>
      <c r="CK13" s="15" t="s">
        <v>347</v>
      </c>
      <c r="CL13" s="16" t="s">
        <v>348</v>
      </c>
      <c r="CM13" s="16">
        <v>114237.98</v>
      </c>
      <c r="CN13" s="15"/>
      <c r="CO13" s="16"/>
      <c r="CP13" s="16"/>
      <c r="CQ13" s="15" t="s">
        <v>361</v>
      </c>
      <c r="CR13" s="16" t="s">
        <v>362</v>
      </c>
      <c r="CS13" s="16">
        <v>2129.32</v>
      </c>
      <c r="CT13" s="15"/>
      <c r="CU13" s="16"/>
      <c r="CV13" s="16"/>
      <c r="CW13" s="15" t="s">
        <v>369</v>
      </c>
      <c r="CX13" s="16" t="s">
        <v>370</v>
      </c>
      <c r="CY13" s="16">
        <v>779.64</v>
      </c>
      <c r="CZ13" s="15"/>
      <c r="DA13" s="16"/>
      <c r="DB13" s="16"/>
      <c r="DE13" s="15" t="s">
        <v>387</v>
      </c>
      <c r="DF13" s="16" t="s">
        <v>388</v>
      </c>
      <c r="DG13" s="16">
        <v>393.46</v>
      </c>
      <c r="DH13" s="15" t="s">
        <v>293</v>
      </c>
      <c r="DI13" s="16" t="s">
        <v>393</v>
      </c>
      <c r="DJ13" s="16">
        <v>3856.62</v>
      </c>
      <c r="DK13" s="18" t="s">
        <v>282</v>
      </c>
      <c r="DL13" s="18"/>
      <c r="DM13" s="16">
        <v>244.12</v>
      </c>
      <c r="DN13" s="18" t="s">
        <v>282</v>
      </c>
      <c r="DO13" s="18"/>
      <c r="DP13" s="16">
        <v>244.12</v>
      </c>
      <c r="DQ13" s="18" t="s">
        <v>282</v>
      </c>
      <c r="DR13" s="18"/>
      <c r="DS13" s="16">
        <v>244.12</v>
      </c>
      <c r="DT13" s="18" t="s">
        <v>282</v>
      </c>
      <c r="DU13" s="18"/>
      <c r="DV13" s="16">
        <v>244.12</v>
      </c>
      <c r="DW13" s="18"/>
      <c r="DX13" s="18"/>
      <c r="DY13" s="16"/>
      <c r="DZ13" s="18"/>
      <c r="EA13" s="18"/>
      <c r="EB13" s="16"/>
      <c r="EC13" s="18" t="s">
        <v>454</v>
      </c>
      <c r="ED13" s="18" t="s">
        <v>455</v>
      </c>
      <c r="EE13" s="16">
        <v>2503.18</v>
      </c>
      <c r="EF13" s="18" t="s">
        <v>463</v>
      </c>
      <c r="EG13" s="18" t="s">
        <v>464</v>
      </c>
      <c r="EH13" s="16">
        <v>166.25</v>
      </c>
      <c r="EI13" s="18" t="s">
        <v>472</v>
      </c>
      <c r="EJ13" s="18" t="s">
        <v>473</v>
      </c>
      <c r="EK13" s="16">
        <v>223.56</v>
      </c>
      <c r="EL13" s="18" t="s">
        <v>487</v>
      </c>
      <c r="EM13" s="18" t="s">
        <v>488</v>
      </c>
      <c r="EN13" s="16">
        <v>1298.4</v>
      </c>
      <c r="EO13" s="16"/>
      <c r="EP13" s="16"/>
      <c r="EQ13" s="59" t="s">
        <v>509</v>
      </c>
      <c r="ER13" s="18"/>
      <c r="ES13" s="94">
        <v>852.66</v>
      </c>
      <c r="ET13" s="59" t="s">
        <v>509</v>
      </c>
      <c r="EU13" s="18"/>
      <c r="EV13" s="94">
        <v>852.66</v>
      </c>
      <c r="EW13" s="59" t="s">
        <v>509</v>
      </c>
      <c r="EX13" s="18"/>
      <c r="EY13" s="94">
        <v>852.66</v>
      </c>
      <c r="EZ13" s="59" t="s">
        <v>509</v>
      </c>
      <c r="FA13" s="18"/>
      <c r="FB13" s="94">
        <v>852.66</v>
      </c>
      <c r="FC13" s="61" t="s">
        <v>509</v>
      </c>
      <c r="FD13" s="18"/>
      <c r="FE13" s="94">
        <v>852.66</v>
      </c>
      <c r="FF13" s="62" t="s">
        <v>509</v>
      </c>
      <c r="FG13" s="18"/>
      <c r="FH13" s="94">
        <v>852.66</v>
      </c>
      <c r="FI13" s="63" t="s">
        <v>509</v>
      </c>
      <c r="FJ13" s="18"/>
      <c r="FK13" s="94">
        <v>852.66</v>
      </c>
      <c r="FL13" s="64" t="s">
        <v>509</v>
      </c>
      <c r="FM13" s="18"/>
      <c r="FN13" s="94">
        <v>852.66</v>
      </c>
      <c r="FO13" s="65" t="s">
        <v>509</v>
      </c>
      <c r="FP13" s="18"/>
      <c r="FQ13" s="94">
        <v>852.66</v>
      </c>
      <c r="FR13" s="66" t="s">
        <v>509</v>
      </c>
      <c r="FS13" s="18"/>
      <c r="FT13" s="94">
        <v>852.66</v>
      </c>
      <c r="FU13" s="95" t="s">
        <v>509</v>
      </c>
      <c r="FV13" s="18"/>
      <c r="FW13" s="94">
        <v>852.66</v>
      </c>
      <c r="FX13" s="96" t="s">
        <v>509</v>
      </c>
      <c r="FY13" s="18"/>
      <c r="FZ13" s="94">
        <v>852.66</v>
      </c>
    </row>
    <row r="14" spans="1:182" s="1" customFormat="1" ht="18.75" customHeight="1">
      <c r="A14" s="11"/>
      <c r="B14" s="26" t="s">
        <v>18</v>
      </c>
      <c r="C14" s="16">
        <f>SUM(C15:C26)</f>
        <v>6259.67</v>
      </c>
      <c r="D14" s="26" t="s">
        <v>18</v>
      </c>
      <c r="E14" s="16">
        <f>SUM(E15:E26)</f>
        <v>6259.67</v>
      </c>
      <c r="F14" s="26" t="s">
        <v>18</v>
      </c>
      <c r="G14" s="16">
        <f>SUM(G15:G26)</f>
        <v>6259.67</v>
      </c>
      <c r="H14" s="26" t="s">
        <v>18</v>
      </c>
      <c r="I14" s="16">
        <f>SUM(I15:I26)</f>
        <v>6259.67</v>
      </c>
      <c r="J14" s="26" t="s">
        <v>18</v>
      </c>
      <c r="K14" s="16">
        <f>SUM(K15:K26)</f>
        <v>6259.67</v>
      </c>
      <c r="L14" s="26" t="s">
        <v>18</v>
      </c>
      <c r="M14" s="16">
        <f>SUM(M15:M26)</f>
        <v>6259.67</v>
      </c>
      <c r="N14" s="26" t="s">
        <v>18</v>
      </c>
      <c r="O14" s="16">
        <f>SUM(O15:O26)</f>
        <v>6259.67</v>
      </c>
      <c r="P14" s="26" t="s">
        <v>18</v>
      </c>
      <c r="Q14" s="16">
        <f>SUM(Q15:Q26)</f>
        <v>6259.67</v>
      </c>
      <c r="R14" s="26" t="s">
        <v>18</v>
      </c>
      <c r="S14" s="17">
        <f t="shared" si="0"/>
        <v>50077.35999999999</v>
      </c>
      <c r="T14" s="15" t="s">
        <v>41</v>
      </c>
      <c r="U14" s="16"/>
      <c r="V14" s="16"/>
      <c r="W14" s="11" t="s">
        <v>4</v>
      </c>
      <c r="X14" s="16"/>
      <c r="Y14" s="16">
        <v>8807.81</v>
      </c>
      <c r="Z14" s="11" t="s">
        <v>4</v>
      </c>
      <c r="AA14" s="16"/>
      <c r="AB14" s="16">
        <v>8807.81</v>
      </c>
      <c r="AC14" s="11" t="s">
        <v>6</v>
      </c>
      <c r="AD14" s="16"/>
      <c r="AE14" s="16">
        <v>3711.47</v>
      </c>
      <c r="AF14" s="16"/>
      <c r="AG14" s="15" t="s">
        <v>108</v>
      </c>
      <c r="AH14" s="16" t="s">
        <v>109</v>
      </c>
      <c r="AI14" s="23">
        <f>3156.9/12</f>
        <v>263.075</v>
      </c>
      <c r="AJ14" s="15" t="s">
        <v>269</v>
      </c>
      <c r="AK14" s="16" t="s">
        <v>270</v>
      </c>
      <c r="AL14" s="16">
        <v>16743.74</v>
      </c>
      <c r="AM14" s="15" t="s">
        <v>184</v>
      </c>
      <c r="AN14" s="16" t="s">
        <v>183</v>
      </c>
      <c r="AO14" s="16">
        <v>228.64</v>
      </c>
      <c r="AP14" s="11" t="s">
        <v>4</v>
      </c>
      <c r="AQ14" s="16"/>
      <c r="AR14" s="16">
        <v>8918.59</v>
      </c>
      <c r="AS14" s="18" t="s">
        <v>182</v>
      </c>
      <c r="AT14" s="18" t="s">
        <v>188</v>
      </c>
      <c r="AU14" s="18">
        <v>184.58</v>
      </c>
      <c r="AV14" s="18" t="s">
        <v>182</v>
      </c>
      <c r="AW14" s="18" t="s">
        <v>195</v>
      </c>
      <c r="AX14" s="18">
        <v>184.58</v>
      </c>
      <c r="AY14" s="15" t="s">
        <v>147</v>
      </c>
      <c r="AZ14" s="16"/>
      <c r="BA14" s="16">
        <v>9472.55</v>
      </c>
      <c r="BB14" s="15" t="s">
        <v>185</v>
      </c>
      <c r="BC14" s="16" t="s">
        <v>223</v>
      </c>
      <c r="BD14" s="16">
        <v>859.66</v>
      </c>
      <c r="BE14" s="15" t="s">
        <v>185</v>
      </c>
      <c r="BF14" s="16" t="s">
        <v>231</v>
      </c>
      <c r="BG14" s="16">
        <v>859.66</v>
      </c>
      <c r="BH14" s="15" t="s">
        <v>185</v>
      </c>
      <c r="BI14" s="16"/>
      <c r="BJ14" s="16">
        <v>859.66</v>
      </c>
      <c r="BK14" s="15" t="s">
        <v>185</v>
      </c>
      <c r="BL14" s="16"/>
      <c r="BM14" s="16">
        <v>859.66</v>
      </c>
      <c r="BN14" s="15" t="s">
        <v>185</v>
      </c>
      <c r="BO14" s="16"/>
      <c r="BP14" s="16">
        <v>859.66</v>
      </c>
      <c r="BQ14" s="16"/>
      <c r="BR14" s="16"/>
      <c r="BS14" s="15" t="s">
        <v>278</v>
      </c>
      <c r="BT14" s="16" t="s">
        <v>279</v>
      </c>
      <c r="BU14" s="16">
        <v>1211.36</v>
      </c>
      <c r="BV14" s="15" t="s">
        <v>299</v>
      </c>
      <c r="BW14" s="16" t="s">
        <v>300</v>
      </c>
      <c r="BX14" s="16">
        <v>24029.03</v>
      </c>
      <c r="BY14" s="15" t="s">
        <v>321</v>
      </c>
      <c r="BZ14" s="16" t="s">
        <v>322</v>
      </c>
      <c r="CA14" s="16">
        <v>43562.29</v>
      </c>
      <c r="CB14" s="15"/>
      <c r="CC14" s="16"/>
      <c r="CD14" s="16"/>
      <c r="CE14" s="15"/>
      <c r="CF14" s="16"/>
      <c r="CG14" s="16"/>
      <c r="CH14" s="15"/>
      <c r="CI14" s="16"/>
      <c r="CJ14" s="16"/>
      <c r="CK14" s="15" t="s">
        <v>265</v>
      </c>
      <c r="CL14" s="16" t="s">
        <v>349</v>
      </c>
      <c r="CM14" s="16">
        <v>170.91</v>
      </c>
      <c r="CN14" s="15"/>
      <c r="CO14" s="16"/>
      <c r="CP14" s="16"/>
      <c r="CQ14" s="15"/>
      <c r="CR14" s="16"/>
      <c r="CS14" s="16"/>
      <c r="CT14" s="15"/>
      <c r="CU14" s="16"/>
      <c r="CV14" s="16"/>
      <c r="CW14" s="15"/>
      <c r="CX14" s="16"/>
      <c r="CY14" s="16"/>
      <c r="CZ14" s="15"/>
      <c r="DA14" s="16"/>
      <c r="DB14" s="16"/>
      <c r="DC14" s="9"/>
      <c r="DD14" s="9"/>
      <c r="DE14" s="15" t="s">
        <v>280</v>
      </c>
      <c r="DF14" s="16"/>
      <c r="DG14" s="16">
        <v>184.58</v>
      </c>
      <c r="DH14" s="15" t="s">
        <v>169</v>
      </c>
      <c r="DI14" s="16" t="s">
        <v>395</v>
      </c>
      <c r="DJ14" s="16">
        <v>205.33</v>
      </c>
      <c r="DK14" s="15" t="s">
        <v>409</v>
      </c>
      <c r="DL14" s="16"/>
      <c r="DM14" s="16">
        <v>384.87</v>
      </c>
      <c r="DN14" s="15" t="s">
        <v>409</v>
      </c>
      <c r="DO14" s="16"/>
      <c r="DP14" s="16">
        <v>384.87</v>
      </c>
      <c r="DQ14" s="15" t="s">
        <v>409</v>
      </c>
      <c r="DR14" s="16"/>
      <c r="DS14" s="16">
        <v>384.87</v>
      </c>
      <c r="DT14" s="15" t="s">
        <v>409</v>
      </c>
      <c r="DU14" s="16"/>
      <c r="DV14" s="16">
        <v>384.87</v>
      </c>
      <c r="DW14" s="15" t="s">
        <v>409</v>
      </c>
      <c r="DX14" s="16"/>
      <c r="DY14" s="16">
        <v>384.87</v>
      </c>
      <c r="DZ14" s="15" t="s">
        <v>409</v>
      </c>
      <c r="EA14" s="16"/>
      <c r="EB14" s="16">
        <v>384.87</v>
      </c>
      <c r="EC14" s="15" t="s">
        <v>409</v>
      </c>
      <c r="ED14" s="16"/>
      <c r="EE14" s="16">
        <v>384.87</v>
      </c>
      <c r="EF14" s="15" t="s">
        <v>409</v>
      </c>
      <c r="EG14" s="16"/>
      <c r="EH14" s="16">
        <v>384.87</v>
      </c>
      <c r="EI14" s="15" t="s">
        <v>409</v>
      </c>
      <c r="EJ14" s="16"/>
      <c r="EK14" s="16">
        <v>384.87</v>
      </c>
      <c r="EL14" s="15" t="s">
        <v>489</v>
      </c>
      <c r="EM14" s="16" t="s">
        <v>490</v>
      </c>
      <c r="EN14" s="16">
        <v>402.5</v>
      </c>
      <c r="EO14" s="16"/>
      <c r="EP14" s="16"/>
      <c r="EQ14" s="60" t="s">
        <v>5</v>
      </c>
      <c r="ER14" s="16"/>
      <c r="ES14" s="94">
        <v>166.16</v>
      </c>
      <c r="ET14" s="60" t="s">
        <v>5</v>
      </c>
      <c r="EU14" s="16"/>
      <c r="EV14" s="94">
        <v>166.16</v>
      </c>
      <c r="EW14" s="60" t="s">
        <v>5</v>
      </c>
      <c r="EX14" s="16"/>
      <c r="EY14" s="94">
        <v>166.16</v>
      </c>
      <c r="EZ14" s="60" t="s">
        <v>5</v>
      </c>
      <c r="FA14" s="16"/>
      <c r="FB14" s="94">
        <v>166.16</v>
      </c>
      <c r="FC14" s="60" t="s">
        <v>5</v>
      </c>
      <c r="FD14" s="16"/>
      <c r="FE14" s="94">
        <v>166.16</v>
      </c>
      <c r="FF14" s="60" t="s">
        <v>5</v>
      </c>
      <c r="FG14" s="16"/>
      <c r="FH14" s="94">
        <v>166.16</v>
      </c>
      <c r="FI14" s="60" t="s">
        <v>5</v>
      </c>
      <c r="FJ14" s="16"/>
      <c r="FK14" s="94">
        <v>166.16</v>
      </c>
      <c r="FL14" s="60" t="s">
        <v>5</v>
      </c>
      <c r="FM14" s="16"/>
      <c r="FN14" s="94">
        <v>166.16</v>
      </c>
      <c r="FO14" s="60" t="s">
        <v>5</v>
      </c>
      <c r="FP14" s="16"/>
      <c r="FQ14" s="94">
        <v>166.16</v>
      </c>
      <c r="FR14" s="60" t="s">
        <v>5</v>
      </c>
      <c r="FS14" s="16"/>
      <c r="FT14" s="94">
        <v>166.16</v>
      </c>
      <c r="FU14" s="60" t="s">
        <v>5</v>
      </c>
      <c r="FV14" s="16"/>
      <c r="FW14" s="94">
        <v>166.16</v>
      </c>
      <c r="FX14" s="60" t="s">
        <v>5</v>
      </c>
      <c r="FY14" s="16"/>
      <c r="FZ14" s="94">
        <v>166.16</v>
      </c>
    </row>
    <row r="15" spans="1:182" ht="18" customHeight="1">
      <c r="A15" s="15"/>
      <c r="B15" s="15" t="s">
        <v>18</v>
      </c>
      <c r="C15" s="16">
        <v>886.32</v>
      </c>
      <c r="D15" s="15" t="s">
        <v>18</v>
      </c>
      <c r="E15" s="16">
        <v>886.32</v>
      </c>
      <c r="F15" s="15" t="s">
        <v>18</v>
      </c>
      <c r="G15" s="16">
        <v>886.32</v>
      </c>
      <c r="H15" s="15" t="s">
        <v>18</v>
      </c>
      <c r="I15" s="16">
        <v>886.32</v>
      </c>
      <c r="J15" s="15" t="s">
        <v>18</v>
      </c>
      <c r="K15" s="16">
        <v>886.32</v>
      </c>
      <c r="L15" s="15" t="s">
        <v>18</v>
      </c>
      <c r="M15" s="16">
        <v>886.32</v>
      </c>
      <c r="N15" s="15" t="s">
        <v>18</v>
      </c>
      <c r="O15" s="16">
        <v>886.32</v>
      </c>
      <c r="P15" s="15" t="s">
        <v>18</v>
      </c>
      <c r="Q15" s="16">
        <v>886.32</v>
      </c>
      <c r="R15" s="15" t="s">
        <v>18</v>
      </c>
      <c r="S15" s="17">
        <f t="shared" si="0"/>
        <v>7090.5599999999995</v>
      </c>
      <c r="T15" s="15" t="s">
        <v>42</v>
      </c>
      <c r="U15" s="16"/>
      <c r="V15" s="16">
        <v>55.4</v>
      </c>
      <c r="W15" s="11" t="s">
        <v>6</v>
      </c>
      <c r="X15" s="16"/>
      <c r="Y15" s="16">
        <v>3711.47</v>
      </c>
      <c r="Z15" s="11" t="s">
        <v>6</v>
      </c>
      <c r="AA15" s="16"/>
      <c r="AB15" s="16">
        <v>3711.47</v>
      </c>
      <c r="AC15" s="15"/>
      <c r="AD15" s="16"/>
      <c r="AE15" s="16"/>
      <c r="AF15" s="16"/>
      <c r="AG15" s="15" t="s">
        <v>110</v>
      </c>
      <c r="AH15" s="16" t="s">
        <v>111</v>
      </c>
      <c r="AI15" s="16">
        <v>298.25</v>
      </c>
      <c r="AJ15" s="15" t="s">
        <v>142</v>
      </c>
      <c r="AK15" s="16" t="s">
        <v>143</v>
      </c>
      <c r="AL15" s="16">
        <v>734.85</v>
      </c>
      <c r="AM15" s="15" t="s">
        <v>185</v>
      </c>
      <c r="AN15" s="16" t="s">
        <v>186</v>
      </c>
      <c r="AO15" s="16">
        <v>859.66</v>
      </c>
      <c r="AP15" s="18" t="s">
        <v>182</v>
      </c>
      <c r="AQ15" s="16" t="s">
        <v>189</v>
      </c>
      <c r="AR15" s="23">
        <v>184.58</v>
      </c>
      <c r="AS15" s="18" t="s">
        <v>184</v>
      </c>
      <c r="AT15" s="18" t="s">
        <v>188</v>
      </c>
      <c r="AU15" s="22">
        <v>228.64</v>
      </c>
      <c r="AV15" s="18" t="s">
        <v>184</v>
      </c>
      <c r="AW15" s="18" t="s">
        <v>195</v>
      </c>
      <c r="AX15" s="22">
        <v>228.64</v>
      </c>
      <c r="AY15" s="15" t="s">
        <v>286</v>
      </c>
      <c r="AZ15" s="16"/>
      <c r="BA15" s="16">
        <v>55.4</v>
      </c>
      <c r="BB15" s="19" t="s">
        <v>224</v>
      </c>
      <c r="BC15" s="18"/>
      <c r="BD15" s="16">
        <v>166.19</v>
      </c>
      <c r="BE15" s="19" t="s">
        <v>224</v>
      </c>
      <c r="BF15" s="18"/>
      <c r="BG15" s="16">
        <v>166.19</v>
      </c>
      <c r="BH15" s="19" t="s">
        <v>224</v>
      </c>
      <c r="BI15" s="18"/>
      <c r="BJ15" s="16">
        <v>166.19</v>
      </c>
      <c r="BK15" s="19" t="s">
        <v>224</v>
      </c>
      <c r="BL15" s="18"/>
      <c r="BM15" s="16">
        <v>166.19</v>
      </c>
      <c r="BN15" s="18"/>
      <c r="BO15" s="20"/>
      <c r="BP15" s="16"/>
      <c r="BQ15" s="16"/>
      <c r="BR15" s="16"/>
      <c r="BS15" s="15" t="s">
        <v>290</v>
      </c>
      <c r="BT15" s="16"/>
      <c r="BU15" s="16">
        <v>268.11</v>
      </c>
      <c r="BV15" s="15" t="s">
        <v>290</v>
      </c>
      <c r="BW15" s="16"/>
      <c r="BX15" s="16">
        <v>268.11</v>
      </c>
      <c r="BY15" s="15" t="s">
        <v>290</v>
      </c>
      <c r="BZ15" s="16"/>
      <c r="CA15" s="16">
        <v>268.11</v>
      </c>
      <c r="CB15" s="15" t="s">
        <v>290</v>
      </c>
      <c r="CC15" s="16"/>
      <c r="CD15" s="16">
        <v>268.11</v>
      </c>
      <c r="CE15" s="15" t="s">
        <v>290</v>
      </c>
      <c r="CF15" s="16"/>
      <c r="CG15" s="16">
        <v>268.11</v>
      </c>
      <c r="CH15" s="15" t="s">
        <v>290</v>
      </c>
      <c r="CI15" s="16"/>
      <c r="CJ15" s="16">
        <v>268.11</v>
      </c>
      <c r="CK15" s="15" t="s">
        <v>290</v>
      </c>
      <c r="CL15" s="16"/>
      <c r="CM15" s="16">
        <v>268.11</v>
      </c>
      <c r="CN15" s="15" t="s">
        <v>290</v>
      </c>
      <c r="CO15" s="16"/>
      <c r="CP15" s="16">
        <v>268.11</v>
      </c>
      <c r="CQ15" s="15" t="s">
        <v>290</v>
      </c>
      <c r="CR15" s="16"/>
      <c r="CS15" s="16">
        <v>268.11</v>
      </c>
      <c r="CT15" s="15" t="s">
        <v>290</v>
      </c>
      <c r="CU15" s="16"/>
      <c r="CV15" s="16">
        <v>268.11</v>
      </c>
      <c r="CW15" s="15" t="s">
        <v>290</v>
      </c>
      <c r="CX15" s="16"/>
      <c r="CY15" s="16">
        <v>268.11</v>
      </c>
      <c r="CZ15" s="15" t="s">
        <v>290</v>
      </c>
      <c r="DA15" s="16"/>
      <c r="DB15" s="16">
        <v>268.11</v>
      </c>
      <c r="DE15" s="18" t="s">
        <v>282</v>
      </c>
      <c r="DF15" s="18"/>
      <c r="DG15" s="16">
        <v>244.12</v>
      </c>
      <c r="DH15" s="15" t="s">
        <v>396</v>
      </c>
      <c r="DI15" s="16" t="s">
        <v>397</v>
      </c>
      <c r="DJ15" s="16">
        <v>5964.92</v>
      </c>
      <c r="DK15" s="15"/>
      <c r="DL15" s="16"/>
      <c r="DM15" s="16"/>
      <c r="DN15" s="15" t="s">
        <v>416</v>
      </c>
      <c r="DO15" s="16" t="s">
        <v>417</v>
      </c>
      <c r="DP15" s="16">
        <v>14284.76</v>
      </c>
      <c r="DQ15" s="15" t="s">
        <v>427</v>
      </c>
      <c r="DR15" s="16" t="s">
        <v>428</v>
      </c>
      <c r="DS15" s="16">
        <v>9562.5</v>
      </c>
      <c r="DT15" s="15"/>
      <c r="DU15" s="16"/>
      <c r="DV15" s="16"/>
      <c r="DW15" s="15" t="s">
        <v>435</v>
      </c>
      <c r="DX15" s="16" t="s">
        <v>436</v>
      </c>
      <c r="DY15" s="16">
        <v>51633.93</v>
      </c>
      <c r="DZ15" s="15"/>
      <c r="EA15" s="16"/>
      <c r="EB15" s="16"/>
      <c r="EC15" s="15"/>
      <c r="ED15" s="16"/>
      <c r="EE15" s="16"/>
      <c r="EF15" s="15" t="s">
        <v>465</v>
      </c>
      <c r="EG15" s="16" t="s">
        <v>466</v>
      </c>
      <c r="EH15" s="16">
        <v>649.27</v>
      </c>
      <c r="EI15" s="15" t="s">
        <v>474</v>
      </c>
      <c r="EJ15" s="16" t="s">
        <v>475</v>
      </c>
      <c r="EK15" s="16">
        <v>2413.12</v>
      </c>
      <c r="EL15" s="15" t="s">
        <v>491</v>
      </c>
      <c r="EM15" s="16" t="s">
        <v>490</v>
      </c>
      <c r="EN15" s="16">
        <v>2300.04</v>
      </c>
      <c r="EO15" s="16"/>
      <c r="EP15" s="16"/>
      <c r="EQ15" s="59" t="s">
        <v>127</v>
      </c>
      <c r="ER15" s="16"/>
      <c r="ES15" s="94">
        <v>110.77</v>
      </c>
      <c r="ET15" s="59" t="s">
        <v>127</v>
      </c>
      <c r="EU15" s="16"/>
      <c r="EV15" s="94">
        <v>110.77</v>
      </c>
      <c r="EW15" s="59" t="s">
        <v>127</v>
      </c>
      <c r="EX15" s="16"/>
      <c r="EY15" s="94">
        <v>110.77</v>
      </c>
      <c r="EZ15" s="59" t="s">
        <v>127</v>
      </c>
      <c r="FA15" s="16"/>
      <c r="FB15" s="94">
        <v>110.77</v>
      </c>
      <c r="FC15" s="61" t="s">
        <v>127</v>
      </c>
      <c r="FD15" s="16"/>
      <c r="FE15" s="94">
        <v>110.77</v>
      </c>
      <c r="FF15" s="62" t="s">
        <v>127</v>
      </c>
      <c r="FG15" s="16"/>
      <c r="FH15" s="94">
        <v>110.77</v>
      </c>
      <c r="FI15" s="63" t="s">
        <v>127</v>
      </c>
      <c r="FJ15" s="16"/>
      <c r="FK15" s="94">
        <v>110.77</v>
      </c>
      <c r="FL15" s="64" t="s">
        <v>127</v>
      </c>
      <c r="FM15" s="16"/>
      <c r="FN15" s="94">
        <v>110.77</v>
      </c>
      <c r="FO15" s="65" t="s">
        <v>127</v>
      </c>
      <c r="FP15" s="16"/>
      <c r="FQ15" s="94">
        <v>110.77</v>
      </c>
      <c r="FR15" s="66" t="s">
        <v>127</v>
      </c>
      <c r="FS15" s="16"/>
      <c r="FT15" s="94">
        <v>110.77</v>
      </c>
      <c r="FU15" s="95" t="s">
        <v>127</v>
      </c>
      <c r="FV15" s="16"/>
      <c r="FW15" s="94">
        <v>110.77</v>
      </c>
      <c r="FX15" s="96" t="s">
        <v>127</v>
      </c>
      <c r="FY15" s="16"/>
      <c r="FZ15" s="94">
        <v>110.77</v>
      </c>
    </row>
    <row r="16" spans="1:182" ht="27.75" customHeight="1">
      <c r="A16" s="15"/>
      <c r="B16" s="15" t="s">
        <v>18</v>
      </c>
      <c r="C16" s="16">
        <v>55.4</v>
      </c>
      <c r="D16" s="15" t="s">
        <v>18</v>
      </c>
      <c r="E16" s="16">
        <v>55.4</v>
      </c>
      <c r="F16" s="15" t="s">
        <v>18</v>
      </c>
      <c r="G16" s="16">
        <v>55.4</v>
      </c>
      <c r="H16" s="15" t="s">
        <v>18</v>
      </c>
      <c r="I16" s="16">
        <v>55.4</v>
      </c>
      <c r="J16" s="15" t="s">
        <v>18</v>
      </c>
      <c r="K16" s="16">
        <v>55.4</v>
      </c>
      <c r="L16" s="15" t="s">
        <v>18</v>
      </c>
      <c r="M16" s="16">
        <v>55.4</v>
      </c>
      <c r="N16" s="15" t="s">
        <v>18</v>
      </c>
      <c r="O16" s="16">
        <v>55.4</v>
      </c>
      <c r="P16" s="15" t="s">
        <v>18</v>
      </c>
      <c r="Q16" s="16">
        <v>55.4</v>
      </c>
      <c r="R16" s="15" t="s">
        <v>18</v>
      </c>
      <c r="S16" s="17">
        <f t="shared" si="0"/>
        <v>443.19999999999993</v>
      </c>
      <c r="T16" s="15" t="s">
        <v>43</v>
      </c>
      <c r="U16" s="16"/>
      <c r="V16" s="16">
        <v>221.58</v>
      </c>
      <c r="W16" s="15" t="s">
        <v>148</v>
      </c>
      <c r="X16" s="16"/>
      <c r="Y16" s="21">
        <v>859.66</v>
      </c>
      <c r="Z16" s="15" t="s">
        <v>148</v>
      </c>
      <c r="AA16" s="16"/>
      <c r="AB16" s="21">
        <v>859.66</v>
      </c>
      <c r="AC16" s="15"/>
      <c r="AD16" s="16"/>
      <c r="AE16" s="16"/>
      <c r="AF16" s="16"/>
      <c r="AG16" s="15" t="s">
        <v>112</v>
      </c>
      <c r="AH16" s="16" t="s">
        <v>113</v>
      </c>
      <c r="AI16" s="16">
        <v>718.53</v>
      </c>
      <c r="AJ16" s="15" t="s">
        <v>5</v>
      </c>
      <c r="AK16" s="16"/>
      <c r="AL16" s="24">
        <v>184.58</v>
      </c>
      <c r="AM16" s="11" t="s">
        <v>4</v>
      </c>
      <c r="AN16" s="16"/>
      <c r="AO16" s="16">
        <v>8918.59</v>
      </c>
      <c r="AP16" s="15" t="s">
        <v>184</v>
      </c>
      <c r="AQ16" s="16" t="s">
        <v>189</v>
      </c>
      <c r="AR16" s="16">
        <v>228.64</v>
      </c>
      <c r="AS16" s="11" t="s">
        <v>4</v>
      </c>
      <c r="AT16" s="16"/>
      <c r="AU16" s="16">
        <v>8918.59</v>
      </c>
      <c r="AV16" s="11" t="s">
        <v>4</v>
      </c>
      <c r="AW16" s="16"/>
      <c r="AX16" s="16">
        <v>8918.59</v>
      </c>
      <c r="AY16" s="15" t="s">
        <v>287</v>
      </c>
      <c r="AZ16" s="16"/>
      <c r="BA16" s="16">
        <v>55.4</v>
      </c>
      <c r="BB16" s="11" t="s">
        <v>4</v>
      </c>
      <c r="BC16" s="16"/>
      <c r="BD16" s="16">
        <v>8918.59</v>
      </c>
      <c r="BE16" s="11" t="s">
        <v>4</v>
      </c>
      <c r="BF16" s="16"/>
      <c r="BG16" s="16">
        <v>8918.59</v>
      </c>
      <c r="BH16" s="11" t="s">
        <v>4</v>
      </c>
      <c r="BI16" s="16"/>
      <c r="BJ16" s="16">
        <v>8918.59</v>
      </c>
      <c r="BK16" s="11" t="s">
        <v>4</v>
      </c>
      <c r="BL16" s="16"/>
      <c r="BM16" s="16">
        <v>8918.59</v>
      </c>
      <c r="BN16" s="11" t="s">
        <v>4</v>
      </c>
      <c r="BO16" s="16"/>
      <c r="BP16" s="16">
        <v>8918.59</v>
      </c>
      <c r="BQ16" s="16"/>
      <c r="BR16" s="16"/>
      <c r="BS16" s="15" t="s">
        <v>291</v>
      </c>
      <c r="BT16" s="16"/>
      <c r="BU16" s="16">
        <v>241.82</v>
      </c>
      <c r="BV16" s="15"/>
      <c r="BW16" s="16"/>
      <c r="BX16" s="16"/>
      <c r="BY16" s="15"/>
      <c r="BZ16" s="16"/>
      <c r="CA16" s="16"/>
      <c r="CB16" s="15" t="s">
        <v>291</v>
      </c>
      <c r="CC16" s="16"/>
      <c r="CD16" s="16">
        <v>241.82</v>
      </c>
      <c r="CE16" s="15"/>
      <c r="CF16" s="16"/>
      <c r="CG16" s="16"/>
      <c r="CH16" s="15"/>
      <c r="CI16" s="16"/>
      <c r="CJ16" s="16"/>
      <c r="CK16" s="15" t="s">
        <v>350</v>
      </c>
      <c r="CL16" s="16" t="s">
        <v>351</v>
      </c>
      <c r="CM16" s="16">
        <v>1294.78</v>
      </c>
      <c r="CN16" s="15"/>
      <c r="CO16" s="16"/>
      <c r="CP16" s="16"/>
      <c r="CQ16" s="15"/>
      <c r="CR16" s="16"/>
      <c r="CS16" s="16"/>
      <c r="CT16" s="15" t="s">
        <v>291</v>
      </c>
      <c r="CU16" s="16"/>
      <c r="CV16" s="16">
        <v>241.82</v>
      </c>
      <c r="CW16" s="15"/>
      <c r="CX16" s="16"/>
      <c r="CY16" s="16"/>
      <c r="CZ16" s="15"/>
      <c r="DA16" s="16"/>
      <c r="DB16" s="16"/>
      <c r="DE16" s="15"/>
      <c r="DF16" s="16"/>
      <c r="DG16" s="16"/>
      <c r="DH16" s="15" t="s">
        <v>398</v>
      </c>
      <c r="DI16" s="16" t="s">
        <v>397</v>
      </c>
      <c r="DJ16" s="16">
        <v>8535.15</v>
      </c>
      <c r="DK16" s="15"/>
      <c r="DL16" s="16"/>
      <c r="DM16" s="16"/>
      <c r="DN16" s="15" t="s">
        <v>418</v>
      </c>
      <c r="DO16" s="16" t="s">
        <v>419</v>
      </c>
      <c r="DP16" s="16">
        <v>402.5</v>
      </c>
      <c r="DQ16" s="18" t="s">
        <v>420</v>
      </c>
      <c r="DR16" s="16" t="s">
        <v>429</v>
      </c>
      <c r="DS16" s="16">
        <v>402.5</v>
      </c>
      <c r="DT16" s="18"/>
      <c r="DU16" s="16"/>
      <c r="DV16" s="16"/>
      <c r="DW16" s="18" t="s">
        <v>385</v>
      </c>
      <c r="DX16" s="16" t="s">
        <v>437</v>
      </c>
      <c r="DY16" s="16">
        <v>448.66</v>
      </c>
      <c r="DZ16" s="18"/>
      <c r="EA16" s="16"/>
      <c r="EB16" s="16"/>
      <c r="EC16" s="18"/>
      <c r="ED16" s="16"/>
      <c r="EE16" s="16"/>
      <c r="EF16" s="18" t="s">
        <v>493</v>
      </c>
      <c r="EG16" s="16" t="s">
        <v>494</v>
      </c>
      <c r="EH16" s="16">
        <v>649.27</v>
      </c>
      <c r="EI16" s="18" t="s">
        <v>474</v>
      </c>
      <c r="EJ16" s="16" t="s">
        <v>475</v>
      </c>
      <c r="EK16" s="16">
        <v>5429.52</v>
      </c>
      <c r="EL16" s="18"/>
      <c r="EM16" s="16"/>
      <c r="EN16" s="16"/>
      <c r="EO16" s="16"/>
      <c r="EP16" s="16"/>
      <c r="EQ16" s="59" t="s">
        <v>510</v>
      </c>
      <c r="ER16" s="16"/>
      <c r="ES16" s="94">
        <v>411.81</v>
      </c>
      <c r="ET16" s="59" t="s">
        <v>510</v>
      </c>
      <c r="EU16" s="16"/>
      <c r="EV16" s="94">
        <v>411.81</v>
      </c>
      <c r="EW16" s="59" t="s">
        <v>510</v>
      </c>
      <c r="EX16" s="16"/>
      <c r="EY16" s="94">
        <v>411.81</v>
      </c>
      <c r="EZ16" s="59" t="s">
        <v>510</v>
      </c>
      <c r="FA16" s="16"/>
      <c r="FB16" s="94">
        <v>411.81</v>
      </c>
      <c r="FC16" s="61" t="s">
        <v>510</v>
      </c>
      <c r="FD16" s="16"/>
      <c r="FE16" s="94">
        <v>411.81</v>
      </c>
      <c r="FF16" s="62" t="s">
        <v>510</v>
      </c>
      <c r="FG16" s="16"/>
      <c r="FH16" s="94">
        <v>411.81</v>
      </c>
      <c r="FI16" s="63" t="s">
        <v>510</v>
      </c>
      <c r="FJ16" s="16"/>
      <c r="FK16" s="94">
        <v>411.81</v>
      </c>
      <c r="FL16" s="64" t="s">
        <v>510</v>
      </c>
      <c r="FM16" s="16"/>
      <c r="FN16" s="94">
        <v>411.81</v>
      </c>
      <c r="FO16" s="65" t="s">
        <v>510</v>
      </c>
      <c r="FP16" s="16"/>
      <c r="FQ16" s="94">
        <v>411.81</v>
      </c>
      <c r="FR16" s="66" t="s">
        <v>510</v>
      </c>
      <c r="FS16" s="16"/>
      <c r="FT16" s="94">
        <v>411.81</v>
      </c>
      <c r="FU16" s="95" t="s">
        <v>510</v>
      </c>
      <c r="FV16" s="16"/>
      <c r="FW16" s="94">
        <v>411.81</v>
      </c>
      <c r="FX16" s="96" t="s">
        <v>510</v>
      </c>
      <c r="FY16" s="16"/>
      <c r="FZ16" s="94">
        <v>411.81</v>
      </c>
    </row>
    <row r="17" spans="1:182" ht="47.25" customHeight="1">
      <c r="A17" s="15"/>
      <c r="B17" s="15"/>
      <c r="C17" s="16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7"/>
      <c r="T17" s="15"/>
      <c r="U17" s="16"/>
      <c r="V17" s="16"/>
      <c r="W17" s="15"/>
      <c r="X17" s="16"/>
      <c r="Y17" s="21"/>
      <c r="Z17" s="15"/>
      <c r="AA17" s="16"/>
      <c r="AB17" s="21"/>
      <c r="AC17" s="15"/>
      <c r="AD17" s="16"/>
      <c r="AE17" s="16"/>
      <c r="AF17" s="16"/>
      <c r="AG17" s="15"/>
      <c r="AH17" s="16"/>
      <c r="AI17" s="16"/>
      <c r="AJ17" s="15"/>
      <c r="AK17" s="16"/>
      <c r="AL17" s="24"/>
      <c r="AM17" s="74"/>
      <c r="AN17" s="16"/>
      <c r="AO17" s="16"/>
      <c r="AP17" s="15"/>
      <c r="AQ17" s="16"/>
      <c r="AR17" s="16"/>
      <c r="AS17" s="74"/>
      <c r="AT17" s="16"/>
      <c r="AU17" s="16"/>
      <c r="AV17" s="74"/>
      <c r="AW17" s="16"/>
      <c r="AX17" s="16"/>
      <c r="AY17" s="15"/>
      <c r="AZ17" s="16"/>
      <c r="BA17" s="16"/>
      <c r="BB17" s="74"/>
      <c r="BC17" s="16"/>
      <c r="BD17" s="16"/>
      <c r="BE17" s="74"/>
      <c r="BF17" s="16"/>
      <c r="BG17" s="16"/>
      <c r="BH17" s="74"/>
      <c r="BI17" s="16"/>
      <c r="BJ17" s="16"/>
      <c r="BK17" s="74"/>
      <c r="BL17" s="16"/>
      <c r="BM17" s="16"/>
      <c r="BN17" s="74"/>
      <c r="BO17" s="16"/>
      <c r="BP17" s="16"/>
      <c r="BQ17" s="16"/>
      <c r="BR17" s="16"/>
      <c r="BS17" s="15"/>
      <c r="BT17" s="20"/>
      <c r="BU17" s="16"/>
      <c r="BV17" s="15"/>
      <c r="BW17" s="20"/>
      <c r="BX17" s="16"/>
      <c r="BY17" s="15"/>
      <c r="BZ17" s="20"/>
      <c r="CA17" s="16"/>
      <c r="CB17" s="15"/>
      <c r="CC17" s="20"/>
      <c r="CD17" s="16"/>
      <c r="CE17" s="15"/>
      <c r="CF17" s="20"/>
      <c r="CG17" s="16"/>
      <c r="CH17" s="15"/>
      <c r="CI17" s="20"/>
      <c r="CJ17" s="16"/>
      <c r="CK17" s="15"/>
      <c r="CL17" s="20"/>
      <c r="CM17" s="16"/>
      <c r="CN17" s="15"/>
      <c r="CO17" s="20"/>
      <c r="CP17" s="16"/>
      <c r="CQ17" s="15"/>
      <c r="CR17" s="20"/>
      <c r="CS17" s="16"/>
      <c r="CT17" s="15"/>
      <c r="CU17" s="20"/>
      <c r="CV17" s="16"/>
      <c r="CW17" s="15"/>
      <c r="CX17" s="20"/>
      <c r="CY17" s="16"/>
      <c r="CZ17" s="15"/>
      <c r="DA17" s="20"/>
      <c r="DB17" s="16"/>
      <c r="DE17" s="15"/>
      <c r="DF17" s="20"/>
      <c r="DG17" s="16"/>
      <c r="DH17" s="15"/>
      <c r="DI17" s="20"/>
      <c r="DJ17" s="16"/>
      <c r="DK17" s="15"/>
      <c r="DL17" s="20"/>
      <c r="DM17" s="16"/>
      <c r="DN17" s="15"/>
      <c r="DO17" s="16"/>
      <c r="DP17" s="16"/>
      <c r="DQ17" s="18"/>
      <c r="DR17" s="16"/>
      <c r="DS17" s="16"/>
      <c r="DT17" s="18"/>
      <c r="DU17" s="16"/>
      <c r="DV17" s="16"/>
      <c r="DW17" s="18"/>
      <c r="DX17" s="16"/>
      <c r="DY17" s="16"/>
      <c r="DZ17" s="18"/>
      <c r="EA17" s="16"/>
      <c r="EB17" s="16"/>
      <c r="EC17" s="18"/>
      <c r="ED17" s="16"/>
      <c r="EE17" s="16"/>
      <c r="EF17" s="18"/>
      <c r="EG17" s="16"/>
      <c r="EH17" s="16"/>
      <c r="EI17" s="18"/>
      <c r="EJ17" s="16"/>
      <c r="EK17" s="16"/>
      <c r="EL17" s="18"/>
      <c r="EM17" s="16"/>
      <c r="EN17" s="16"/>
      <c r="EO17" s="16"/>
      <c r="EP17" s="16"/>
      <c r="EQ17" s="74" t="s">
        <v>3</v>
      </c>
      <c r="ER17" s="16"/>
      <c r="ES17" s="94">
        <v>166.16</v>
      </c>
      <c r="ET17" s="74" t="s">
        <v>3</v>
      </c>
      <c r="EU17" s="16"/>
      <c r="EV17" s="94">
        <v>166.16</v>
      </c>
      <c r="EW17" s="74" t="s">
        <v>3</v>
      </c>
      <c r="EX17" s="16"/>
      <c r="EY17" s="94">
        <v>166.16</v>
      </c>
      <c r="EZ17" s="74" t="s">
        <v>3</v>
      </c>
      <c r="FA17" s="16"/>
      <c r="FB17" s="94">
        <v>166.16</v>
      </c>
      <c r="FC17" s="74" t="s">
        <v>3</v>
      </c>
      <c r="FD17" s="16"/>
      <c r="FE17" s="94">
        <v>166.16</v>
      </c>
      <c r="FF17" s="74" t="s">
        <v>3</v>
      </c>
      <c r="FG17" s="16"/>
      <c r="FH17" s="94">
        <v>166.16</v>
      </c>
      <c r="FI17" s="74" t="s">
        <v>3</v>
      </c>
      <c r="FJ17" s="16"/>
      <c r="FK17" s="94">
        <v>166.16</v>
      </c>
      <c r="FL17" s="74" t="s">
        <v>3</v>
      </c>
      <c r="FM17" s="16"/>
      <c r="FN17" s="94">
        <v>166.16</v>
      </c>
      <c r="FO17" s="74" t="s">
        <v>3</v>
      </c>
      <c r="FP17" s="16"/>
      <c r="FQ17" s="94">
        <v>166.16</v>
      </c>
      <c r="FR17" s="74" t="s">
        <v>3</v>
      </c>
      <c r="FS17" s="21"/>
      <c r="FT17" s="94">
        <v>166.16</v>
      </c>
      <c r="FU17" s="95" t="s">
        <v>3</v>
      </c>
      <c r="FV17" s="21"/>
      <c r="FW17" s="94">
        <v>166.16</v>
      </c>
      <c r="FX17" s="96" t="s">
        <v>3</v>
      </c>
      <c r="FY17" s="21"/>
      <c r="FZ17" s="94">
        <v>166.16</v>
      </c>
    </row>
    <row r="18" spans="1:182" ht="33.75">
      <c r="A18" s="15"/>
      <c r="B18" s="15" t="s">
        <v>18</v>
      </c>
      <c r="C18" s="16">
        <v>221.58</v>
      </c>
      <c r="D18" s="15" t="s">
        <v>18</v>
      </c>
      <c r="E18" s="16">
        <v>221.58</v>
      </c>
      <c r="F18" s="15" t="s">
        <v>18</v>
      </c>
      <c r="G18" s="16">
        <v>221.58</v>
      </c>
      <c r="H18" s="15" t="s">
        <v>18</v>
      </c>
      <c r="I18" s="16">
        <v>221.58</v>
      </c>
      <c r="J18" s="15" t="s">
        <v>18</v>
      </c>
      <c r="K18" s="16">
        <v>221.58</v>
      </c>
      <c r="L18" s="15" t="s">
        <v>18</v>
      </c>
      <c r="M18" s="16">
        <v>221.58</v>
      </c>
      <c r="N18" s="15" t="s">
        <v>18</v>
      </c>
      <c r="O18" s="16">
        <v>221.58</v>
      </c>
      <c r="P18" s="15" t="s">
        <v>18</v>
      </c>
      <c r="Q18" s="16">
        <v>221.58</v>
      </c>
      <c r="R18" s="15" t="s">
        <v>18</v>
      </c>
      <c r="S18" s="17">
        <f t="shared" si="0"/>
        <v>1772.6399999999999</v>
      </c>
      <c r="T18" s="15" t="s">
        <v>44</v>
      </c>
      <c r="U18" s="16"/>
      <c r="V18" s="16">
        <v>720.14</v>
      </c>
      <c r="W18" s="15"/>
      <c r="X18" s="16"/>
      <c r="Y18" s="21"/>
      <c r="Z18" s="15"/>
      <c r="AA18" s="16"/>
      <c r="AB18" s="21"/>
      <c r="AC18" s="15"/>
      <c r="AD18" s="16"/>
      <c r="AE18" s="16"/>
      <c r="AF18" s="16"/>
      <c r="AG18" s="15" t="s">
        <v>114</v>
      </c>
      <c r="AH18" s="16" t="s">
        <v>115</v>
      </c>
      <c r="AI18" s="16">
        <v>433.61</v>
      </c>
      <c r="AJ18" s="15" t="s">
        <v>127</v>
      </c>
      <c r="AK18" s="16"/>
      <c r="AL18" s="24">
        <v>228.64</v>
      </c>
      <c r="AM18" s="15" t="s">
        <v>147</v>
      </c>
      <c r="AN18" s="16"/>
      <c r="AO18" s="16">
        <v>9472.55</v>
      </c>
      <c r="AP18" s="15" t="s">
        <v>185</v>
      </c>
      <c r="AQ18" s="16" t="s">
        <v>190</v>
      </c>
      <c r="AR18" s="16">
        <v>859.66</v>
      </c>
      <c r="AS18" s="15" t="s">
        <v>147</v>
      </c>
      <c r="AT18" s="16"/>
      <c r="AU18" s="16">
        <v>9472.55</v>
      </c>
      <c r="AV18" s="15" t="s">
        <v>147</v>
      </c>
      <c r="AW18" s="16"/>
      <c r="AX18" s="16">
        <v>9472.55</v>
      </c>
      <c r="AY18" s="19" t="s">
        <v>224</v>
      </c>
      <c r="AZ18" s="18"/>
      <c r="BA18" s="16">
        <v>166.19</v>
      </c>
      <c r="BB18" s="15" t="s">
        <v>147</v>
      </c>
      <c r="BC18" s="16"/>
      <c r="BD18" s="16">
        <v>9472.55</v>
      </c>
      <c r="BE18" s="15" t="s">
        <v>147</v>
      </c>
      <c r="BF18" s="16"/>
      <c r="BG18" s="16">
        <v>9472.55</v>
      </c>
      <c r="BH18" s="15" t="s">
        <v>147</v>
      </c>
      <c r="BI18" s="16"/>
      <c r="BJ18" s="16">
        <v>9472.55</v>
      </c>
      <c r="BK18" s="15" t="s">
        <v>147</v>
      </c>
      <c r="BL18" s="16"/>
      <c r="BM18" s="16">
        <v>9472.55</v>
      </c>
      <c r="BN18" s="15" t="s">
        <v>147</v>
      </c>
      <c r="BO18" s="16"/>
      <c r="BP18" s="16">
        <v>9472.55</v>
      </c>
      <c r="BQ18" s="16"/>
      <c r="BR18" s="16"/>
      <c r="BS18" s="18" t="s">
        <v>185</v>
      </c>
      <c r="BT18" s="20"/>
      <c r="BU18" s="19">
        <v>932.67</v>
      </c>
      <c r="BV18" s="18" t="s">
        <v>185</v>
      </c>
      <c r="BW18" s="20"/>
      <c r="BX18" s="19">
        <v>932.67</v>
      </c>
      <c r="BY18" s="18" t="s">
        <v>185</v>
      </c>
      <c r="BZ18" s="20"/>
      <c r="CA18" s="19">
        <v>932.67</v>
      </c>
      <c r="CB18" s="18" t="s">
        <v>185</v>
      </c>
      <c r="CC18" s="20"/>
      <c r="CD18" s="19">
        <v>932.67</v>
      </c>
      <c r="CE18" s="18" t="s">
        <v>185</v>
      </c>
      <c r="CF18" s="20"/>
      <c r="CG18" s="19">
        <v>932.67</v>
      </c>
      <c r="CH18" s="18" t="s">
        <v>185</v>
      </c>
      <c r="CI18" s="20"/>
      <c r="CJ18" s="19">
        <v>932.67</v>
      </c>
      <c r="CK18" s="18" t="s">
        <v>185</v>
      </c>
      <c r="CL18" s="20"/>
      <c r="CM18" s="19">
        <v>932.67</v>
      </c>
      <c r="CN18" s="18" t="s">
        <v>185</v>
      </c>
      <c r="CO18" s="20"/>
      <c r="CP18" s="19">
        <v>932.67</v>
      </c>
      <c r="CQ18" s="18" t="s">
        <v>185</v>
      </c>
      <c r="CR18" s="20"/>
      <c r="CS18" s="19">
        <v>932.67</v>
      </c>
      <c r="CT18" s="18" t="s">
        <v>185</v>
      </c>
      <c r="CU18" s="20"/>
      <c r="CV18" s="19">
        <v>932.67</v>
      </c>
      <c r="CW18" s="18" t="s">
        <v>185</v>
      </c>
      <c r="CX18" s="20"/>
      <c r="CY18" s="19">
        <v>932.67</v>
      </c>
      <c r="CZ18" s="18" t="s">
        <v>185</v>
      </c>
      <c r="DA18" s="20"/>
      <c r="DB18" s="19">
        <v>932.67</v>
      </c>
      <c r="DE18" s="18" t="s">
        <v>185</v>
      </c>
      <c r="DF18" s="20"/>
      <c r="DG18" s="19">
        <v>996.93</v>
      </c>
      <c r="DH18" s="18" t="s">
        <v>185</v>
      </c>
      <c r="DI18" s="20"/>
      <c r="DJ18" s="19">
        <v>996.93</v>
      </c>
      <c r="DK18" s="18"/>
      <c r="DL18" s="20"/>
      <c r="DM18" s="19"/>
      <c r="DN18" s="18"/>
      <c r="DO18" s="16"/>
      <c r="DP18" s="16"/>
      <c r="DQ18" s="18"/>
      <c r="DR18" s="16"/>
      <c r="DS18" s="16"/>
      <c r="DT18" s="18"/>
      <c r="DU18" s="16"/>
      <c r="DV18" s="16"/>
      <c r="DW18" s="18" t="s">
        <v>438</v>
      </c>
      <c r="DX18" s="16" t="s">
        <v>439</v>
      </c>
      <c r="DY18" s="16">
        <v>41359.09</v>
      </c>
      <c r="DZ18" s="18"/>
      <c r="EA18" s="16"/>
      <c r="EB18" s="16"/>
      <c r="EC18" s="18"/>
      <c r="ED18" s="16"/>
      <c r="EE18" s="16"/>
      <c r="EF18" s="18" t="s">
        <v>493</v>
      </c>
      <c r="EG18" s="16" t="s">
        <v>495</v>
      </c>
      <c r="EH18" s="16">
        <v>649.27</v>
      </c>
      <c r="EI18" s="18" t="s">
        <v>476</v>
      </c>
      <c r="EJ18" s="16" t="s">
        <v>475</v>
      </c>
      <c r="EK18" s="16">
        <v>1055.73</v>
      </c>
      <c r="EL18" s="18"/>
      <c r="EM18" s="16"/>
      <c r="EN18" s="16"/>
      <c r="EO18" s="16"/>
      <c r="EP18" s="16"/>
      <c r="EQ18" s="18" t="s">
        <v>511</v>
      </c>
      <c r="ER18" s="16" t="s">
        <v>512</v>
      </c>
      <c r="ES18" s="107">
        <v>19833.01</v>
      </c>
      <c r="ET18" s="18" t="s">
        <v>594</v>
      </c>
      <c r="EU18" s="16" t="s">
        <v>595</v>
      </c>
      <c r="EV18" s="103">
        <v>1458.16</v>
      </c>
      <c r="EW18" s="18" t="s">
        <v>517</v>
      </c>
      <c r="EX18" s="16" t="s">
        <v>518</v>
      </c>
      <c r="EY18" s="103">
        <v>106025.89</v>
      </c>
      <c r="EZ18" s="18" t="s">
        <v>534</v>
      </c>
      <c r="FA18" s="16" t="s">
        <v>535</v>
      </c>
      <c r="FB18" s="107">
        <v>1799.55</v>
      </c>
      <c r="FC18" s="18" t="s">
        <v>514</v>
      </c>
      <c r="FD18" s="16" t="s">
        <v>544</v>
      </c>
      <c r="FE18" s="103">
        <v>729.1</v>
      </c>
      <c r="FF18" s="18"/>
      <c r="FG18" s="16"/>
      <c r="FH18" s="16"/>
      <c r="FI18" s="15" t="s">
        <v>592</v>
      </c>
      <c r="FJ18" s="21" t="s">
        <v>593</v>
      </c>
      <c r="FK18" s="107">
        <v>360.9</v>
      </c>
      <c r="FL18" s="26" t="s">
        <v>596</v>
      </c>
      <c r="FM18" s="16" t="s">
        <v>598</v>
      </c>
      <c r="FN18" s="103">
        <v>1042.08</v>
      </c>
      <c r="FO18" s="18" t="s">
        <v>573</v>
      </c>
      <c r="FP18" s="16" t="s">
        <v>574</v>
      </c>
      <c r="FQ18" s="113">
        <v>528.62</v>
      </c>
      <c r="FR18" s="21" t="s">
        <v>584</v>
      </c>
      <c r="FS18" s="21" t="s">
        <v>585</v>
      </c>
      <c r="FT18" s="103">
        <v>266.17</v>
      </c>
      <c r="FU18" s="21" t="s">
        <v>590</v>
      </c>
      <c r="FV18" s="21" t="s">
        <v>591</v>
      </c>
      <c r="FW18" s="107">
        <v>2100.81</v>
      </c>
      <c r="FX18" s="16" t="s">
        <v>602</v>
      </c>
      <c r="FY18" s="16" t="s">
        <v>603</v>
      </c>
      <c r="FZ18" s="107">
        <v>363.09</v>
      </c>
    </row>
    <row r="19" spans="1:182" ht="39" customHeight="1">
      <c r="A19" s="15"/>
      <c r="B19" s="15" t="s">
        <v>18</v>
      </c>
      <c r="C19" s="16">
        <v>720.14</v>
      </c>
      <c r="D19" s="15" t="s">
        <v>18</v>
      </c>
      <c r="E19" s="16">
        <v>720.14</v>
      </c>
      <c r="F19" s="15" t="s">
        <v>18</v>
      </c>
      <c r="G19" s="16">
        <v>720.14</v>
      </c>
      <c r="H19" s="15" t="s">
        <v>18</v>
      </c>
      <c r="I19" s="16">
        <v>720.14</v>
      </c>
      <c r="J19" s="15" t="s">
        <v>18</v>
      </c>
      <c r="K19" s="16">
        <v>720.14</v>
      </c>
      <c r="L19" s="15" t="s">
        <v>18</v>
      </c>
      <c r="M19" s="16">
        <v>720.14</v>
      </c>
      <c r="N19" s="15" t="s">
        <v>18</v>
      </c>
      <c r="O19" s="16">
        <v>720.14</v>
      </c>
      <c r="P19" s="15" t="s">
        <v>18</v>
      </c>
      <c r="Q19" s="16">
        <v>720.14</v>
      </c>
      <c r="R19" s="15" t="s">
        <v>18</v>
      </c>
      <c r="S19" s="17">
        <f t="shared" si="0"/>
        <v>5761.120000000001</v>
      </c>
      <c r="T19" s="15" t="s">
        <v>45</v>
      </c>
      <c r="U19" s="16"/>
      <c r="V19" s="16">
        <v>55.4</v>
      </c>
      <c r="W19" s="15"/>
      <c r="X19" s="16"/>
      <c r="Y19" s="21"/>
      <c r="Z19" s="15"/>
      <c r="AA19" s="16"/>
      <c r="AB19" s="21"/>
      <c r="AC19" s="15"/>
      <c r="AD19" s="16"/>
      <c r="AE19" s="16"/>
      <c r="AF19" s="16"/>
      <c r="AG19" s="15" t="s">
        <v>116</v>
      </c>
      <c r="AH19" s="16" t="s">
        <v>117</v>
      </c>
      <c r="AI19" s="16">
        <v>197.31</v>
      </c>
      <c r="AJ19" s="11" t="s">
        <v>4</v>
      </c>
      <c r="AK19" s="16"/>
      <c r="AL19" s="16">
        <v>8918.59</v>
      </c>
      <c r="AM19" s="15" t="s">
        <v>286</v>
      </c>
      <c r="AN19" s="16"/>
      <c r="AO19" s="16">
        <v>55.4</v>
      </c>
      <c r="AP19" s="15" t="s">
        <v>147</v>
      </c>
      <c r="AQ19" s="16"/>
      <c r="AR19" s="16">
        <v>9472.55</v>
      </c>
      <c r="AS19" s="15" t="s">
        <v>192</v>
      </c>
      <c r="AT19" s="16"/>
      <c r="AU19" s="16">
        <v>2154.98</v>
      </c>
      <c r="AV19" s="15" t="s">
        <v>192</v>
      </c>
      <c r="AW19" s="16"/>
      <c r="AX19" s="16">
        <v>2154.98</v>
      </c>
      <c r="AY19" s="15"/>
      <c r="AZ19" s="16"/>
      <c r="BA19" s="16"/>
      <c r="BB19" s="15" t="s">
        <v>286</v>
      </c>
      <c r="BC19" s="16"/>
      <c r="BD19" s="16">
        <v>55.4</v>
      </c>
      <c r="BE19" s="19" t="s">
        <v>240</v>
      </c>
      <c r="BF19" s="18" t="s">
        <v>242</v>
      </c>
      <c r="BG19" s="16">
        <v>1064.66</v>
      </c>
      <c r="BH19" s="15" t="s">
        <v>286</v>
      </c>
      <c r="BI19" s="16"/>
      <c r="BJ19" s="16">
        <v>55.4</v>
      </c>
      <c r="BK19" s="15" t="s">
        <v>258</v>
      </c>
      <c r="BL19" s="16" t="s">
        <v>261</v>
      </c>
      <c r="BM19" s="16">
        <v>310.07</v>
      </c>
      <c r="BN19" s="15" t="s">
        <v>286</v>
      </c>
      <c r="BO19" s="16"/>
      <c r="BP19" s="16">
        <v>55.4</v>
      </c>
      <c r="BQ19" s="16"/>
      <c r="BR19" s="16"/>
      <c r="BS19" s="15" t="s">
        <v>339</v>
      </c>
      <c r="BT19" s="16"/>
      <c r="BU19" s="16">
        <v>8918.6</v>
      </c>
      <c r="BV19" s="15" t="s">
        <v>301</v>
      </c>
      <c r="BW19" s="16" t="s">
        <v>300</v>
      </c>
      <c r="BX19" s="16">
        <v>5714.1</v>
      </c>
      <c r="BY19" s="15"/>
      <c r="BZ19" s="16"/>
      <c r="CA19" s="16"/>
      <c r="CB19" s="15"/>
      <c r="CC19" s="16"/>
      <c r="CD19" s="16"/>
      <c r="CE19" s="15"/>
      <c r="CF19" s="16"/>
      <c r="CG19" s="16"/>
      <c r="CH19" s="15"/>
      <c r="CI19" s="16"/>
      <c r="CJ19" s="16"/>
      <c r="CK19" s="15" t="s">
        <v>291</v>
      </c>
      <c r="CL19" s="16"/>
      <c r="CM19" s="16">
        <v>241.82</v>
      </c>
      <c r="CN19" s="15"/>
      <c r="CO19" s="16"/>
      <c r="CP19" s="16"/>
      <c r="CQ19" s="15"/>
      <c r="CR19" s="16"/>
      <c r="CS19" s="16"/>
      <c r="CT19" s="15"/>
      <c r="CU19" s="16"/>
      <c r="CV19" s="16"/>
      <c r="CW19" s="18" t="s">
        <v>353</v>
      </c>
      <c r="CX19" s="16" t="s">
        <v>371</v>
      </c>
      <c r="CY19" s="22">
        <v>193.94</v>
      </c>
      <c r="CZ19" s="18"/>
      <c r="DA19" s="16"/>
      <c r="DB19" s="22"/>
      <c r="DE19" s="15" t="s">
        <v>409</v>
      </c>
      <c r="DF19" s="16"/>
      <c r="DG19" s="16">
        <v>384.87</v>
      </c>
      <c r="DH19" s="18" t="s">
        <v>399</v>
      </c>
      <c r="DI19" s="16" t="s">
        <v>397</v>
      </c>
      <c r="DJ19" s="22">
        <v>1969.65</v>
      </c>
      <c r="DK19" s="18"/>
      <c r="DL19" s="16"/>
      <c r="DM19" s="22"/>
      <c r="DN19" s="18"/>
      <c r="DO19" s="16"/>
      <c r="DP19" s="22"/>
      <c r="DQ19" s="18"/>
      <c r="DR19" s="16"/>
      <c r="DS19" s="22"/>
      <c r="DT19" s="18"/>
      <c r="DU19" s="16"/>
      <c r="DV19" s="22"/>
      <c r="DW19" s="18" t="s">
        <v>440</v>
      </c>
      <c r="DX19" s="16" t="s">
        <v>439</v>
      </c>
      <c r="DY19" s="22">
        <v>46612.17</v>
      </c>
      <c r="DZ19" s="18"/>
      <c r="EA19" s="16"/>
      <c r="EB19" s="22"/>
      <c r="EC19" s="18"/>
      <c r="ED19" s="16"/>
      <c r="EE19" s="22"/>
      <c r="EF19" s="18"/>
      <c r="EG19" s="16"/>
      <c r="EH19" s="22"/>
      <c r="EI19" s="18" t="s">
        <v>477</v>
      </c>
      <c r="EJ19" s="16" t="s">
        <v>478</v>
      </c>
      <c r="EK19" s="22">
        <v>332.84</v>
      </c>
      <c r="EL19" s="18"/>
      <c r="EM19" s="16"/>
      <c r="EN19" s="22"/>
      <c r="EO19" s="22"/>
      <c r="EP19" s="22"/>
      <c r="EQ19" s="18" t="s">
        <v>513</v>
      </c>
      <c r="ER19" s="16" t="s">
        <v>512</v>
      </c>
      <c r="ES19" s="109">
        <v>98856.33</v>
      </c>
      <c r="ET19" s="15"/>
      <c r="EU19" s="16"/>
      <c r="EV19" s="16"/>
      <c r="EW19" s="18" t="s">
        <v>517</v>
      </c>
      <c r="EX19" s="16" t="s">
        <v>518</v>
      </c>
      <c r="EY19" s="109">
        <v>164340.14</v>
      </c>
      <c r="EZ19" s="18" t="s">
        <v>519</v>
      </c>
      <c r="FA19" s="16" t="s">
        <v>536</v>
      </c>
      <c r="FB19" s="109">
        <v>4824.15</v>
      </c>
      <c r="FC19" s="18" t="s">
        <v>545</v>
      </c>
      <c r="FD19" s="16" t="s">
        <v>546</v>
      </c>
      <c r="FE19" s="109">
        <v>6745.11</v>
      </c>
      <c r="FF19" s="18"/>
      <c r="FG19" s="16"/>
      <c r="FH19" s="22"/>
      <c r="FI19" s="18" t="s">
        <v>627</v>
      </c>
      <c r="FJ19" s="16" t="s">
        <v>628</v>
      </c>
      <c r="FK19" s="104">
        <v>10881.77</v>
      </c>
      <c r="FL19" s="18"/>
      <c r="FM19" s="16"/>
      <c r="FN19" s="22"/>
      <c r="FO19" s="18" t="s">
        <v>575</v>
      </c>
      <c r="FP19" s="16" t="s">
        <v>576</v>
      </c>
      <c r="FQ19" s="114">
        <v>528.62</v>
      </c>
      <c r="FR19" s="15" t="s">
        <v>586</v>
      </c>
      <c r="FS19" s="15" t="s">
        <v>587</v>
      </c>
      <c r="FT19" s="86">
        <v>540.41</v>
      </c>
      <c r="FU19" s="15" t="s">
        <v>586</v>
      </c>
      <c r="FV19" s="16" t="s">
        <v>599</v>
      </c>
      <c r="FW19" s="86">
        <v>540.41</v>
      </c>
      <c r="FX19" s="15" t="s">
        <v>604</v>
      </c>
      <c r="FY19" s="16" t="s">
        <v>605</v>
      </c>
      <c r="FZ19" s="107">
        <v>653.6</v>
      </c>
    </row>
    <row r="20" spans="1:182" ht="44.25" customHeight="1">
      <c r="A20" s="15"/>
      <c r="B20" s="15" t="s">
        <v>18</v>
      </c>
      <c r="C20" s="16">
        <v>55.4</v>
      </c>
      <c r="D20" s="15" t="s">
        <v>18</v>
      </c>
      <c r="E20" s="16">
        <v>55.4</v>
      </c>
      <c r="F20" s="15" t="s">
        <v>18</v>
      </c>
      <c r="G20" s="16">
        <v>55.4</v>
      </c>
      <c r="H20" s="15" t="s">
        <v>18</v>
      </c>
      <c r="I20" s="16">
        <v>55.4</v>
      </c>
      <c r="J20" s="15" t="s">
        <v>18</v>
      </c>
      <c r="K20" s="16">
        <v>55.4</v>
      </c>
      <c r="L20" s="15" t="s">
        <v>18</v>
      </c>
      <c r="M20" s="16">
        <v>55.4</v>
      </c>
      <c r="N20" s="15" t="s">
        <v>18</v>
      </c>
      <c r="O20" s="16">
        <v>55.4</v>
      </c>
      <c r="P20" s="15" t="s">
        <v>18</v>
      </c>
      <c r="Q20" s="16">
        <v>55.4</v>
      </c>
      <c r="R20" s="15" t="s">
        <v>18</v>
      </c>
      <c r="S20" s="17">
        <f t="shared" si="0"/>
        <v>443.19999999999993</v>
      </c>
      <c r="T20" s="15" t="s">
        <v>49</v>
      </c>
      <c r="U20" s="16"/>
      <c r="V20" s="16">
        <v>775.53</v>
      </c>
      <c r="W20" s="15"/>
      <c r="X20" s="16"/>
      <c r="Y20" s="21"/>
      <c r="Z20" s="15"/>
      <c r="AA20" s="16"/>
      <c r="AB20" s="21"/>
      <c r="AC20" s="15"/>
      <c r="AD20" s="16"/>
      <c r="AE20" s="16"/>
      <c r="AF20" s="16"/>
      <c r="AG20" s="15" t="s">
        <v>118</v>
      </c>
      <c r="AH20" s="16" t="s">
        <v>119</v>
      </c>
      <c r="AI20" s="16">
        <v>2006.37</v>
      </c>
      <c r="AJ20" s="15" t="s">
        <v>147</v>
      </c>
      <c r="AK20" s="16"/>
      <c r="AL20" s="16">
        <v>9472.55</v>
      </c>
      <c r="AM20" s="15" t="s">
        <v>287</v>
      </c>
      <c r="AN20" s="16"/>
      <c r="AO20" s="16">
        <v>55.4</v>
      </c>
      <c r="AP20" s="15" t="s">
        <v>286</v>
      </c>
      <c r="AQ20" s="16"/>
      <c r="AR20" s="16">
        <v>55.4</v>
      </c>
      <c r="AS20" s="15" t="s">
        <v>286</v>
      </c>
      <c r="AT20" s="16"/>
      <c r="AU20" s="16">
        <v>55.4</v>
      </c>
      <c r="AV20" s="15" t="s">
        <v>286</v>
      </c>
      <c r="AW20" s="16"/>
      <c r="AX20" s="16">
        <v>55.4</v>
      </c>
      <c r="AY20" s="15"/>
      <c r="AZ20" s="16"/>
      <c r="BA20" s="16"/>
      <c r="BB20" s="15" t="s">
        <v>287</v>
      </c>
      <c r="BC20" s="16"/>
      <c r="BD20" s="16">
        <v>55.4</v>
      </c>
      <c r="BE20" s="15" t="s">
        <v>243</v>
      </c>
      <c r="BF20" s="16" t="s">
        <v>242</v>
      </c>
      <c r="BG20" s="16">
        <v>7194.01</v>
      </c>
      <c r="BH20" s="15" t="s">
        <v>287</v>
      </c>
      <c r="BI20" s="16"/>
      <c r="BJ20" s="16">
        <v>55.4</v>
      </c>
      <c r="BK20" s="15" t="s">
        <v>272</v>
      </c>
      <c r="BL20" s="16"/>
      <c r="BM20" s="16">
        <v>293.31</v>
      </c>
      <c r="BN20" s="15" t="s">
        <v>287</v>
      </c>
      <c r="BO20" s="16"/>
      <c r="BP20" s="16">
        <v>55.4</v>
      </c>
      <c r="BQ20" s="16"/>
      <c r="BR20" s="16"/>
      <c r="BS20" s="15" t="s">
        <v>340</v>
      </c>
      <c r="BT20" s="16"/>
      <c r="BU20" s="16">
        <v>2769.75</v>
      </c>
      <c r="BV20" s="15" t="s">
        <v>302</v>
      </c>
      <c r="BW20" s="16" t="s">
        <v>300</v>
      </c>
      <c r="BX20" s="16">
        <v>8753.55</v>
      </c>
      <c r="BY20" s="15"/>
      <c r="BZ20" s="16"/>
      <c r="CA20" s="16"/>
      <c r="CB20" s="15"/>
      <c r="CC20" s="16"/>
      <c r="CD20" s="16"/>
      <c r="CE20" s="15"/>
      <c r="CF20" s="16"/>
      <c r="CG20" s="16"/>
      <c r="CH20" s="15"/>
      <c r="CI20" s="16"/>
      <c r="CJ20" s="16"/>
      <c r="CK20" s="15"/>
      <c r="CL20" s="16"/>
      <c r="CM20" s="16"/>
      <c r="CN20" s="15"/>
      <c r="CO20" s="16"/>
      <c r="CP20" s="16"/>
      <c r="CQ20" s="15"/>
      <c r="CR20" s="16"/>
      <c r="CS20" s="16"/>
      <c r="CT20" s="15"/>
      <c r="CU20" s="16"/>
      <c r="CV20" s="16"/>
      <c r="CW20" s="15"/>
      <c r="CX20" s="16"/>
      <c r="CY20" s="16"/>
      <c r="CZ20" s="15"/>
      <c r="DA20" s="16"/>
      <c r="DB20" s="16"/>
      <c r="DE20" s="15"/>
      <c r="DF20" s="16"/>
      <c r="DG20" s="16"/>
      <c r="DH20" s="15" t="s">
        <v>400</v>
      </c>
      <c r="DI20" s="16" t="s">
        <v>397</v>
      </c>
      <c r="DJ20" s="16">
        <v>458.84</v>
      </c>
      <c r="DK20" s="15"/>
      <c r="DL20" s="16"/>
      <c r="DM20" s="16"/>
      <c r="DN20" s="15"/>
      <c r="DO20" s="16"/>
      <c r="DP20" s="16"/>
      <c r="DQ20" s="15"/>
      <c r="DR20" s="16"/>
      <c r="DS20" s="16"/>
      <c r="DT20" s="15"/>
      <c r="DU20" s="16"/>
      <c r="DV20" s="16"/>
      <c r="DW20" s="15"/>
      <c r="DX20" s="16"/>
      <c r="DY20" s="16"/>
      <c r="DZ20" s="15"/>
      <c r="EA20" s="16"/>
      <c r="EB20" s="16"/>
      <c r="EC20" s="15"/>
      <c r="ED20" s="16"/>
      <c r="EE20" s="16"/>
      <c r="EF20" s="15"/>
      <c r="EG20" s="16"/>
      <c r="EH20" s="16"/>
      <c r="EI20" s="15" t="s">
        <v>470</v>
      </c>
      <c r="EJ20" s="16" t="s">
        <v>475</v>
      </c>
      <c r="EK20" s="16">
        <v>393.46</v>
      </c>
      <c r="EL20" s="15"/>
      <c r="EM20" s="16"/>
      <c r="EN20" s="16"/>
      <c r="EO20" s="16"/>
      <c r="EP20" s="16"/>
      <c r="EQ20" s="15" t="s">
        <v>514</v>
      </c>
      <c r="ER20" s="16" t="s">
        <v>515</v>
      </c>
      <c r="ES20" s="103">
        <v>546.83</v>
      </c>
      <c r="ET20" s="15"/>
      <c r="EU20" s="16"/>
      <c r="EV20" s="16"/>
      <c r="EW20" s="15" t="s">
        <v>519</v>
      </c>
      <c r="EX20" s="16" t="s">
        <v>520</v>
      </c>
      <c r="EY20" s="103">
        <v>37048.45</v>
      </c>
      <c r="EZ20" s="15" t="s">
        <v>537</v>
      </c>
      <c r="FA20" s="16" t="s">
        <v>538</v>
      </c>
      <c r="FB20" s="107">
        <v>659.12</v>
      </c>
      <c r="FC20" s="15" t="s">
        <v>547</v>
      </c>
      <c r="FD20" s="16" t="s">
        <v>548</v>
      </c>
      <c r="FE20" s="103">
        <v>430.68</v>
      </c>
      <c r="FF20" s="15"/>
      <c r="FG20" s="16"/>
      <c r="FH20" s="16"/>
      <c r="FI20" s="15"/>
      <c r="FJ20" s="16"/>
      <c r="FK20" s="16"/>
      <c r="FL20" s="15"/>
      <c r="FM20" s="16"/>
      <c r="FN20" s="16"/>
      <c r="FO20" s="15" t="s">
        <v>577</v>
      </c>
      <c r="FP20" s="16" t="s">
        <v>578</v>
      </c>
      <c r="FQ20" s="115">
        <v>726.2</v>
      </c>
      <c r="FR20" s="70"/>
      <c r="FS20" s="70"/>
      <c r="FT20" s="70"/>
      <c r="FU20" s="15" t="s">
        <v>586</v>
      </c>
      <c r="FV20" s="16" t="s">
        <v>600</v>
      </c>
      <c r="FW20" s="103">
        <v>614.62</v>
      </c>
      <c r="FX20" s="15" t="s">
        <v>606</v>
      </c>
      <c r="FY20" s="16" t="s">
        <v>607</v>
      </c>
      <c r="FZ20" s="107">
        <v>221.76</v>
      </c>
    </row>
    <row r="21" spans="1:182" ht="36" customHeight="1">
      <c r="A21" s="15"/>
      <c r="B21" s="15" t="s">
        <v>18</v>
      </c>
      <c r="C21" s="16">
        <v>775.53</v>
      </c>
      <c r="D21" s="15" t="s">
        <v>18</v>
      </c>
      <c r="E21" s="16">
        <v>775.53</v>
      </c>
      <c r="F21" s="15" t="s">
        <v>18</v>
      </c>
      <c r="G21" s="16">
        <v>775.53</v>
      </c>
      <c r="H21" s="15" t="s">
        <v>18</v>
      </c>
      <c r="I21" s="16">
        <v>775.53</v>
      </c>
      <c r="J21" s="15" t="s">
        <v>18</v>
      </c>
      <c r="K21" s="16">
        <v>775.53</v>
      </c>
      <c r="L21" s="15" t="s">
        <v>18</v>
      </c>
      <c r="M21" s="16">
        <v>775.53</v>
      </c>
      <c r="N21" s="15" t="s">
        <v>18</v>
      </c>
      <c r="O21" s="16">
        <v>775.53</v>
      </c>
      <c r="P21" s="15" t="s">
        <v>18</v>
      </c>
      <c r="Q21" s="16">
        <v>775.53</v>
      </c>
      <c r="R21" s="15" t="s">
        <v>18</v>
      </c>
      <c r="S21" s="17">
        <f t="shared" si="0"/>
        <v>6204.239999999999</v>
      </c>
      <c r="T21" s="15" t="s">
        <v>46</v>
      </c>
      <c r="U21" s="16"/>
      <c r="V21" s="16">
        <v>55.4</v>
      </c>
      <c r="W21" s="15"/>
      <c r="X21" s="16"/>
      <c r="Y21" s="21"/>
      <c r="Z21" s="15"/>
      <c r="AA21" s="16"/>
      <c r="AB21" s="21"/>
      <c r="AC21" s="15"/>
      <c r="AD21" s="16"/>
      <c r="AE21" s="16"/>
      <c r="AF21" s="16"/>
      <c r="AG21" s="15" t="s">
        <v>120</v>
      </c>
      <c r="AH21" s="16" t="s">
        <v>121</v>
      </c>
      <c r="AI21" s="16">
        <v>3653.85</v>
      </c>
      <c r="AJ21" s="15" t="s">
        <v>148</v>
      </c>
      <c r="AK21" s="16"/>
      <c r="AL21" s="21">
        <v>859.66</v>
      </c>
      <c r="AM21" s="15" t="s">
        <v>289</v>
      </c>
      <c r="AN21" s="16"/>
      <c r="AO21" s="16">
        <v>387.77</v>
      </c>
      <c r="AP21" s="15" t="s">
        <v>287</v>
      </c>
      <c r="AQ21" s="16"/>
      <c r="AR21" s="16">
        <v>55.4</v>
      </c>
      <c r="AS21" s="15" t="s">
        <v>287</v>
      </c>
      <c r="AT21" s="16"/>
      <c r="AU21" s="16">
        <v>55.4</v>
      </c>
      <c r="AV21" s="15" t="s">
        <v>287</v>
      </c>
      <c r="AW21" s="16"/>
      <c r="AX21" s="16">
        <v>55.4</v>
      </c>
      <c r="AY21" s="15"/>
      <c r="AZ21" s="16"/>
      <c r="BA21" s="24"/>
      <c r="BB21" s="15"/>
      <c r="BC21" s="16"/>
      <c r="BD21" s="24"/>
      <c r="BE21" s="15" t="s">
        <v>244</v>
      </c>
      <c r="BF21" s="16" t="s">
        <v>245</v>
      </c>
      <c r="BG21" s="24">
        <v>5697.44</v>
      </c>
      <c r="BH21" s="15"/>
      <c r="BI21" s="16"/>
      <c r="BJ21" s="24"/>
      <c r="BK21" s="15" t="s">
        <v>286</v>
      </c>
      <c r="BL21" s="16"/>
      <c r="BM21" s="16">
        <v>55.4</v>
      </c>
      <c r="BN21" s="15" t="s">
        <v>288</v>
      </c>
      <c r="BO21" s="16"/>
      <c r="BP21" s="16">
        <v>387.77</v>
      </c>
      <c r="BQ21" s="24"/>
      <c r="BR21" s="24"/>
      <c r="BS21" s="15"/>
      <c r="BT21" s="16"/>
      <c r="BU21" s="24"/>
      <c r="BV21" s="15" t="s">
        <v>296</v>
      </c>
      <c r="BW21" s="16" t="s">
        <v>300</v>
      </c>
      <c r="BX21" s="24">
        <v>2308.48</v>
      </c>
      <c r="BY21" s="15"/>
      <c r="BZ21" s="16"/>
      <c r="CA21" s="24"/>
      <c r="CB21" s="15"/>
      <c r="CC21" s="16"/>
      <c r="CD21" s="24"/>
      <c r="CE21" s="15"/>
      <c r="CF21" s="16"/>
      <c r="CG21" s="24"/>
      <c r="CH21" s="15"/>
      <c r="CI21" s="16"/>
      <c r="CJ21" s="24"/>
      <c r="CK21" s="15"/>
      <c r="CL21" s="16"/>
      <c r="CM21" s="24"/>
      <c r="CN21" s="15"/>
      <c r="CO21" s="16"/>
      <c r="CP21" s="24"/>
      <c r="CQ21" s="15"/>
      <c r="CR21" s="16"/>
      <c r="CS21" s="24"/>
      <c r="CT21" s="15"/>
      <c r="CU21" s="16"/>
      <c r="CV21" s="24"/>
      <c r="CW21" s="15"/>
      <c r="CX21" s="16"/>
      <c r="CY21" s="24"/>
      <c r="CZ21" s="15"/>
      <c r="DA21" s="16"/>
      <c r="DB21" s="24"/>
      <c r="DE21" s="15"/>
      <c r="DF21" s="16"/>
      <c r="DG21" s="24"/>
      <c r="DH21" s="15" t="s">
        <v>401</v>
      </c>
      <c r="DI21" s="16" t="s">
        <v>397</v>
      </c>
      <c r="DJ21" s="24">
        <v>656.55</v>
      </c>
      <c r="DK21" s="15"/>
      <c r="DL21" s="16"/>
      <c r="DM21" s="24"/>
      <c r="DN21" s="15"/>
      <c r="DO21" s="16"/>
      <c r="DP21" s="24"/>
      <c r="DQ21" s="15"/>
      <c r="DR21" s="16"/>
      <c r="DS21" s="24"/>
      <c r="DT21" s="15"/>
      <c r="DU21" s="16"/>
      <c r="DV21" s="24"/>
      <c r="DW21" s="15"/>
      <c r="DX21" s="16"/>
      <c r="DY21" s="24"/>
      <c r="DZ21" s="15"/>
      <c r="EA21" s="16"/>
      <c r="EB21" s="24"/>
      <c r="EC21" s="15"/>
      <c r="ED21" s="16"/>
      <c r="EE21" s="24"/>
      <c r="EF21" s="15"/>
      <c r="EG21" s="16"/>
      <c r="EH21" s="24"/>
      <c r="EI21" s="15" t="s">
        <v>479</v>
      </c>
      <c r="EJ21" s="16" t="s">
        <v>480</v>
      </c>
      <c r="EK21" s="24">
        <v>252.65</v>
      </c>
      <c r="EL21" s="15"/>
      <c r="EM21" s="16"/>
      <c r="EN21" s="24"/>
      <c r="EO21" s="24"/>
      <c r="EP21" s="24"/>
      <c r="EQ21" s="15" t="s">
        <v>516</v>
      </c>
      <c r="ER21" s="16" t="s">
        <v>515</v>
      </c>
      <c r="ES21" s="108">
        <v>622</v>
      </c>
      <c r="ET21" s="15"/>
      <c r="EU21" s="16"/>
      <c r="EV21" s="24"/>
      <c r="EW21" s="15" t="s">
        <v>521</v>
      </c>
      <c r="EX21" s="16" t="s">
        <v>522</v>
      </c>
      <c r="EY21" s="110">
        <v>4447.44</v>
      </c>
      <c r="EZ21" s="15" t="s">
        <v>539</v>
      </c>
      <c r="FA21" s="16" t="s">
        <v>540</v>
      </c>
      <c r="FB21" s="108">
        <v>121.35</v>
      </c>
      <c r="FC21" s="15" t="s">
        <v>472</v>
      </c>
      <c r="FD21" s="16" t="s">
        <v>549</v>
      </c>
      <c r="FE21" s="112">
        <v>774.62</v>
      </c>
      <c r="FF21" s="15"/>
      <c r="FG21" s="16"/>
      <c r="FH21" s="23"/>
      <c r="FI21" s="15"/>
      <c r="FJ21" s="16"/>
      <c r="FK21" s="23"/>
      <c r="FL21" s="15"/>
      <c r="FM21" s="16"/>
      <c r="FN21" s="23"/>
      <c r="FO21" s="15" t="s">
        <v>577</v>
      </c>
      <c r="FP21" s="16" t="s">
        <v>579</v>
      </c>
      <c r="FQ21" s="108">
        <v>191.55</v>
      </c>
      <c r="FR21" s="70"/>
      <c r="FS21" s="70"/>
      <c r="FT21" s="70"/>
      <c r="FU21" s="21" t="s">
        <v>586</v>
      </c>
      <c r="FV21" s="21" t="s">
        <v>612</v>
      </c>
      <c r="FW21" s="103">
        <v>525.32</v>
      </c>
      <c r="FX21" s="21" t="s">
        <v>596</v>
      </c>
      <c r="FY21" s="21" t="s">
        <v>609</v>
      </c>
      <c r="FZ21" s="103">
        <v>1042.08</v>
      </c>
    </row>
    <row r="22" spans="1:182" ht="39.75" customHeight="1">
      <c r="A22" s="15"/>
      <c r="B22" s="15" t="s">
        <v>18</v>
      </c>
      <c r="C22" s="16">
        <v>55.4</v>
      </c>
      <c r="D22" s="15" t="s">
        <v>18</v>
      </c>
      <c r="E22" s="16">
        <v>55.4</v>
      </c>
      <c r="F22" s="15" t="s">
        <v>18</v>
      </c>
      <c r="G22" s="16">
        <v>55.4</v>
      </c>
      <c r="H22" s="15" t="s">
        <v>18</v>
      </c>
      <c r="I22" s="16">
        <v>55.4</v>
      </c>
      <c r="J22" s="15" t="s">
        <v>18</v>
      </c>
      <c r="K22" s="16">
        <v>55.4</v>
      </c>
      <c r="L22" s="15" t="s">
        <v>18</v>
      </c>
      <c r="M22" s="16">
        <v>55.4</v>
      </c>
      <c r="N22" s="15" t="s">
        <v>18</v>
      </c>
      <c r="O22" s="16">
        <v>55.4</v>
      </c>
      <c r="P22" s="15" t="s">
        <v>18</v>
      </c>
      <c r="Q22" s="16">
        <v>55.4</v>
      </c>
      <c r="R22" s="15" t="s">
        <v>18</v>
      </c>
      <c r="S22" s="17">
        <f t="shared" si="0"/>
        <v>443.19999999999993</v>
      </c>
      <c r="T22" s="15" t="s">
        <v>50</v>
      </c>
      <c r="U22" s="16"/>
      <c r="V22" s="16">
        <v>55.4</v>
      </c>
      <c r="W22" s="15"/>
      <c r="X22" s="16"/>
      <c r="Y22" s="21"/>
      <c r="Z22" s="15"/>
      <c r="AA22" s="16"/>
      <c r="AB22" s="21"/>
      <c r="AC22" s="15"/>
      <c r="AD22" s="16"/>
      <c r="AE22" s="16"/>
      <c r="AF22" s="16"/>
      <c r="AG22" s="15" t="s">
        <v>122</v>
      </c>
      <c r="AH22" s="16" t="s">
        <v>123</v>
      </c>
      <c r="AI22" s="23">
        <f>3156.9/16</f>
        <v>197.30625</v>
      </c>
      <c r="AJ22" s="15" t="s">
        <v>192</v>
      </c>
      <c r="AK22" s="16"/>
      <c r="AL22" s="16">
        <v>8372.83</v>
      </c>
      <c r="AM22" s="19" t="s">
        <v>224</v>
      </c>
      <c r="AN22" s="18"/>
      <c r="AO22" s="16">
        <v>166.19</v>
      </c>
      <c r="AP22" s="19" t="s">
        <v>224</v>
      </c>
      <c r="AQ22" s="18"/>
      <c r="AR22" s="16">
        <v>166.19</v>
      </c>
      <c r="AS22" s="19" t="s">
        <v>224</v>
      </c>
      <c r="AT22" s="18"/>
      <c r="AU22" s="16">
        <v>166.19</v>
      </c>
      <c r="AV22" s="15" t="s">
        <v>289</v>
      </c>
      <c r="AW22" s="16"/>
      <c r="AX22" s="16">
        <v>387.77</v>
      </c>
      <c r="AY22" s="15"/>
      <c r="AZ22" s="16"/>
      <c r="BA22" s="16"/>
      <c r="BB22" s="15"/>
      <c r="BC22" s="16"/>
      <c r="BD22" s="16"/>
      <c r="BE22" s="15" t="s">
        <v>286</v>
      </c>
      <c r="BF22" s="16"/>
      <c r="BG22" s="16">
        <v>55.4</v>
      </c>
      <c r="BH22" s="15"/>
      <c r="BI22" s="16"/>
      <c r="BJ22" s="16"/>
      <c r="BK22" s="15" t="s">
        <v>287</v>
      </c>
      <c r="BL22" s="16"/>
      <c r="BM22" s="16">
        <v>55.4</v>
      </c>
      <c r="BN22" s="15"/>
      <c r="BO22" s="16"/>
      <c r="BP22" s="16"/>
      <c r="BQ22" s="16"/>
      <c r="BR22" s="16"/>
      <c r="BS22" s="15"/>
      <c r="BT22" s="16"/>
      <c r="BU22" s="16"/>
      <c r="BV22" s="15" t="s">
        <v>303</v>
      </c>
      <c r="BW22" s="16" t="s">
        <v>300</v>
      </c>
      <c r="BX22" s="16">
        <v>5853</v>
      </c>
      <c r="BY22" s="15"/>
      <c r="BZ22" s="16"/>
      <c r="CA22" s="16"/>
      <c r="CB22" s="15"/>
      <c r="CC22" s="16"/>
      <c r="CD22" s="16"/>
      <c r="CE22" s="15"/>
      <c r="CF22" s="16"/>
      <c r="CG22" s="16"/>
      <c r="CH22" s="15"/>
      <c r="CI22" s="16"/>
      <c r="CJ22" s="16"/>
      <c r="CK22" s="15"/>
      <c r="CL22" s="16"/>
      <c r="CM22" s="16"/>
      <c r="CN22" s="15"/>
      <c r="CO22" s="16"/>
      <c r="CP22" s="16"/>
      <c r="CQ22" s="15"/>
      <c r="CR22" s="16"/>
      <c r="CS22" s="16"/>
      <c r="CT22" s="15"/>
      <c r="CU22" s="16"/>
      <c r="CV22" s="16"/>
      <c r="CW22" s="15"/>
      <c r="CX22" s="16"/>
      <c r="CY22" s="16"/>
      <c r="CZ22" s="15"/>
      <c r="DA22" s="16"/>
      <c r="DB22" s="16"/>
      <c r="DE22" s="15"/>
      <c r="DF22" s="16"/>
      <c r="DG22" s="16"/>
      <c r="DH22" s="15" t="s">
        <v>402</v>
      </c>
      <c r="DI22" s="16" t="s">
        <v>397</v>
      </c>
      <c r="DJ22" s="16">
        <v>2597.08</v>
      </c>
      <c r="DK22" s="15"/>
      <c r="DL22" s="16"/>
      <c r="DM22" s="16"/>
      <c r="DN22" s="15"/>
      <c r="DO22" s="16"/>
      <c r="DP22" s="16"/>
      <c r="DQ22" s="15"/>
      <c r="DR22" s="16"/>
      <c r="DS22" s="16"/>
      <c r="DT22" s="15"/>
      <c r="DU22" s="16"/>
      <c r="DV22" s="16"/>
      <c r="DW22" s="15"/>
      <c r="DX22" s="16"/>
      <c r="DY22" s="16"/>
      <c r="DZ22" s="15"/>
      <c r="EA22" s="16"/>
      <c r="EB22" s="16"/>
      <c r="EC22" s="15"/>
      <c r="ED22" s="16"/>
      <c r="EE22" s="16"/>
      <c r="EF22" s="15"/>
      <c r="EG22" s="16"/>
      <c r="EH22" s="16"/>
      <c r="EI22" s="15"/>
      <c r="EJ22" s="16"/>
      <c r="EK22" s="16"/>
      <c r="EL22" s="15"/>
      <c r="EM22" s="16"/>
      <c r="EN22" s="16"/>
      <c r="EO22" s="16"/>
      <c r="EP22" s="16"/>
      <c r="EQ22" s="15"/>
      <c r="ER22" s="16"/>
      <c r="ES22" s="16"/>
      <c r="ET22" s="15"/>
      <c r="EU22" s="16"/>
      <c r="EV22" s="16"/>
      <c r="EW22" s="15" t="s">
        <v>523</v>
      </c>
      <c r="EX22" s="16" t="s">
        <v>522</v>
      </c>
      <c r="EY22" s="103">
        <v>7344.48</v>
      </c>
      <c r="EZ22" s="15" t="s">
        <v>541</v>
      </c>
      <c r="FA22" s="16" t="s">
        <v>542</v>
      </c>
      <c r="FB22" s="107">
        <v>136.92</v>
      </c>
      <c r="FC22" s="15" t="s">
        <v>472</v>
      </c>
      <c r="FD22" s="16" t="s">
        <v>550</v>
      </c>
      <c r="FE22" s="107">
        <v>1088.19</v>
      </c>
      <c r="FF22" s="15"/>
      <c r="FG22" s="16"/>
      <c r="FH22" s="16"/>
      <c r="FI22" s="15"/>
      <c r="FJ22" s="16"/>
      <c r="FK22" s="16"/>
      <c r="FL22" s="15"/>
      <c r="FM22" s="16"/>
      <c r="FN22" s="16"/>
      <c r="FO22" s="15" t="s">
        <v>474</v>
      </c>
      <c r="FP22" s="16" t="s">
        <v>578</v>
      </c>
      <c r="FQ22" s="115">
        <v>2582.08</v>
      </c>
      <c r="FR22" s="70"/>
      <c r="FS22" s="70"/>
      <c r="FT22" s="70"/>
      <c r="FU22" s="70"/>
      <c r="FV22" s="70"/>
      <c r="FW22" s="70"/>
      <c r="FX22" s="21" t="s">
        <v>610</v>
      </c>
      <c r="FY22" s="21" t="s">
        <v>611</v>
      </c>
      <c r="FZ22" s="107">
        <v>4783.98</v>
      </c>
    </row>
    <row r="23" spans="1:182" ht="33.75">
      <c r="A23" s="15"/>
      <c r="B23" s="15" t="s">
        <v>18</v>
      </c>
      <c r="C23" s="16">
        <v>55.4</v>
      </c>
      <c r="D23" s="15" t="s">
        <v>18</v>
      </c>
      <c r="E23" s="16">
        <v>55.4</v>
      </c>
      <c r="F23" s="15" t="s">
        <v>18</v>
      </c>
      <c r="G23" s="16">
        <v>55.4</v>
      </c>
      <c r="H23" s="15" t="s">
        <v>18</v>
      </c>
      <c r="I23" s="16">
        <v>55.4</v>
      </c>
      <c r="J23" s="15" t="s">
        <v>18</v>
      </c>
      <c r="K23" s="16">
        <v>55.4</v>
      </c>
      <c r="L23" s="15" t="s">
        <v>18</v>
      </c>
      <c r="M23" s="16">
        <v>55.4</v>
      </c>
      <c r="N23" s="15" t="s">
        <v>18</v>
      </c>
      <c r="O23" s="16">
        <v>55.4</v>
      </c>
      <c r="P23" s="15" t="s">
        <v>18</v>
      </c>
      <c r="Q23" s="16">
        <v>55.4</v>
      </c>
      <c r="R23" s="15" t="s">
        <v>18</v>
      </c>
      <c r="S23" s="17">
        <f t="shared" si="0"/>
        <v>443.19999999999993</v>
      </c>
      <c r="T23" s="15" t="s">
        <v>47</v>
      </c>
      <c r="U23" s="16"/>
      <c r="V23" s="16"/>
      <c r="W23" s="15"/>
      <c r="X23" s="16"/>
      <c r="Y23" s="21"/>
      <c r="Z23" s="15"/>
      <c r="AA23" s="16"/>
      <c r="AB23" s="21"/>
      <c r="AC23" s="15"/>
      <c r="AD23" s="16"/>
      <c r="AE23" s="16"/>
      <c r="AF23" s="16"/>
      <c r="AG23" s="15" t="s">
        <v>5</v>
      </c>
      <c r="AH23" s="16" t="s">
        <v>126</v>
      </c>
      <c r="AI23" s="24">
        <v>184.58</v>
      </c>
      <c r="AJ23" s="15" t="s">
        <v>286</v>
      </c>
      <c r="AK23" s="16"/>
      <c r="AL23" s="16">
        <v>55.4</v>
      </c>
      <c r="AM23" s="15"/>
      <c r="AN23" s="16"/>
      <c r="AO23" s="16"/>
      <c r="AP23" s="15"/>
      <c r="AQ23" s="16"/>
      <c r="AR23" s="16"/>
      <c r="AS23" s="15"/>
      <c r="AT23" s="16"/>
      <c r="AU23" s="16"/>
      <c r="AV23" s="19" t="s">
        <v>224</v>
      </c>
      <c r="AW23" s="18"/>
      <c r="AX23" s="16">
        <v>166.19</v>
      </c>
      <c r="AY23" s="15"/>
      <c r="AZ23" s="16"/>
      <c r="BA23" s="16"/>
      <c r="BB23" s="15"/>
      <c r="BC23" s="16"/>
      <c r="BD23" s="16"/>
      <c r="BE23" s="15" t="s">
        <v>287</v>
      </c>
      <c r="BF23" s="16"/>
      <c r="BG23" s="16">
        <v>55.4</v>
      </c>
      <c r="BH23" s="15"/>
      <c r="BI23" s="16"/>
      <c r="BJ23" s="16"/>
      <c r="BK23" s="15"/>
      <c r="BL23" s="16"/>
      <c r="BM23" s="16"/>
      <c r="BN23" s="15"/>
      <c r="BO23" s="16"/>
      <c r="BP23" s="16"/>
      <c r="BQ23" s="16"/>
      <c r="BR23" s="16"/>
      <c r="BS23" s="15"/>
      <c r="BT23" s="16"/>
      <c r="BU23" s="16"/>
      <c r="BV23" s="15" t="s">
        <v>304</v>
      </c>
      <c r="BW23" s="16" t="s">
        <v>300</v>
      </c>
      <c r="BX23" s="16">
        <v>3155.88</v>
      </c>
      <c r="BY23" s="15"/>
      <c r="BZ23" s="16"/>
      <c r="CA23" s="16"/>
      <c r="CB23" s="15"/>
      <c r="CC23" s="16"/>
      <c r="CD23" s="16"/>
      <c r="CE23" s="15"/>
      <c r="CF23" s="16"/>
      <c r="CG23" s="16"/>
      <c r="CH23" s="15"/>
      <c r="CI23" s="16"/>
      <c r="CJ23" s="16"/>
      <c r="CK23" s="15"/>
      <c r="CL23" s="16"/>
      <c r="CM23" s="16"/>
      <c r="CN23" s="15"/>
      <c r="CO23" s="16"/>
      <c r="CP23" s="16"/>
      <c r="CQ23" s="15"/>
      <c r="CR23" s="16"/>
      <c r="CS23" s="16"/>
      <c r="CT23" s="15"/>
      <c r="CU23" s="16"/>
      <c r="CV23" s="16"/>
      <c r="CW23" s="15"/>
      <c r="CX23" s="16"/>
      <c r="CY23" s="16"/>
      <c r="CZ23" s="15"/>
      <c r="DA23" s="16"/>
      <c r="DB23" s="16"/>
      <c r="DE23" s="15"/>
      <c r="DF23" s="16"/>
      <c r="DG23" s="16"/>
      <c r="DH23" s="15" t="s">
        <v>403</v>
      </c>
      <c r="DI23" s="16" t="s">
        <v>397</v>
      </c>
      <c r="DJ23" s="16">
        <v>1298.52</v>
      </c>
      <c r="DK23" s="15"/>
      <c r="DL23" s="16"/>
      <c r="DM23" s="16"/>
      <c r="DN23" s="15"/>
      <c r="DO23" s="16"/>
      <c r="DP23" s="16"/>
      <c r="DQ23" s="15"/>
      <c r="DR23" s="16"/>
      <c r="DS23" s="16"/>
      <c r="DT23" s="15"/>
      <c r="DU23" s="16"/>
      <c r="DV23" s="16"/>
      <c r="DW23" s="15"/>
      <c r="DX23" s="16"/>
      <c r="DY23" s="16"/>
      <c r="DZ23" s="15"/>
      <c r="EA23" s="16"/>
      <c r="EB23" s="16"/>
      <c r="EC23" s="15"/>
      <c r="ED23" s="16"/>
      <c r="EE23" s="16"/>
      <c r="EF23" s="15"/>
      <c r="EG23" s="16"/>
      <c r="EH23" s="16"/>
      <c r="EI23" s="15"/>
      <c r="EJ23" s="16"/>
      <c r="EK23" s="16"/>
      <c r="EL23" s="15"/>
      <c r="EM23" s="16"/>
      <c r="EN23" s="16"/>
      <c r="EO23" s="16"/>
      <c r="EP23" s="16"/>
      <c r="EQ23" s="15"/>
      <c r="ER23" s="16"/>
      <c r="ES23" s="16"/>
      <c r="ET23" s="15"/>
      <c r="EU23" s="16"/>
      <c r="EV23" s="16"/>
      <c r="EW23" s="15" t="s">
        <v>524</v>
      </c>
      <c r="EX23" s="16" t="s">
        <v>522</v>
      </c>
      <c r="EY23" s="103">
        <v>2003.04</v>
      </c>
      <c r="EZ23" s="15" t="s">
        <v>613</v>
      </c>
      <c r="FA23" s="16" t="s">
        <v>614</v>
      </c>
      <c r="FB23" s="103">
        <v>2990.79</v>
      </c>
      <c r="FC23" s="15" t="s">
        <v>551</v>
      </c>
      <c r="FD23" s="16" t="s">
        <v>552</v>
      </c>
      <c r="FE23" s="107">
        <v>584.07</v>
      </c>
      <c r="FF23" s="15"/>
      <c r="FG23" s="16"/>
      <c r="FH23" s="16"/>
      <c r="FI23" s="15"/>
      <c r="FJ23" s="16"/>
      <c r="FK23" s="16"/>
      <c r="FL23" s="15"/>
      <c r="FM23" s="16"/>
      <c r="FN23" s="16"/>
      <c r="FO23" s="15" t="s">
        <v>474</v>
      </c>
      <c r="FP23" s="16" t="s">
        <v>580</v>
      </c>
      <c r="FQ23" s="115">
        <v>5809.68</v>
      </c>
      <c r="FR23" s="70"/>
      <c r="FS23" s="70"/>
      <c r="FT23" s="70"/>
      <c r="FU23" s="70"/>
      <c r="FV23" s="70"/>
      <c r="FW23" s="70"/>
      <c r="FX23" s="70"/>
      <c r="FY23" s="70"/>
      <c r="FZ23" s="98"/>
    </row>
    <row r="24" spans="1:182" ht="22.5">
      <c r="A24" s="15"/>
      <c r="B24" s="15" t="s">
        <v>18</v>
      </c>
      <c r="C24" s="16">
        <v>1606.46</v>
      </c>
      <c r="D24" s="15" t="s">
        <v>18</v>
      </c>
      <c r="E24" s="16">
        <v>1606.46</v>
      </c>
      <c r="F24" s="15" t="s">
        <v>18</v>
      </c>
      <c r="G24" s="16">
        <v>1606.46</v>
      </c>
      <c r="H24" s="15" t="s">
        <v>18</v>
      </c>
      <c r="I24" s="16">
        <v>1606.46</v>
      </c>
      <c r="J24" s="15" t="s">
        <v>18</v>
      </c>
      <c r="K24" s="16">
        <v>1606.46</v>
      </c>
      <c r="L24" s="15" t="s">
        <v>18</v>
      </c>
      <c r="M24" s="16">
        <v>1606.46</v>
      </c>
      <c r="N24" s="15" t="s">
        <v>18</v>
      </c>
      <c r="O24" s="16">
        <v>1606.46</v>
      </c>
      <c r="P24" s="15" t="s">
        <v>18</v>
      </c>
      <c r="Q24" s="16">
        <v>1606.46</v>
      </c>
      <c r="R24" s="15" t="s">
        <v>18</v>
      </c>
      <c r="S24" s="17">
        <f t="shared" si="0"/>
        <v>12851.68</v>
      </c>
      <c r="T24" s="15" t="s">
        <v>48</v>
      </c>
      <c r="U24" s="16"/>
      <c r="V24" s="16"/>
      <c r="W24" s="15"/>
      <c r="X24" s="16"/>
      <c r="Y24" s="21"/>
      <c r="Z24" s="15"/>
      <c r="AA24" s="16"/>
      <c r="AB24" s="21"/>
      <c r="AC24" s="15"/>
      <c r="AD24" s="16"/>
      <c r="AE24" s="16"/>
      <c r="AF24" s="16"/>
      <c r="AG24" s="15" t="s">
        <v>127</v>
      </c>
      <c r="AH24" s="16" t="s">
        <v>126</v>
      </c>
      <c r="AI24" s="24">
        <v>228.64</v>
      </c>
      <c r="AJ24" s="15" t="s">
        <v>287</v>
      </c>
      <c r="AK24" s="16"/>
      <c r="AL24" s="16">
        <v>55.4</v>
      </c>
      <c r="AM24" s="15"/>
      <c r="AN24" s="16"/>
      <c r="AO24" s="16"/>
      <c r="AP24" s="15"/>
      <c r="AQ24" s="16"/>
      <c r="AR24" s="16"/>
      <c r="AS24" s="15"/>
      <c r="AT24" s="16"/>
      <c r="AU24" s="16"/>
      <c r="AV24" s="15"/>
      <c r="AW24" s="16"/>
      <c r="AX24" s="16"/>
      <c r="AY24" s="15"/>
      <c r="AZ24" s="16"/>
      <c r="BA24" s="16"/>
      <c r="BB24" s="15"/>
      <c r="BC24" s="16"/>
      <c r="BD24" s="16"/>
      <c r="BE24" s="15" t="s">
        <v>289</v>
      </c>
      <c r="BF24" s="16"/>
      <c r="BG24" s="16">
        <v>387.77</v>
      </c>
      <c r="BH24" s="15"/>
      <c r="BI24" s="16"/>
      <c r="BJ24" s="16"/>
      <c r="BK24" s="15"/>
      <c r="BL24" s="16"/>
      <c r="BM24" s="16"/>
      <c r="BN24" s="15"/>
      <c r="BO24" s="16"/>
      <c r="BP24" s="16"/>
      <c r="BQ24" s="16"/>
      <c r="BR24" s="16"/>
      <c r="BS24" s="15"/>
      <c r="BT24" s="16"/>
      <c r="BU24" s="16"/>
      <c r="BV24" s="15" t="s">
        <v>305</v>
      </c>
      <c r="BW24" s="16" t="s">
        <v>306</v>
      </c>
      <c r="BX24" s="16">
        <v>1019.52</v>
      </c>
      <c r="BY24" s="15"/>
      <c r="BZ24" s="16"/>
      <c r="CA24" s="16"/>
      <c r="CB24" s="15"/>
      <c r="CC24" s="16"/>
      <c r="CD24" s="16"/>
      <c r="CE24" s="15"/>
      <c r="CF24" s="16"/>
      <c r="CG24" s="16"/>
      <c r="CH24" s="15"/>
      <c r="CI24" s="16"/>
      <c r="CJ24" s="16"/>
      <c r="CK24" s="15"/>
      <c r="CL24" s="16"/>
      <c r="CM24" s="16"/>
      <c r="CN24" s="15"/>
      <c r="CO24" s="16"/>
      <c r="CP24" s="16"/>
      <c r="CQ24" s="15"/>
      <c r="CR24" s="16"/>
      <c r="CS24" s="16"/>
      <c r="CT24" s="15"/>
      <c r="CU24" s="16"/>
      <c r="CV24" s="16"/>
      <c r="CW24" s="15"/>
      <c r="CX24" s="16"/>
      <c r="CY24" s="16"/>
      <c r="CZ24" s="15"/>
      <c r="DA24" s="16"/>
      <c r="DB24" s="16"/>
      <c r="DE24" s="15"/>
      <c r="DF24" s="16"/>
      <c r="DG24" s="16"/>
      <c r="DH24" s="15" t="s">
        <v>280</v>
      </c>
      <c r="DI24" s="16"/>
      <c r="DJ24" s="16">
        <v>184.58</v>
      </c>
      <c r="DK24" s="15"/>
      <c r="DL24" s="16"/>
      <c r="DM24" s="16"/>
      <c r="DN24" s="15"/>
      <c r="DO24" s="16"/>
      <c r="DP24" s="16"/>
      <c r="DQ24" s="15"/>
      <c r="DR24" s="16"/>
      <c r="DS24" s="16"/>
      <c r="DT24" s="15"/>
      <c r="DU24" s="16"/>
      <c r="DV24" s="16"/>
      <c r="DW24" s="15"/>
      <c r="DX24" s="16"/>
      <c r="DY24" s="16"/>
      <c r="DZ24" s="15"/>
      <c r="EA24" s="16"/>
      <c r="EB24" s="16"/>
      <c r="EC24" s="15"/>
      <c r="ED24" s="16"/>
      <c r="EE24" s="16"/>
      <c r="EF24" s="15"/>
      <c r="EG24" s="16"/>
      <c r="EH24" s="16"/>
      <c r="EI24" s="15"/>
      <c r="EJ24" s="16"/>
      <c r="EK24" s="16"/>
      <c r="EL24" s="15"/>
      <c r="EM24" s="16"/>
      <c r="EN24" s="16"/>
      <c r="EO24" s="16"/>
      <c r="EP24" s="16"/>
      <c r="EQ24" s="15"/>
      <c r="ER24" s="16"/>
      <c r="ES24" s="16"/>
      <c r="ET24" s="15"/>
      <c r="EU24" s="16"/>
      <c r="EV24" s="16"/>
      <c r="EW24" s="15" t="s">
        <v>525</v>
      </c>
      <c r="EX24" s="16" t="s">
        <v>522</v>
      </c>
      <c r="EY24" s="103">
        <v>494.16</v>
      </c>
      <c r="EZ24" s="15"/>
      <c r="FA24" s="16"/>
      <c r="FB24" s="16"/>
      <c r="FC24" s="15" t="s">
        <v>553</v>
      </c>
      <c r="FD24" s="16" t="s">
        <v>554</v>
      </c>
      <c r="FE24" s="103">
        <v>292019.28</v>
      </c>
      <c r="FF24" s="15"/>
      <c r="FG24" s="16"/>
      <c r="FH24" s="16"/>
      <c r="FI24" s="15"/>
      <c r="FJ24" s="16"/>
      <c r="FK24" s="16"/>
      <c r="FL24" s="15"/>
      <c r="FM24" s="16"/>
      <c r="FN24" s="16"/>
      <c r="FO24" s="15" t="s">
        <v>476</v>
      </c>
      <c r="FP24" s="16" t="s">
        <v>578</v>
      </c>
      <c r="FQ24" s="115">
        <v>1129.63</v>
      </c>
      <c r="FR24" s="70"/>
      <c r="FS24" s="70"/>
      <c r="FT24" s="70"/>
      <c r="FU24" s="70"/>
      <c r="FV24" s="70"/>
      <c r="FW24" s="70"/>
      <c r="FX24" s="70"/>
      <c r="FY24" s="70"/>
      <c r="FZ24" s="98"/>
    </row>
    <row r="25" spans="1:182" ht="26.25" customHeight="1">
      <c r="A25" s="15"/>
      <c r="B25" s="15" t="s">
        <v>18</v>
      </c>
      <c r="C25" s="16">
        <v>1551.06</v>
      </c>
      <c r="D25" s="15" t="s">
        <v>18</v>
      </c>
      <c r="E25" s="16">
        <v>1551.06</v>
      </c>
      <c r="F25" s="15" t="s">
        <v>18</v>
      </c>
      <c r="G25" s="16">
        <v>1551.06</v>
      </c>
      <c r="H25" s="15" t="s">
        <v>18</v>
      </c>
      <c r="I25" s="16">
        <v>1551.06</v>
      </c>
      <c r="J25" s="15" t="s">
        <v>18</v>
      </c>
      <c r="K25" s="16">
        <v>1551.06</v>
      </c>
      <c r="L25" s="15" t="s">
        <v>18</v>
      </c>
      <c r="M25" s="16">
        <v>1551.06</v>
      </c>
      <c r="N25" s="15" t="s">
        <v>18</v>
      </c>
      <c r="O25" s="16">
        <v>1551.06</v>
      </c>
      <c r="P25" s="15" t="s">
        <v>18</v>
      </c>
      <c r="Q25" s="16">
        <v>1551.06</v>
      </c>
      <c r="R25" s="15" t="s">
        <v>18</v>
      </c>
      <c r="S25" s="17">
        <f t="shared" si="0"/>
        <v>12408.479999999998</v>
      </c>
      <c r="T25" s="15" t="s">
        <v>3</v>
      </c>
      <c r="U25" s="16"/>
      <c r="V25" s="16"/>
      <c r="W25" s="15"/>
      <c r="X25" s="16"/>
      <c r="Y25" s="21"/>
      <c r="Z25" s="15"/>
      <c r="AA25" s="16"/>
      <c r="AB25" s="21"/>
      <c r="AC25" s="15"/>
      <c r="AD25" s="16"/>
      <c r="AE25" s="16"/>
      <c r="AF25" s="16"/>
      <c r="AG25" s="15" t="s">
        <v>144</v>
      </c>
      <c r="AH25" s="16" t="s">
        <v>145</v>
      </c>
      <c r="AI25" s="16">
        <v>859.66</v>
      </c>
      <c r="AJ25" s="19" t="s">
        <v>224</v>
      </c>
      <c r="AK25" s="18"/>
      <c r="AL25" s="16">
        <v>166.19</v>
      </c>
      <c r="AM25" s="15"/>
      <c r="AN25" s="16"/>
      <c r="AO25" s="16"/>
      <c r="AP25" s="15"/>
      <c r="AQ25" s="16"/>
      <c r="AR25" s="16"/>
      <c r="AS25" s="15"/>
      <c r="AT25" s="16"/>
      <c r="AU25" s="16"/>
      <c r="AV25" s="15"/>
      <c r="AW25" s="16"/>
      <c r="AX25" s="16"/>
      <c r="AY25" s="15"/>
      <c r="AZ25" s="16"/>
      <c r="BA25" s="16"/>
      <c r="BB25" s="15"/>
      <c r="BC25" s="16"/>
      <c r="BD25" s="16"/>
      <c r="BE25" s="15"/>
      <c r="BF25" s="16"/>
      <c r="BG25" s="16"/>
      <c r="BH25" s="15"/>
      <c r="BI25" s="16"/>
      <c r="BJ25" s="16"/>
      <c r="BK25" s="15"/>
      <c r="BL25" s="16"/>
      <c r="BM25" s="16"/>
      <c r="BN25" s="15"/>
      <c r="BO25" s="16"/>
      <c r="BP25" s="16"/>
      <c r="BQ25" s="16"/>
      <c r="BR25" s="16"/>
      <c r="BS25" s="15"/>
      <c r="BT25" s="16"/>
      <c r="BU25" s="16"/>
      <c r="BV25" s="15" t="s">
        <v>265</v>
      </c>
      <c r="BW25" s="16" t="s">
        <v>306</v>
      </c>
      <c r="BX25" s="16">
        <v>284.85</v>
      </c>
      <c r="BY25" s="15"/>
      <c r="BZ25" s="16"/>
      <c r="CA25" s="16"/>
      <c r="CB25" s="15"/>
      <c r="CC25" s="16"/>
      <c r="CD25" s="16"/>
      <c r="CE25" s="15"/>
      <c r="CF25" s="16"/>
      <c r="CG25" s="16"/>
      <c r="CH25" s="15"/>
      <c r="CI25" s="16"/>
      <c r="CJ25" s="16"/>
      <c r="CK25" s="15"/>
      <c r="CL25" s="16"/>
      <c r="CM25" s="16"/>
      <c r="CN25" s="15"/>
      <c r="CO25" s="16"/>
      <c r="CP25" s="16"/>
      <c r="CQ25" s="15"/>
      <c r="CR25" s="16"/>
      <c r="CS25" s="16"/>
      <c r="CT25" s="15"/>
      <c r="CU25" s="16"/>
      <c r="CV25" s="16"/>
      <c r="CW25" s="15"/>
      <c r="CX25" s="16"/>
      <c r="CY25" s="16"/>
      <c r="CZ25" s="15"/>
      <c r="DA25" s="16"/>
      <c r="DB25" s="16"/>
      <c r="DE25" s="15"/>
      <c r="DF25" s="16"/>
      <c r="DG25" s="16"/>
      <c r="DH25" s="18" t="s">
        <v>282</v>
      </c>
      <c r="DI25" s="18"/>
      <c r="DJ25" s="16">
        <v>244.12</v>
      </c>
      <c r="DK25" s="15"/>
      <c r="DL25" s="16"/>
      <c r="DM25" s="16"/>
      <c r="DN25" s="15"/>
      <c r="DO25" s="16"/>
      <c r="DP25" s="16"/>
      <c r="DQ25" s="15"/>
      <c r="DR25" s="16"/>
      <c r="DS25" s="16"/>
      <c r="DT25" s="15"/>
      <c r="DU25" s="16"/>
      <c r="DV25" s="16"/>
      <c r="DW25" s="15"/>
      <c r="DX25" s="16"/>
      <c r="DY25" s="16"/>
      <c r="DZ25" s="15"/>
      <c r="EA25" s="16"/>
      <c r="EB25" s="16"/>
      <c r="EC25" s="15"/>
      <c r="ED25" s="16"/>
      <c r="EE25" s="16"/>
      <c r="EF25" s="15"/>
      <c r="EG25" s="16"/>
      <c r="EH25" s="16"/>
      <c r="EI25" s="15"/>
      <c r="EJ25" s="16"/>
      <c r="EK25" s="16"/>
      <c r="EL25" s="15"/>
      <c r="EM25" s="16"/>
      <c r="EN25" s="16"/>
      <c r="EO25" s="16"/>
      <c r="EP25" s="16"/>
      <c r="EQ25" s="15"/>
      <c r="ER25" s="16"/>
      <c r="ES25" s="16"/>
      <c r="ET25" s="15"/>
      <c r="EU25" s="16"/>
      <c r="EV25" s="16"/>
      <c r="EW25" s="15" t="s">
        <v>526</v>
      </c>
      <c r="EX25" s="16" t="s">
        <v>522</v>
      </c>
      <c r="EY25" s="103">
        <v>667.68</v>
      </c>
      <c r="EZ25" s="15"/>
      <c r="FA25" s="16"/>
      <c r="FB25" s="16"/>
      <c r="FC25" s="15" t="s">
        <v>555</v>
      </c>
      <c r="FD25" s="16" t="s">
        <v>556</v>
      </c>
      <c r="FE25" s="107">
        <v>205.8</v>
      </c>
      <c r="FF25" s="15"/>
      <c r="FG25" s="16"/>
      <c r="FH25" s="16"/>
      <c r="FI25" s="15"/>
      <c r="FJ25" s="16"/>
      <c r="FK25" s="16"/>
      <c r="FL25" s="15"/>
      <c r="FM25" s="16"/>
      <c r="FN25" s="16"/>
      <c r="FO25" s="15" t="s">
        <v>477</v>
      </c>
      <c r="FP25" s="16" t="s">
        <v>578</v>
      </c>
      <c r="FQ25" s="113">
        <v>332.5</v>
      </c>
      <c r="FR25" s="70"/>
      <c r="FS25" s="70"/>
      <c r="FT25" s="70"/>
      <c r="FU25" s="70"/>
      <c r="FV25" s="70"/>
      <c r="FW25" s="70"/>
      <c r="FX25" s="70"/>
      <c r="FY25" s="70"/>
      <c r="FZ25" s="98"/>
    </row>
    <row r="26" spans="1:182" ht="33.75">
      <c r="A26" s="15"/>
      <c r="B26" s="15" t="s">
        <v>18</v>
      </c>
      <c r="C26" s="16">
        <v>276.98</v>
      </c>
      <c r="D26" s="15" t="s">
        <v>18</v>
      </c>
      <c r="E26" s="16">
        <v>276.98</v>
      </c>
      <c r="F26" s="15" t="s">
        <v>18</v>
      </c>
      <c r="G26" s="16">
        <v>276.98</v>
      </c>
      <c r="H26" s="15" t="s">
        <v>18</v>
      </c>
      <c r="I26" s="16">
        <v>276.98</v>
      </c>
      <c r="J26" s="15" t="s">
        <v>18</v>
      </c>
      <c r="K26" s="16">
        <v>276.98</v>
      </c>
      <c r="L26" s="15" t="s">
        <v>18</v>
      </c>
      <c r="M26" s="16">
        <v>276.98</v>
      </c>
      <c r="N26" s="15" t="s">
        <v>18</v>
      </c>
      <c r="O26" s="16">
        <v>276.98</v>
      </c>
      <c r="P26" s="15" t="s">
        <v>18</v>
      </c>
      <c r="Q26" s="16">
        <v>276.98</v>
      </c>
      <c r="R26" s="15" t="s">
        <v>18</v>
      </c>
      <c r="S26" s="17">
        <f t="shared" si="0"/>
        <v>2215.84</v>
      </c>
      <c r="T26" s="11" t="s">
        <v>4</v>
      </c>
      <c r="U26" s="16"/>
      <c r="V26" s="16">
        <v>8807.81</v>
      </c>
      <c r="W26" s="15"/>
      <c r="X26" s="16"/>
      <c r="Y26" s="21"/>
      <c r="Z26" s="15"/>
      <c r="AA26" s="16"/>
      <c r="AB26" s="21"/>
      <c r="AC26" s="15"/>
      <c r="AD26" s="16"/>
      <c r="AE26" s="16"/>
      <c r="AF26" s="16"/>
      <c r="AG26" s="11" t="s">
        <v>4</v>
      </c>
      <c r="AH26" s="16"/>
      <c r="AI26" s="16">
        <v>8918.59</v>
      </c>
      <c r="AJ26" s="15"/>
      <c r="AK26" s="16"/>
      <c r="AL26" s="16"/>
      <c r="AM26" s="15"/>
      <c r="AN26" s="16"/>
      <c r="AO26" s="16"/>
      <c r="AP26" s="15"/>
      <c r="AQ26" s="16"/>
      <c r="AR26" s="16"/>
      <c r="AS26" s="15"/>
      <c r="AT26" s="16"/>
      <c r="AU26" s="16"/>
      <c r="AV26" s="15"/>
      <c r="AW26" s="16"/>
      <c r="AX26" s="16"/>
      <c r="AY26" s="15"/>
      <c r="AZ26" s="16"/>
      <c r="BA26" s="16"/>
      <c r="BB26" s="15"/>
      <c r="BC26" s="16"/>
      <c r="BD26" s="16"/>
      <c r="BE26" s="15"/>
      <c r="BF26" s="16"/>
      <c r="BG26" s="16"/>
      <c r="BH26" s="15"/>
      <c r="BI26" s="16"/>
      <c r="BJ26" s="16"/>
      <c r="BK26" s="15"/>
      <c r="BL26" s="16"/>
      <c r="BM26" s="16"/>
      <c r="BN26" s="15"/>
      <c r="BO26" s="16"/>
      <c r="BP26" s="16"/>
      <c r="BQ26" s="16"/>
      <c r="BR26" s="16"/>
      <c r="BS26" s="15"/>
      <c r="BT26" s="16"/>
      <c r="BU26" s="16"/>
      <c r="BV26" s="15" t="s">
        <v>307</v>
      </c>
      <c r="BW26" s="16" t="s">
        <v>308</v>
      </c>
      <c r="BX26" s="16">
        <v>1070.54</v>
      </c>
      <c r="BY26" s="15"/>
      <c r="BZ26" s="16"/>
      <c r="CA26" s="16"/>
      <c r="CB26" s="15"/>
      <c r="CC26" s="16"/>
      <c r="CD26" s="16"/>
      <c r="CE26" s="15"/>
      <c r="CF26" s="16"/>
      <c r="CG26" s="16"/>
      <c r="CH26" s="15"/>
      <c r="CI26" s="16"/>
      <c r="CJ26" s="16"/>
      <c r="CK26" s="15"/>
      <c r="CL26" s="16"/>
      <c r="CM26" s="16"/>
      <c r="CN26" s="15"/>
      <c r="CO26" s="16"/>
      <c r="CP26" s="16"/>
      <c r="CQ26" s="15"/>
      <c r="CR26" s="16"/>
      <c r="CS26" s="16"/>
      <c r="CT26" s="15"/>
      <c r="CU26" s="16"/>
      <c r="CV26" s="16"/>
      <c r="CW26" s="15"/>
      <c r="CX26" s="16"/>
      <c r="CY26" s="16"/>
      <c r="CZ26" s="15"/>
      <c r="DA26" s="16"/>
      <c r="DB26" s="16"/>
      <c r="DE26" s="15"/>
      <c r="DF26" s="16"/>
      <c r="DG26" s="16"/>
      <c r="DH26" s="15" t="s">
        <v>409</v>
      </c>
      <c r="DI26" s="16"/>
      <c r="DJ26" s="16">
        <v>384.87</v>
      </c>
      <c r="DK26" s="15"/>
      <c r="DL26" s="16"/>
      <c r="DM26" s="16"/>
      <c r="DN26" s="15"/>
      <c r="DO26" s="16"/>
      <c r="DP26" s="16"/>
      <c r="DQ26" s="15"/>
      <c r="DR26" s="16"/>
      <c r="DS26" s="16"/>
      <c r="DT26" s="15"/>
      <c r="DU26" s="16"/>
      <c r="DV26" s="16"/>
      <c r="DW26" s="15"/>
      <c r="DX26" s="16"/>
      <c r="DY26" s="16"/>
      <c r="DZ26" s="15"/>
      <c r="EA26" s="16"/>
      <c r="EB26" s="16"/>
      <c r="EC26" s="15"/>
      <c r="ED26" s="16"/>
      <c r="EE26" s="16"/>
      <c r="EF26" s="15"/>
      <c r="EG26" s="16"/>
      <c r="EH26" s="16"/>
      <c r="EI26" s="15"/>
      <c r="EJ26" s="16"/>
      <c r="EK26" s="16"/>
      <c r="EL26" s="15"/>
      <c r="EM26" s="16"/>
      <c r="EN26" s="16"/>
      <c r="EO26" s="16"/>
      <c r="EP26" s="16"/>
      <c r="EQ26" s="15"/>
      <c r="ER26" s="16"/>
      <c r="ES26" s="16"/>
      <c r="ET26" s="15"/>
      <c r="EU26" s="16"/>
      <c r="EV26" s="16"/>
      <c r="EW26" s="15" t="s">
        <v>527</v>
      </c>
      <c r="EX26" s="16" t="s">
        <v>522</v>
      </c>
      <c r="EY26" s="103">
        <v>2778.88</v>
      </c>
      <c r="EZ26" s="15"/>
      <c r="FA26" s="16"/>
      <c r="FB26" s="16"/>
      <c r="FC26" s="15" t="s">
        <v>559</v>
      </c>
      <c r="FD26" s="16" t="s">
        <v>560</v>
      </c>
      <c r="FE26" s="103">
        <v>89082.2</v>
      </c>
      <c r="FF26" s="15"/>
      <c r="FG26" s="16"/>
      <c r="FH26" s="16"/>
      <c r="FI26" s="15"/>
      <c r="FJ26" s="16"/>
      <c r="FK26" s="16"/>
      <c r="FL26" s="15"/>
      <c r="FM26" s="16"/>
      <c r="FN26" s="16"/>
      <c r="FO26" s="15" t="s">
        <v>581</v>
      </c>
      <c r="FP26" s="16" t="s">
        <v>582</v>
      </c>
      <c r="FQ26" s="113">
        <v>641.73</v>
      </c>
      <c r="FR26" s="70"/>
      <c r="FS26" s="70"/>
      <c r="FT26" s="70"/>
      <c r="FU26" s="70"/>
      <c r="FV26" s="70"/>
      <c r="FW26" s="70"/>
      <c r="FX26" s="70"/>
      <c r="FY26" s="70"/>
      <c r="FZ26" s="98"/>
    </row>
    <row r="27" spans="1:182" s="1" customFormat="1" ht="18.75" customHeight="1">
      <c r="A27" s="11"/>
      <c r="B27" s="26" t="s">
        <v>18</v>
      </c>
      <c r="C27" s="16">
        <v>8807.81</v>
      </c>
      <c r="D27" s="26" t="s">
        <v>18</v>
      </c>
      <c r="E27" s="16">
        <v>8807.81</v>
      </c>
      <c r="F27" s="26" t="s">
        <v>18</v>
      </c>
      <c r="G27" s="16">
        <v>8807.81</v>
      </c>
      <c r="H27" s="26" t="s">
        <v>18</v>
      </c>
      <c r="I27" s="16">
        <v>8807.81</v>
      </c>
      <c r="J27" s="26" t="s">
        <v>18</v>
      </c>
      <c r="K27" s="16">
        <v>8807.81</v>
      </c>
      <c r="L27" s="26" t="s">
        <v>18</v>
      </c>
      <c r="M27" s="16">
        <v>8807.81</v>
      </c>
      <c r="N27" s="26" t="s">
        <v>18</v>
      </c>
      <c r="O27" s="16">
        <v>8807.81</v>
      </c>
      <c r="P27" s="26" t="s">
        <v>18</v>
      </c>
      <c r="Q27" s="16">
        <v>8807.81</v>
      </c>
      <c r="R27" s="26" t="s">
        <v>18</v>
      </c>
      <c r="S27" s="17">
        <f t="shared" si="0"/>
        <v>70462.48</v>
      </c>
      <c r="T27" s="11" t="s">
        <v>6</v>
      </c>
      <c r="U27" s="16"/>
      <c r="V27" s="16">
        <v>3711.47</v>
      </c>
      <c r="W27" s="15"/>
      <c r="X27" s="16"/>
      <c r="Y27" s="21"/>
      <c r="Z27" s="15"/>
      <c r="AA27" s="16"/>
      <c r="AB27" s="21"/>
      <c r="AC27" s="15"/>
      <c r="AD27" s="16"/>
      <c r="AE27" s="16"/>
      <c r="AF27" s="16"/>
      <c r="AG27" s="15" t="s">
        <v>147</v>
      </c>
      <c r="AH27" s="16"/>
      <c r="AI27" s="16">
        <v>9472.55</v>
      </c>
      <c r="AJ27" s="15"/>
      <c r="AK27" s="16"/>
      <c r="AL27" s="16"/>
      <c r="AM27" s="15"/>
      <c r="AN27" s="16"/>
      <c r="AO27" s="16"/>
      <c r="AP27" s="15"/>
      <c r="AQ27" s="16"/>
      <c r="AR27" s="16"/>
      <c r="AS27" s="15"/>
      <c r="AT27" s="16"/>
      <c r="AU27" s="16"/>
      <c r="AV27" s="15"/>
      <c r="AW27" s="16"/>
      <c r="AX27" s="16"/>
      <c r="AY27" s="15"/>
      <c r="AZ27" s="16"/>
      <c r="BA27" s="16"/>
      <c r="BB27" s="15"/>
      <c r="BC27" s="16"/>
      <c r="BD27" s="16"/>
      <c r="BE27" s="15"/>
      <c r="BF27" s="16"/>
      <c r="BG27" s="16"/>
      <c r="BH27" s="15"/>
      <c r="BI27" s="16"/>
      <c r="BJ27" s="16"/>
      <c r="BK27" s="15"/>
      <c r="BL27" s="16"/>
      <c r="BM27" s="16"/>
      <c r="BN27" s="15"/>
      <c r="BO27" s="16"/>
      <c r="BP27" s="16"/>
      <c r="BQ27" s="16"/>
      <c r="BR27" s="16"/>
      <c r="BS27" s="15"/>
      <c r="BT27" s="16"/>
      <c r="BU27" s="16"/>
      <c r="BV27" s="15" t="s">
        <v>309</v>
      </c>
      <c r="BW27" s="16" t="s">
        <v>308</v>
      </c>
      <c r="BX27" s="16">
        <v>2446.95</v>
      </c>
      <c r="BY27" s="15"/>
      <c r="BZ27" s="16"/>
      <c r="CA27" s="16"/>
      <c r="CB27" s="15"/>
      <c r="CC27" s="16"/>
      <c r="CD27" s="16"/>
      <c r="CE27" s="15"/>
      <c r="CF27" s="16"/>
      <c r="CG27" s="16"/>
      <c r="CH27" s="15"/>
      <c r="CI27" s="16"/>
      <c r="CJ27" s="16"/>
      <c r="CK27" s="15"/>
      <c r="CL27" s="16"/>
      <c r="CM27" s="16"/>
      <c r="CN27" s="15"/>
      <c r="CO27" s="16"/>
      <c r="CP27" s="16"/>
      <c r="CQ27" s="15"/>
      <c r="CR27" s="16"/>
      <c r="CS27" s="16"/>
      <c r="CT27" s="15"/>
      <c r="CU27" s="16"/>
      <c r="CV27" s="16"/>
      <c r="CW27" s="15"/>
      <c r="CX27" s="16"/>
      <c r="CY27" s="16"/>
      <c r="CZ27" s="15"/>
      <c r="DA27" s="16"/>
      <c r="DB27" s="16"/>
      <c r="DC27" s="9"/>
      <c r="DD27" s="9"/>
      <c r="DE27" s="15"/>
      <c r="DF27" s="16"/>
      <c r="DG27" s="16"/>
      <c r="DH27" s="15" t="s">
        <v>410</v>
      </c>
      <c r="DI27" s="16"/>
      <c r="DJ27" s="16">
        <v>1362.77</v>
      </c>
      <c r="DK27" s="15"/>
      <c r="DL27" s="16"/>
      <c r="DM27" s="16"/>
      <c r="DN27" s="15"/>
      <c r="DO27" s="16"/>
      <c r="DP27" s="16"/>
      <c r="DQ27" s="15"/>
      <c r="DR27" s="16"/>
      <c r="DS27" s="16"/>
      <c r="DT27" s="15"/>
      <c r="DU27" s="16"/>
      <c r="DV27" s="16"/>
      <c r="DW27" s="15"/>
      <c r="DX27" s="16"/>
      <c r="DY27" s="16"/>
      <c r="DZ27" s="15"/>
      <c r="EA27" s="16"/>
      <c r="EB27" s="16"/>
      <c r="EC27" s="15"/>
      <c r="ED27" s="16"/>
      <c r="EE27" s="16"/>
      <c r="EF27" s="15"/>
      <c r="EG27" s="16"/>
      <c r="EH27" s="16"/>
      <c r="EI27" s="15"/>
      <c r="EJ27" s="16"/>
      <c r="EK27" s="16"/>
      <c r="EL27" s="15"/>
      <c r="EM27" s="16"/>
      <c r="EN27" s="16"/>
      <c r="EO27" s="16"/>
      <c r="EP27" s="16"/>
      <c r="EQ27" s="15"/>
      <c r="ER27" s="16"/>
      <c r="ES27" s="16"/>
      <c r="ET27" s="15"/>
      <c r="EU27" s="16"/>
      <c r="EV27" s="16"/>
      <c r="EW27" s="15" t="s">
        <v>528</v>
      </c>
      <c r="EX27" s="16" t="s">
        <v>522</v>
      </c>
      <c r="EY27" s="103">
        <v>1389.4</v>
      </c>
      <c r="EZ27" s="15"/>
      <c r="FA27" s="16"/>
      <c r="FB27" s="16"/>
      <c r="FC27" s="101" t="s">
        <v>534</v>
      </c>
      <c r="FD27" s="102" t="s">
        <v>588</v>
      </c>
      <c r="FE27" s="107">
        <v>1199.7</v>
      </c>
      <c r="FF27" s="15"/>
      <c r="FG27" s="16"/>
      <c r="FH27" s="16"/>
      <c r="FI27" s="15"/>
      <c r="FJ27" s="16"/>
      <c r="FK27" s="16"/>
      <c r="FL27" s="15"/>
      <c r="FM27" s="16"/>
      <c r="FN27" s="16"/>
      <c r="FO27" s="15"/>
      <c r="FP27" s="16"/>
      <c r="FQ27" s="21"/>
      <c r="FR27" s="91"/>
      <c r="FS27" s="91"/>
      <c r="FT27" s="91"/>
      <c r="FU27" s="91"/>
      <c r="FV27" s="91"/>
      <c r="FW27" s="91"/>
      <c r="FX27" s="91"/>
      <c r="FY27" s="91"/>
      <c r="FZ27" s="99"/>
    </row>
    <row r="28" spans="1:182" s="1" customFormat="1" ht="28.5" customHeight="1">
      <c r="A28" s="11"/>
      <c r="B28" s="26" t="s">
        <v>18</v>
      </c>
      <c r="C28" s="16">
        <v>166.19</v>
      </c>
      <c r="D28" s="26" t="s">
        <v>18</v>
      </c>
      <c r="E28" s="16">
        <v>166.19</v>
      </c>
      <c r="F28" s="26" t="s">
        <v>18</v>
      </c>
      <c r="G28" s="16">
        <v>166.19</v>
      </c>
      <c r="H28" s="26" t="s">
        <v>18</v>
      </c>
      <c r="I28" s="16">
        <v>166.19</v>
      </c>
      <c r="J28" s="26" t="s">
        <v>18</v>
      </c>
      <c r="K28" s="16">
        <v>166.19</v>
      </c>
      <c r="L28" s="26" t="s">
        <v>18</v>
      </c>
      <c r="M28" s="16">
        <v>166.19</v>
      </c>
      <c r="N28" s="26" t="s">
        <v>18</v>
      </c>
      <c r="O28" s="16">
        <v>166.19</v>
      </c>
      <c r="P28" s="26" t="s">
        <v>18</v>
      </c>
      <c r="Q28" s="16">
        <v>166.19</v>
      </c>
      <c r="R28" s="26" t="s">
        <v>18</v>
      </c>
      <c r="S28" s="17">
        <f t="shared" si="0"/>
        <v>1329.5200000000002</v>
      </c>
      <c r="T28" s="26"/>
      <c r="U28" s="16"/>
      <c r="V28" s="16"/>
      <c r="W28" s="26"/>
      <c r="X28" s="16"/>
      <c r="Y28" s="21"/>
      <c r="Z28" s="26"/>
      <c r="AA28" s="16"/>
      <c r="AB28" s="21"/>
      <c r="AC28" s="26"/>
      <c r="AD28" s="16"/>
      <c r="AE28" s="16"/>
      <c r="AF28" s="16"/>
      <c r="AG28" s="15" t="s">
        <v>286</v>
      </c>
      <c r="AH28" s="16"/>
      <c r="AI28" s="16">
        <v>55.4</v>
      </c>
      <c r="AJ28" s="26"/>
      <c r="AK28" s="16"/>
      <c r="AL28" s="16"/>
      <c r="AM28" s="26"/>
      <c r="AN28" s="16"/>
      <c r="AO28" s="16"/>
      <c r="AP28" s="26"/>
      <c r="AQ28" s="16"/>
      <c r="AR28" s="16"/>
      <c r="AS28" s="26"/>
      <c r="AT28" s="16"/>
      <c r="AU28" s="16"/>
      <c r="AV28" s="26"/>
      <c r="AW28" s="16"/>
      <c r="AX28" s="16"/>
      <c r="AY28" s="26"/>
      <c r="AZ28" s="16"/>
      <c r="BA28" s="16"/>
      <c r="BB28" s="26"/>
      <c r="BC28" s="16"/>
      <c r="BD28" s="16"/>
      <c r="BE28" s="26"/>
      <c r="BF28" s="16"/>
      <c r="BG28" s="16"/>
      <c r="BH28" s="26"/>
      <c r="BI28" s="16"/>
      <c r="BJ28" s="16"/>
      <c r="BK28" s="26"/>
      <c r="BL28" s="16"/>
      <c r="BM28" s="16"/>
      <c r="BN28" s="26"/>
      <c r="BO28" s="16"/>
      <c r="BP28" s="16"/>
      <c r="BQ28" s="16"/>
      <c r="BR28" s="16"/>
      <c r="BS28" s="26"/>
      <c r="BT28" s="16"/>
      <c r="BU28" s="16"/>
      <c r="BV28" s="26" t="s">
        <v>309</v>
      </c>
      <c r="BW28" s="16" t="s">
        <v>310</v>
      </c>
      <c r="BX28" s="16">
        <v>2446.95</v>
      </c>
      <c r="BY28" s="26"/>
      <c r="BZ28" s="16"/>
      <c r="CA28" s="16"/>
      <c r="CB28" s="26"/>
      <c r="CC28" s="16"/>
      <c r="CD28" s="16"/>
      <c r="CE28" s="26"/>
      <c r="CF28" s="16"/>
      <c r="CG28" s="16"/>
      <c r="CH28" s="26"/>
      <c r="CI28" s="16"/>
      <c r="CJ28" s="16"/>
      <c r="CK28" s="26"/>
      <c r="CL28" s="16"/>
      <c r="CM28" s="16"/>
      <c r="CN28" s="26"/>
      <c r="CO28" s="16"/>
      <c r="CP28" s="16"/>
      <c r="CQ28" s="26"/>
      <c r="CR28" s="16"/>
      <c r="CS28" s="16"/>
      <c r="CT28" s="26"/>
      <c r="CU28" s="16"/>
      <c r="CV28" s="16"/>
      <c r="CW28" s="26"/>
      <c r="CX28" s="16"/>
      <c r="CY28" s="16"/>
      <c r="CZ28" s="26"/>
      <c r="DA28" s="16"/>
      <c r="DB28" s="16"/>
      <c r="DC28" s="9"/>
      <c r="DD28" s="9"/>
      <c r="DE28" s="26"/>
      <c r="DF28" s="16"/>
      <c r="DG28" s="16"/>
      <c r="DH28" s="26"/>
      <c r="DI28" s="16"/>
      <c r="DJ28" s="16"/>
      <c r="DK28" s="26"/>
      <c r="DL28" s="16"/>
      <c r="DM28" s="16"/>
      <c r="DN28" s="26"/>
      <c r="DO28" s="16"/>
      <c r="DP28" s="16"/>
      <c r="DQ28" s="26"/>
      <c r="DR28" s="16"/>
      <c r="DS28" s="16"/>
      <c r="DT28" s="26"/>
      <c r="DU28" s="16"/>
      <c r="DV28" s="16"/>
      <c r="DW28" s="26"/>
      <c r="DX28" s="16"/>
      <c r="DY28" s="16"/>
      <c r="DZ28" s="26"/>
      <c r="EA28" s="16"/>
      <c r="EB28" s="16"/>
      <c r="EC28" s="26"/>
      <c r="ED28" s="16"/>
      <c r="EE28" s="16"/>
      <c r="EF28" s="26"/>
      <c r="EG28" s="16"/>
      <c r="EH28" s="16"/>
      <c r="EI28" s="26"/>
      <c r="EJ28" s="16"/>
      <c r="EK28" s="16"/>
      <c r="EL28" s="26"/>
      <c r="EM28" s="16"/>
      <c r="EN28" s="16"/>
      <c r="EO28" s="16"/>
      <c r="EP28" s="16"/>
      <c r="EQ28" s="26"/>
      <c r="ER28" s="16"/>
      <c r="ES28" s="16"/>
      <c r="ET28" s="26"/>
      <c r="EU28" s="16"/>
      <c r="EV28" s="16"/>
      <c r="EW28" s="15" t="s">
        <v>530</v>
      </c>
      <c r="EX28" s="16" t="s">
        <v>531</v>
      </c>
      <c r="EY28" s="107">
        <v>2688.12</v>
      </c>
      <c r="EZ28" s="26"/>
      <c r="FA28" s="16"/>
      <c r="FB28" s="16"/>
      <c r="FC28" s="26" t="s">
        <v>596</v>
      </c>
      <c r="FD28" s="16" t="s">
        <v>597</v>
      </c>
      <c r="FE28" s="103">
        <v>1042.08</v>
      </c>
      <c r="FF28" s="26"/>
      <c r="FG28" s="16"/>
      <c r="FH28" s="16"/>
      <c r="FI28" s="26"/>
      <c r="FJ28" s="16"/>
      <c r="FK28" s="16"/>
      <c r="FL28" s="26"/>
      <c r="FM28" s="16"/>
      <c r="FN28" s="16"/>
      <c r="FO28" s="26"/>
      <c r="FP28" s="16"/>
      <c r="FQ28" s="21"/>
      <c r="FR28" s="91"/>
      <c r="FS28" s="91"/>
      <c r="FT28" s="91"/>
      <c r="FU28" s="91"/>
      <c r="FV28" s="91"/>
      <c r="FW28" s="91"/>
      <c r="FX28" s="91"/>
      <c r="FY28" s="91"/>
      <c r="FZ28" s="99"/>
    </row>
    <row r="29" spans="1:182" s="1" customFormat="1" ht="24" customHeight="1">
      <c r="A29" s="11"/>
      <c r="B29" s="26" t="s">
        <v>18</v>
      </c>
      <c r="C29" s="16">
        <v>110.79</v>
      </c>
      <c r="D29" s="26" t="s">
        <v>18</v>
      </c>
      <c r="E29" s="16">
        <v>110.79</v>
      </c>
      <c r="F29" s="26" t="s">
        <v>18</v>
      </c>
      <c r="G29" s="16">
        <v>110.79</v>
      </c>
      <c r="H29" s="26" t="s">
        <v>18</v>
      </c>
      <c r="I29" s="16">
        <v>110.79</v>
      </c>
      <c r="J29" s="26" t="s">
        <v>18</v>
      </c>
      <c r="K29" s="16">
        <v>110.79</v>
      </c>
      <c r="L29" s="26" t="s">
        <v>18</v>
      </c>
      <c r="M29" s="16">
        <v>110.79</v>
      </c>
      <c r="N29" s="26" t="s">
        <v>18</v>
      </c>
      <c r="O29" s="16">
        <v>110.79</v>
      </c>
      <c r="P29" s="26" t="s">
        <v>18</v>
      </c>
      <c r="Q29" s="16">
        <v>110.79</v>
      </c>
      <c r="R29" s="26" t="s">
        <v>18</v>
      </c>
      <c r="S29" s="17">
        <f t="shared" si="0"/>
        <v>886.3199999999999</v>
      </c>
      <c r="T29" s="15"/>
      <c r="U29" s="16"/>
      <c r="V29" s="16"/>
      <c r="W29" s="15"/>
      <c r="X29" s="16"/>
      <c r="Y29" s="21"/>
      <c r="Z29" s="15"/>
      <c r="AA29" s="16"/>
      <c r="AB29" s="21"/>
      <c r="AC29" s="15"/>
      <c r="AD29" s="16"/>
      <c r="AE29" s="16"/>
      <c r="AF29" s="16"/>
      <c r="AG29" s="15" t="s">
        <v>287</v>
      </c>
      <c r="AH29" s="16"/>
      <c r="AI29" s="16">
        <v>55.4</v>
      </c>
      <c r="AJ29" s="15"/>
      <c r="AK29" s="16"/>
      <c r="AL29" s="16"/>
      <c r="AM29" s="15"/>
      <c r="AN29" s="16"/>
      <c r="AO29" s="16"/>
      <c r="AP29" s="15"/>
      <c r="AQ29" s="16"/>
      <c r="AR29" s="16"/>
      <c r="AS29" s="15"/>
      <c r="AT29" s="16"/>
      <c r="AU29" s="16"/>
      <c r="AV29" s="15"/>
      <c r="AW29" s="16"/>
      <c r="AX29" s="16"/>
      <c r="AY29" s="15"/>
      <c r="AZ29" s="16"/>
      <c r="BA29" s="16"/>
      <c r="BB29" s="15"/>
      <c r="BC29" s="16"/>
      <c r="BD29" s="16"/>
      <c r="BE29" s="15"/>
      <c r="BF29" s="16"/>
      <c r="BG29" s="16"/>
      <c r="BH29" s="15"/>
      <c r="BI29" s="16"/>
      <c r="BJ29" s="16"/>
      <c r="BK29" s="15"/>
      <c r="BL29" s="16"/>
      <c r="BM29" s="16"/>
      <c r="BN29" s="15"/>
      <c r="BO29" s="16"/>
      <c r="BP29" s="16"/>
      <c r="BQ29" s="16"/>
      <c r="BR29" s="16"/>
      <c r="BS29" s="15"/>
      <c r="BT29" s="16"/>
      <c r="BU29" s="16"/>
      <c r="BV29" s="15" t="s">
        <v>307</v>
      </c>
      <c r="BW29" s="16" t="s">
        <v>311</v>
      </c>
      <c r="BX29" s="16">
        <v>7432.21</v>
      </c>
      <c r="BY29" s="15"/>
      <c r="BZ29" s="16"/>
      <c r="CA29" s="16"/>
      <c r="CB29" s="15"/>
      <c r="CC29" s="16"/>
      <c r="CD29" s="16"/>
      <c r="CE29" s="15"/>
      <c r="CF29" s="16"/>
      <c r="CG29" s="16"/>
      <c r="CH29" s="15"/>
      <c r="CI29" s="16"/>
      <c r="CJ29" s="16"/>
      <c r="CK29" s="15"/>
      <c r="CL29" s="16"/>
      <c r="CM29" s="16"/>
      <c r="CN29" s="15"/>
      <c r="CO29" s="16"/>
      <c r="CP29" s="16"/>
      <c r="CQ29" s="15"/>
      <c r="CR29" s="16"/>
      <c r="CS29" s="16"/>
      <c r="CT29" s="15"/>
      <c r="CU29" s="16"/>
      <c r="CV29" s="16"/>
      <c r="CW29" s="15"/>
      <c r="CX29" s="16"/>
      <c r="CY29" s="16"/>
      <c r="CZ29" s="15"/>
      <c r="DA29" s="16"/>
      <c r="DB29" s="16"/>
      <c r="DC29" s="9"/>
      <c r="DD29" s="9"/>
      <c r="DE29" s="15"/>
      <c r="DF29" s="16"/>
      <c r="DG29" s="16"/>
      <c r="DH29" s="15"/>
      <c r="DI29" s="16"/>
      <c r="DJ29" s="16"/>
      <c r="DK29" s="15"/>
      <c r="DL29" s="16"/>
      <c r="DM29" s="16"/>
      <c r="DN29" s="15"/>
      <c r="DO29" s="16"/>
      <c r="DP29" s="16"/>
      <c r="DQ29" s="15"/>
      <c r="DR29" s="16"/>
      <c r="DS29" s="16"/>
      <c r="DT29" s="15"/>
      <c r="DU29" s="16"/>
      <c r="DV29" s="16"/>
      <c r="DW29" s="15"/>
      <c r="DX29" s="16"/>
      <c r="DY29" s="16"/>
      <c r="DZ29" s="15"/>
      <c r="EA29" s="16"/>
      <c r="EB29" s="16"/>
      <c r="EC29" s="15"/>
      <c r="ED29" s="16"/>
      <c r="EE29" s="16"/>
      <c r="EF29" s="15"/>
      <c r="EG29" s="16"/>
      <c r="EH29" s="16"/>
      <c r="EI29" s="15"/>
      <c r="EJ29" s="16"/>
      <c r="EK29" s="16"/>
      <c r="EL29" s="15"/>
      <c r="EM29" s="16"/>
      <c r="EN29" s="16"/>
      <c r="EO29" s="16"/>
      <c r="EP29" s="16"/>
      <c r="EQ29" s="15"/>
      <c r="ER29" s="16"/>
      <c r="ES29" s="16"/>
      <c r="ET29" s="15"/>
      <c r="EU29" s="16"/>
      <c r="EV29" s="16"/>
      <c r="EW29" s="15" t="s">
        <v>530</v>
      </c>
      <c r="EX29" s="16" t="s">
        <v>532</v>
      </c>
      <c r="EY29" s="107">
        <v>2688.12</v>
      </c>
      <c r="EZ29" s="15"/>
      <c r="FA29" s="16"/>
      <c r="FB29" s="16"/>
      <c r="FC29" s="15" t="s">
        <v>613</v>
      </c>
      <c r="FD29" s="16" t="s">
        <v>615</v>
      </c>
      <c r="FE29" s="103">
        <v>2990.79</v>
      </c>
      <c r="FF29" s="15"/>
      <c r="FG29" s="16"/>
      <c r="FH29" s="16"/>
      <c r="FI29" s="15"/>
      <c r="FJ29" s="16"/>
      <c r="FK29" s="16"/>
      <c r="FL29" s="15"/>
      <c r="FM29" s="16"/>
      <c r="FN29" s="16"/>
      <c r="FO29" s="15"/>
      <c r="FP29" s="16"/>
      <c r="FQ29" s="21"/>
      <c r="FR29" s="91"/>
      <c r="FS29" s="91"/>
      <c r="FT29" s="91"/>
      <c r="FU29" s="91"/>
      <c r="FV29" s="91"/>
      <c r="FW29" s="91"/>
      <c r="FX29" s="91"/>
      <c r="FY29" s="91"/>
      <c r="FZ29" s="99"/>
    </row>
    <row r="30" spans="1:182" s="1" customFormat="1" ht="33.75">
      <c r="A30" s="11"/>
      <c r="B30" s="26" t="s">
        <v>18</v>
      </c>
      <c r="C30" s="16">
        <v>3711.47</v>
      </c>
      <c r="D30" s="26" t="s">
        <v>18</v>
      </c>
      <c r="E30" s="16">
        <v>3711.47</v>
      </c>
      <c r="F30" s="26" t="s">
        <v>18</v>
      </c>
      <c r="G30" s="16">
        <v>3711.47</v>
      </c>
      <c r="H30" s="26" t="s">
        <v>18</v>
      </c>
      <c r="I30" s="16">
        <v>3711.47</v>
      </c>
      <c r="J30" s="26" t="s">
        <v>18</v>
      </c>
      <c r="K30" s="16">
        <v>3711.47</v>
      </c>
      <c r="L30" s="26" t="s">
        <v>18</v>
      </c>
      <c r="M30" s="16">
        <v>3711.47</v>
      </c>
      <c r="N30" s="26" t="s">
        <v>18</v>
      </c>
      <c r="O30" s="16">
        <v>3711.47</v>
      </c>
      <c r="P30" s="26" t="s">
        <v>18</v>
      </c>
      <c r="Q30" s="16">
        <v>3711.47</v>
      </c>
      <c r="R30" s="26" t="s">
        <v>18</v>
      </c>
      <c r="S30" s="17">
        <f t="shared" si="0"/>
        <v>29691.760000000002</v>
      </c>
      <c r="T30" s="15"/>
      <c r="U30" s="16"/>
      <c r="V30" s="16"/>
      <c r="W30" s="15"/>
      <c r="X30" s="16"/>
      <c r="Y30" s="21"/>
      <c r="Z30" s="15"/>
      <c r="AA30" s="16"/>
      <c r="AB30" s="21"/>
      <c r="AC30" s="15"/>
      <c r="AD30" s="16"/>
      <c r="AE30" s="16"/>
      <c r="AF30" s="16"/>
      <c r="AG30" s="19" t="s">
        <v>224</v>
      </c>
      <c r="AH30" s="18"/>
      <c r="AI30" s="16">
        <v>166.19</v>
      </c>
      <c r="AJ30" s="15"/>
      <c r="AK30" s="16"/>
      <c r="AL30" s="16"/>
      <c r="AM30" s="15"/>
      <c r="AN30" s="16"/>
      <c r="AO30" s="16"/>
      <c r="AP30" s="15"/>
      <c r="AQ30" s="16"/>
      <c r="AR30" s="16"/>
      <c r="AS30" s="15"/>
      <c r="AT30" s="16"/>
      <c r="AU30" s="16"/>
      <c r="AV30" s="15"/>
      <c r="AW30" s="16"/>
      <c r="AX30" s="16"/>
      <c r="AY30" s="15"/>
      <c r="AZ30" s="16"/>
      <c r="BA30" s="16"/>
      <c r="BB30" s="15"/>
      <c r="BC30" s="16"/>
      <c r="BD30" s="16"/>
      <c r="BE30" s="15"/>
      <c r="BF30" s="16"/>
      <c r="BG30" s="16"/>
      <c r="BH30" s="15"/>
      <c r="BI30" s="16"/>
      <c r="BJ30" s="16"/>
      <c r="BK30" s="15"/>
      <c r="BL30" s="16"/>
      <c r="BM30" s="16"/>
      <c r="BN30" s="15"/>
      <c r="BO30" s="16"/>
      <c r="BP30" s="16"/>
      <c r="BQ30" s="16"/>
      <c r="BR30" s="16"/>
      <c r="BS30" s="15"/>
      <c r="BT30" s="16"/>
      <c r="BU30" s="16"/>
      <c r="BV30" s="18" t="s">
        <v>282</v>
      </c>
      <c r="BW30" s="18"/>
      <c r="BX30" s="16">
        <v>228.64</v>
      </c>
      <c r="BY30" s="18" t="s">
        <v>282</v>
      </c>
      <c r="BZ30" s="18"/>
      <c r="CA30" s="16">
        <v>228.64</v>
      </c>
      <c r="CB30" s="18" t="s">
        <v>282</v>
      </c>
      <c r="CC30" s="18"/>
      <c r="CD30" s="16">
        <v>228.64</v>
      </c>
      <c r="CE30" s="18" t="s">
        <v>282</v>
      </c>
      <c r="CF30" s="18"/>
      <c r="CG30" s="16">
        <v>228.64</v>
      </c>
      <c r="CH30" s="18" t="s">
        <v>282</v>
      </c>
      <c r="CI30" s="18"/>
      <c r="CJ30" s="16">
        <v>228.64</v>
      </c>
      <c r="CK30" s="18"/>
      <c r="CL30" s="18"/>
      <c r="CM30" s="16"/>
      <c r="CN30" s="18"/>
      <c r="CO30" s="18"/>
      <c r="CP30" s="16"/>
      <c r="CQ30" s="18"/>
      <c r="CR30" s="18"/>
      <c r="CS30" s="16"/>
      <c r="CT30" s="18"/>
      <c r="CU30" s="18"/>
      <c r="CV30" s="16"/>
      <c r="CW30" s="18"/>
      <c r="CX30" s="18"/>
      <c r="CY30" s="16"/>
      <c r="CZ30" s="18"/>
      <c r="DA30" s="18"/>
      <c r="DB30" s="16"/>
      <c r="DC30" s="9"/>
      <c r="DD30" s="9"/>
      <c r="DE30" s="18"/>
      <c r="DF30" s="18"/>
      <c r="DG30" s="16"/>
      <c r="DH30" s="18"/>
      <c r="DI30" s="18"/>
      <c r="DJ30" s="16"/>
      <c r="DK30" s="18"/>
      <c r="DL30" s="18"/>
      <c r="DM30" s="16"/>
      <c r="DN30" s="18"/>
      <c r="DO30" s="18"/>
      <c r="DP30" s="16"/>
      <c r="DQ30" s="18"/>
      <c r="DR30" s="18"/>
      <c r="DS30" s="16"/>
      <c r="DT30" s="18"/>
      <c r="DU30" s="18"/>
      <c r="DV30" s="16"/>
      <c r="DW30" s="18"/>
      <c r="DX30" s="18"/>
      <c r="DY30" s="16"/>
      <c r="DZ30" s="18"/>
      <c r="EA30" s="18"/>
      <c r="EB30" s="16"/>
      <c r="EC30" s="18"/>
      <c r="ED30" s="18"/>
      <c r="EE30" s="16"/>
      <c r="EF30" s="18"/>
      <c r="EG30" s="18"/>
      <c r="EH30" s="16"/>
      <c r="EI30" s="18"/>
      <c r="EJ30" s="18"/>
      <c r="EK30" s="16"/>
      <c r="EL30" s="18"/>
      <c r="EM30" s="18"/>
      <c r="EN30" s="16"/>
      <c r="EO30" s="16"/>
      <c r="EP30" s="16"/>
      <c r="EQ30" s="18"/>
      <c r="ER30" s="18"/>
      <c r="ES30" s="16"/>
      <c r="ET30" s="18"/>
      <c r="EU30" s="18"/>
      <c r="EV30" s="16"/>
      <c r="EW30" s="18" t="s">
        <v>472</v>
      </c>
      <c r="EX30" s="18" t="s">
        <v>533</v>
      </c>
      <c r="EY30" s="107">
        <v>587.52</v>
      </c>
      <c r="EZ30" s="18"/>
      <c r="FA30" s="18"/>
      <c r="FB30" s="16"/>
      <c r="FC30" s="18" t="s">
        <v>16</v>
      </c>
      <c r="FD30" s="18" t="s">
        <v>616</v>
      </c>
      <c r="FE30" s="103">
        <v>9095.2</v>
      </c>
      <c r="FF30" s="18"/>
      <c r="FG30" s="18"/>
      <c r="FH30" s="16"/>
      <c r="FI30" s="18"/>
      <c r="FJ30" s="18"/>
      <c r="FK30" s="16"/>
      <c r="FL30" s="18"/>
      <c r="FM30" s="18"/>
      <c r="FN30" s="16"/>
      <c r="FO30" s="18"/>
      <c r="FP30" s="18"/>
      <c r="FQ30" s="21"/>
      <c r="FR30" s="91"/>
      <c r="FS30" s="91"/>
      <c r="FT30" s="91"/>
      <c r="FU30" s="91"/>
      <c r="FV30" s="91"/>
      <c r="FW30" s="91"/>
      <c r="FX30" s="91"/>
      <c r="FY30" s="91"/>
      <c r="FZ30" s="99"/>
    </row>
    <row r="31" spans="1:182" s="1" customFormat="1" ht="22.5">
      <c r="A31" s="11"/>
      <c r="B31" s="26" t="s">
        <v>28</v>
      </c>
      <c r="C31" s="16">
        <v>3686.76</v>
      </c>
      <c r="D31" s="26" t="s">
        <v>29</v>
      </c>
      <c r="E31" s="16">
        <v>3670.8</v>
      </c>
      <c r="F31" s="26" t="s">
        <v>30</v>
      </c>
      <c r="G31" s="16">
        <v>3734.64</v>
      </c>
      <c r="H31" s="26" t="s">
        <v>28</v>
      </c>
      <c r="I31" s="16">
        <v>3686.76</v>
      </c>
      <c r="J31" s="15" t="s">
        <v>31</v>
      </c>
      <c r="K31" s="16">
        <v>3606.96</v>
      </c>
      <c r="L31" s="16" t="s">
        <v>34</v>
      </c>
      <c r="M31" s="16">
        <v>3543.12</v>
      </c>
      <c r="N31" s="16" t="s">
        <v>36</v>
      </c>
      <c r="O31" s="16">
        <v>3527.16</v>
      </c>
      <c r="P31" s="16" t="s">
        <v>34</v>
      </c>
      <c r="Q31" s="16">
        <v>3543.12</v>
      </c>
      <c r="R31" s="15" t="s">
        <v>38</v>
      </c>
      <c r="S31" s="17">
        <f t="shared" si="0"/>
        <v>28999.32</v>
      </c>
      <c r="T31" s="26"/>
      <c r="U31" s="16"/>
      <c r="V31" s="16"/>
      <c r="W31" s="26"/>
      <c r="X31" s="16"/>
      <c r="Y31" s="21"/>
      <c r="Z31" s="26"/>
      <c r="AA31" s="16"/>
      <c r="AB31" s="21"/>
      <c r="AC31" s="26"/>
      <c r="AD31" s="16"/>
      <c r="AE31" s="16"/>
      <c r="AF31" s="16"/>
      <c r="AG31" s="26"/>
      <c r="AH31" s="16"/>
      <c r="AI31" s="16"/>
      <c r="AJ31" s="26"/>
      <c r="AK31" s="16"/>
      <c r="AL31" s="16"/>
      <c r="AM31" s="26"/>
      <c r="AN31" s="16"/>
      <c r="AO31" s="16"/>
      <c r="AP31" s="26"/>
      <c r="AQ31" s="16"/>
      <c r="AR31" s="16"/>
      <c r="AS31" s="26"/>
      <c r="AT31" s="16"/>
      <c r="AU31" s="16"/>
      <c r="AV31" s="26"/>
      <c r="AW31" s="16"/>
      <c r="AX31" s="16"/>
      <c r="AY31" s="26"/>
      <c r="AZ31" s="16"/>
      <c r="BA31" s="16"/>
      <c r="BB31" s="26"/>
      <c r="BC31" s="16"/>
      <c r="BD31" s="16"/>
      <c r="BE31" s="26"/>
      <c r="BF31" s="16"/>
      <c r="BG31" s="16"/>
      <c r="BH31" s="26"/>
      <c r="BI31" s="16"/>
      <c r="BJ31" s="16"/>
      <c r="BK31" s="26"/>
      <c r="BL31" s="16"/>
      <c r="BM31" s="16"/>
      <c r="BN31" s="26"/>
      <c r="BO31" s="16"/>
      <c r="BP31" s="16"/>
      <c r="BQ31" s="16"/>
      <c r="BR31" s="16"/>
      <c r="BS31" s="26"/>
      <c r="BT31" s="16"/>
      <c r="BU31" s="16"/>
      <c r="BV31" s="11" t="s">
        <v>280</v>
      </c>
      <c r="BW31" s="16"/>
      <c r="BX31" s="22">
        <v>184.58</v>
      </c>
      <c r="BY31" s="11" t="s">
        <v>280</v>
      </c>
      <c r="BZ31" s="16"/>
      <c r="CA31" s="22">
        <v>184.58</v>
      </c>
      <c r="CB31" s="11" t="s">
        <v>280</v>
      </c>
      <c r="CC31" s="16"/>
      <c r="CD31" s="22">
        <v>184.58</v>
      </c>
      <c r="CE31" s="11" t="s">
        <v>280</v>
      </c>
      <c r="CF31" s="16"/>
      <c r="CG31" s="22">
        <v>184.58</v>
      </c>
      <c r="CH31" s="11" t="s">
        <v>280</v>
      </c>
      <c r="CI31" s="16"/>
      <c r="CJ31" s="22">
        <v>184.58</v>
      </c>
      <c r="CK31" s="11" t="s">
        <v>280</v>
      </c>
      <c r="CL31" s="16"/>
      <c r="CM31" s="22">
        <v>184.58</v>
      </c>
      <c r="CN31" s="11" t="s">
        <v>280</v>
      </c>
      <c r="CO31" s="16"/>
      <c r="CP31" s="22">
        <v>184.58</v>
      </c>
      <c r="CQ31" s="11" t="s">
        <v>280</v>
      </c>
      <c r="CR31" s="16"/>
      <c r="CS31" s="22">
        <v>184.58</v>
      </c>
      <c r="CT31" s="11" t="s">
        <v>280</v>
      </c>
      <c r="CU31" s="16"/>
      <c r="CV31" s="22">
        <v>184.58</v>
      </c>
      <c r="CW31" s="11" t="s">
        <v>280</v>
      </c>
      <c r="CX31" s="16"/>
      <c r="CY31" s="22">
        <v>184.58</v>
      </c>
      <c r="CZ31" s="11" t="s">
        <v>280</v>
      </c>
      <c r="DA31" s="16"/>
      <c r="DB31" s="22">
        <v>184.58</v>
      </c>
      <c r="DC31" s="9"/>
      <c r="DD31" s="9"/>
      <c r="DE31" s="11" t="s">
        <v>280</v>
      </c>
      <c r="DF31" s="16"/>
      <c r="DG31" s="22"/>
      <c r="DH31" s="11" t="s">
        <v>280</v>
      </c>
      <c r="DI31" s="16"/>
      <c r="DJ31" s="22"/>
      <c r="DK31" s="11"/>
      <c r="DL31" s="16"/>
      <c r="DM31" s="22"/>
      <c r="DN31" s="11"/>
      <c r="DO31" s="16"/>
      <c r="DP31" s="22"/>
      <c r="DQ31" s="11"/>
      <c r="DR31" s="16"/>
      <c r="DS31" s="22"/>
      <c r="DT31" s="11"/>
      <c r="DU31" s="16"/>
      <c r="DV31" s="22"/>
      <c r="DW31" s="11"/>
      <c r="DX31" s="16"/>
      <c r="DY31" s="22"/>
      <c r="DZ31" s="11"/>
      <c r="EA31" s="16"/>
      <c r="EB31" s="22"/>
      <c r="EC31" s="11"/>
      <c r="ED31" s="16"/>
      <c r="EE31" s="22"/>
      <c r="EF31" s="11"/>
      <c r="EG31" s="16"/>
      <c r="EH31" s="22"/>
      <c r="EI31" s="11"/>
      <c r="EJ31" s="16"/>
      <c r="EK31" s="22"/>
      <c r="EL31" s="11"/>
      <c r="EM31" s="16"/>
      <c r="EN31" s="22"/>
      <c r="EO31" s="22"/>
      <c r="EP31" s="22"/>
      <c r="EQ31" s="57"/>
      <c r="ER31" s="16"/>
      <c r="ES31" s="22"/>
      <c r="ET31" s="57"/>
      <c r="EU31" s="16"/>
      <c r="EV31" s="22"/>
      <c r="EW31" s="15" t="s">
        <v>562</v>
      </c>
      <c r="EX31" s="16" t="s">
        <v>563</v>
      </c>
      <c r="EY31" s="109">
        <v>274.4</v>
      </c>
      <c r="EZ31" s="57"/>
      <c r="FA31" s="16"/>
      <c r="FB31" s="22"/>
      <c r="FC31" s="61"/>
      <c r="FD31" s="16"/>
      <c r="FE31" s="22"/>
      <c r="FF31" s="62"/>
      <c r="FG31" s="16"/>
      <c r="FH31" s="22"/>
      <c r="FI31" s="63"/>
      <c r="FJ31" s="16"/>
      <c r="FK31" s="22"/>
      <c r="FL31" s="64"/>
      <c r="FM31" s="16"/>
      <c r="FN31" s="22"/>
      <c r="FO31" s="65"/>
      <c r="FP31" s="16"/>
      <c r="FQ31" s="67"/>
      <c r="FR31" s="91"/>
      <c r="FS31" s="91"/>
      <c r="FT31" s="91"/>
      <c r="FU31" s="91"/>
      <c r="FV31" s="91"/>
      <c r="FW31" s="91"/>
      <c r="FX31" s="91"/>
      <c r="FY31" s="91"/>
      <c r="FZ31" s="99"/>
    </row>
    <row r="32" spans="1:182" ht="33" customHeight="1">
      <c r="A32" s="13"/>
      <c r="B32" s="130" t="s">
        <v>8</v>
      </c>
      <c r="C32" s="130"/>
      <c r="D32" s="130" t="s">
        <v>8</v>
      </c>
      <c r="E32" s="130"/>
      <c r="F32" s="130" t="s">
        <v>8</v>
      </c>
      <c r="G32" s="130"/>
      <c r="H32" s="130" t="s">
        <v>8</v>
      </c>
      <c r="I32" s="130"/>
      <c r="J32" s="130" t="s">
        <v>8</v>
      </c>
      <c r="K32" s="130"/>
      <c r="L32" s="130" t="s">
        <v>8</v>
      </c>
      <c r="M32" s="130"/>
      <c r="N32" s="130" t="s">
        <v>8</v>
      </c>
      <c r="O32" s="130"/>
      <c r="P32" s="130" t="s">
        <v>8</v>
      </c>
      <c r="Q32" s="130"/>
      <c r="R32" s="130" t="s">
        <v>8</v>
      </c>
      <c r="S32" s="130"/>
      <c r="T32" s="16"/>
      <c r="U32" s="16"/>
      <c r="V32" s="16"/>
      <c r="W32" s="16"/>
      <c r="X32" s="16"/>
      <c r="Y32" s="21"/>
      <c r="Z32" s="16"/>
      <c r="AA32" s="16"/>
      <c r="AB32" s="21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8" t="s">
        <v>224</v>
      </c>
      <c r="BW32" s="18"/>
      <c r="BX32" s="18">
        <v>166.19</v>
      </c>
      <c r="BY32" s="18"/>
      <c r="BZ32" s="18"/>
      <c r="CA32" s="16"/>
      <c r="CB32" s="18"/>
      <c r="CC32" s="18"/>
      <c r="CD32" s="16"/>
      <c r="CE32" s="18"/>
      <c r="CF32" s="18"/>
      <c r="CG32" s="16"/>
      <c r="CH32" s="18"/>
      <c r="CI32" s="18"/>
      <c r="CJ32" s="16"/>
      <c r="CK32" s="18"/>
      <c r="CL32" s="18"/>
      <c r="CM32" s="16"/>
      <c r="CN32" s="18"/>
      <c r="CO32" s="18"/>
      <c r="CP32" s="16"/>
      <c r="CQ32" s="18"/>
      <c r="CR32" s="18"/>
      <c r="CS32" s="16"/>
      <c r="CT32" s="18"/>
      <c r="CU32" s="18"/>
      <c r="CV32" s="16"/>
      <c r="CW32" s="18"/>
      <c r="CX32" s="18"/>
      <c r="CY32" s="16"/>
      <c r="CZ32" s="18"/>
      <c r="DA32" s="18"/>
      <c r="DB32" s="16"/>
      <c r="DE32" s="18"/>
      <c r="DF32" s="18"/>
      <c r="DG32" s="16"/>
      <c r="DH32" s="18"/>
      <c r="DI32" s="18"/>
      <c r="DJ32" s="16"/>
      <c r="DK32" s="18" t="s">
        <v>185</v>
      </c>
      <c r="DL32" s="20"/>
      <c r="DM32" s="19">
        <v>996.93</v>
      </c>
      <c r="DN32" s="18" t="s">
        <v>185</v>
      </c>
      <c r="DO32" s="20"/>
      <c r="DP32" s="19">
        <v>996.93</v>
      </c>
      <c r="DQ32" s="18" t="s">
        <v>185</v>
      </c>
      <c r="DR32" s="20"/>
      <c r="DS32" s="19">
        <v>996.93</v>
      </c>
      <c r="DT32" s="18" t="s">
        <v>185</v>
      </c>
      <c r="DU32" s="20"/>
      <c r="DV32" s="19">
        <v>996.93</v>
      </c>
      <c r="DW32" s="18" t="s">
        <v>185</v>
      </c>
      <c r="DX32" s="20"/>
      <c r="DY32" s="19">
        <v>996.93</v>
      </c>
      <c r="DZ32" s="18" t="s">
        <v>185</v>
      </c>
      <c r="EA32" s="20"/>
      <c r="EB32" s="19">
        <v>996.93</v>
      </c>
      <c r="EC32" s="18" t="s">
        <v>185</v>
      </c>
      <c r="ED32" s="20"/>
      <c r="EE32" s="19">
        <v>996.93</v>
      </c>
      <c r="EF32" s="18" t="s">
        <v>185</v>
      </c>
      <c r="EG32" s="20"/>
      <c r="EH32" s="19">
        <v>996.93</v>
      </c>
      <c r="EI32" s="18" t="s">
        <v>185</v>
      </c>
      <c r="EJ32" s="20"/>
      <c r="EK32" s="19">
        <v>996.93</v>
      </c>
      <c r="EL32" s="18" t="s">
        <v>185</v>
      </c>
      <c r="EM32" s="20"/>
      <c r="EN32" s="19">
        <v>996.93</v>
      </c>
      <c r="EO32" s="19"/>
      <c r="EP32" s="19"/>
      <c r="EQ32" s="18"/>
      <c r="ER32" s="20"/>
      <c r="ES32" s="19"/>
      <c r="ET32" s="18"/>
      <c r="EU32" s="20"/>
      <c r="EV32" s="19"/>
      <c r="EW32" s="18" t="s">
        <v>564</v>
      </c>
      <c r="EX32" s="20" t="s">
        <v>566</v>
      </c>
      <c r="EY32" s="111">
        <v>6194.49</v>
      </c>
      <c r="EZ32" s="18"/>
      <c r="FA32" s="20"/>
      <c r="FB32" s="19"/>
      <c r="FC32" s="18"/>
      <c r="FD32" s="20"/>
      <c r="FE32" s="19"/>
      <c r="FF32" s="18"/>
      <c r="FG32" s="20"/>
      <c r="FH32" s="19"/>
      <c r="FI32" s="18"/>
      <c r="FJ32" s="20"/>
      <c r="FK32" s="19"/>
      <c r="FL32" s="18"/>
      <c r="FM32" s="20"/>
      <c r="FN32" s="19"/>
      <c r="FO32" s="18"/>
      <c r="FP32" s="20"/>
      <c r="FQ32" s="68"/>
      <c r="FR32" s="70"/>
      <c r="FS32" s="70"/>
      <c r="FT32" s="70"/>
      <c r="FU32" s="70"/>
      <c r="FV32" s="70"/>
      <c r="FW32" s="70"/>
      <c r="FX32" s="70"/>
      <c r="FY32" s="70"/>
      <c r="FZ32" s="98"/>
    </row>
    <row r="33" spans="1:182" ht="23.25" customHeight="1">
      <c r="A33" s="15"/>
      <c r="B33" s="15" t="s">
        <v>19</v>
      </c>
      <c r="C33" s="16">
        <v>2046.79</v>
      </c>
      <c r="D33" s="15"/>
      <c r="E33" s="16"/>
      <c r="F33" s="15"/>
      <c r="G33" s="16"/>
      <c r="H33" s="15"/>
      <c r="I33" s="16"/>
      <c r="J33" s="15" t="s">
        <v>27</v>
      </c>
      <c r="K33" s="16">
        <v>105.49</v>
      </c>
      <c r="L33" s="16"/>
      <c r="M33" s="16"/>
      <c r="N33" s="16"/>
      <c r="O33" s="16"/>
      <c r="P33" s="16"/>
      <c r="Q33" s="16"/>
      <c r="R33" s="11"/>
      <c r="S33" s="17">
        <f t="shared" si="0"/>
        <v>2152.2799999999997</v>
      </c>
      <c r="T33" s="16"/>
      <c r="U33" s="16"/>
      <c r="V33" s="16"/>
      <c r="W33" s="16"/>
      <c r="X33" s="16"/>
      <c r="Y33" s="21"/>
      <c r="Z33" s="16"/>
      <c r="AA33" s="16"/>
      <c r="AB33" s="21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5" t="s">
        <v>339</v>
      </c>
      <c r="BW33" s="16"/>
      <c r="BX33" s="16">
        <v>8918.6</v>
      </c>
      <c r="BY33" s="15" t="s">
        <v>339</v>
      </c>
      <c r="BZ33" s="16"/>
      <c r="CA33" s="16">
        <v>8918.6</v>
      </c>
      <c r="CB33" s="15" t="s">
        <v>339</v>
      </c>
      <c r="CC33" s="16"/>
      <c r="CD33" s="16">
        <v>8918.6</v>
      </c>
      <c r="CE33" s="15" t="s">
        <v>339</v>
      </c>
      <c r="CF33" s="16"/>
      <c r="CG33" s="16">
        <v>8918.6</v>
      </c>
      <c r="CH33" s="15" t="s">
        <v>339</v>
      </c>
      <c r="CI33" s="16"/>
      <c r="CJ33" s="16">
        <v>8918.6</v>
      </c>
      <c r="CK33" s="15" t="s">
        <v>339</v>
      </c>
      <c r="CL33" s="16"/>
      <c r="CM33" s="16">
        <v>8918.6</v>
      </c>
      <c r="CN33" s="15" t="s">
        <v>339</v>
      </c>
      <c r="CO33" s="16"/>
      <c r="CP33" s="16">
        <v>8918.6</v>
      </c>
      <c r="CQ33" s="15" t="s">
        <v>339</v>
      </c>
      <c r="CR33" s="16"/>
      <c r="CS33" s="16">
        <v>8918.6</v>
      </c>
      <c r="CT33" s="15" t="s">
        <v>339</v>
      </c>
      <c r="CU33" s="16"/>
      <c r="CV33" s="16">
        <v>8918.6</v>
      </c>
      <c r="CW33" s="15" t="s">
        <v>339</v>
      </c>
      <c r="CX33" s="16"/>
      <c r="CY33" s="16">
        <v>8918.6</v>
      </c>
      <c r="CZ33" s="15" t="s">
        <v>339</v>
      </c>
      <c r="DA33" s="16"/>
      <c r="DB33" s="16">
        <v>8918.6</v>
      </c>
      <c r="DE33" s="15" t="s">
        <v>339</v>
      </c>
      <c r="DF33" s="16"/>
      <c r="DG33" s="16">
        <v>10024.69</v>
      </c>
      <c r="DH33" s="15" t="s">
        <v>339</v>
      </c>
      <c r="DI33" s="16"/>
      <c r="DJ33" s="16">
        <v>10024.69</v>
      </c>
      <c r="DK33" s="15" t="s">
        <v>339</v>
      </c>
      <c r="DL33" s="16"/>
      <c r="DM33" s="16">
        <v>10024.69</v>
      </c>
      <c r="DN33" s="15" t="s">
        <v>339</v>
      </c>
      <c r="DO33" s="16"/>
      <c r="DP33" s="16">
        <v>10024.69</v>
      </c>
      <c r="DQ33" s="15" t="s">
        <v>339</v>
      </c>
      <c r="DR33" s="16"/>
      <c r="DS33" s="16">
        <v>10024.69</v>
      </c>
      <c r="DT33" s="15" t="s">
        <v>339</v>
      </c>
      <c r="DU33" s="16"/>
      <c r="DV33" s="16">
        <v>10024.69</v>
      </c>
      <c r="DW33" s="15" t="s">
        <v>339</v>
      </c>
      <c r="DX33" s="16"/>
      <c r="DY33" s="16">
        <v>10024.69</v>
      </c>
      <c r="DZ33" s="15" t="s">
        <v>339</v>
      </c>
      <c r="EA33" s="16"/>
      <c r="EB33" s="16">
        <v>10024.69</v>
      </c>
      <c r="EC33" s="15" t="s">
        <v>339</v>
      </c>
      <c r="ED33" s="16"/>
      <c r="EE33" s="16">
        <v>10024.69</v>
      </c>
      <c r="EF33" s="15" t="s">
        <v>339</v>
      </c>
      <c r="EG33" s="16"/>
      <c r="EH33" s="16">
        <v>10024.69</v>
      </c>
      <c r="EI33" s="15" t="s">
        <v>339</v>
      </c>
      <c r="EJ33" s="16"/>
      <c r="EK33" s="16">
        <v>10024.69</v>
      </c>
      <c r="EL33" s="15" t="s">
        <v>339</v>
      </c>
      <c r="EM33" s="16"/>
      <c r="EN33" s="16">
        <v>10024.69</v>
      </c>
      <c r="EO33" s="16"/>
      <c r="EP33" s="16"/>
      <c r="EQ33" s="15"/>
      <c r="ER33" s="16"/>
      <c r="ES33" s="16"/>
      <c r="ET33" s="15"/>
      <c r="EU33" s="16"/>
      <c r="EV33" s="16"/>
      <c r="EW33" s="15" t="s">
        <v>565</v>
      </c>
      <c r="EX33" s="16" t="s">
        <v>566</v>
      </c>
      <c r="EY33" s="103">
        <v>729.1</v>
      </c>
      <c r="EZ33" s="15"/>
      <c r="FA33" s="16"/>
      <c r="FB33" s="16"/>
      <c r="FC33" s="15"/>
      <c r="FD33" s="16"/>
      <c r="FE33" s="16"/>
      <c r="FF33" s="15"/>
      <c r="FG33" s="16"/>
      <c r="FH33" s="16"/>
      <c r="FI33" s="15"/>
      <c r="FJ33" s="16"/>
      <c r="FK33" s="16"/>
      <c r="FL33" s="15"/>
      <c r="FM33" s="16"/>
      <c r="FN33" s="16"/>
      <c r="FO33" s="15"/>
      <c r="FP33" s="16"/>
      <c r="FQ33" s="21"/>
      <c r="FR33" s="70"/>
      <c r="FS33" s="70"/>
      <c r="FT33" s="70"/>
      <c r="FU33" s="70"/>
      <c r="FV33" s="70"/>
      <c r="FW33" s="70"/>
      <c r="FX33" s="70"/>
      <c r="FY33" s="70"/>
      <c r="FZ33" s="98"/>
    </row>
    <row r="34" spans="1:182" ht="33.75">
      <c r="A34" s="15"/>
      <c r="B34" s="15" t="s">
        <v>20</v>
      </c>
      <c r="C34" s="16">
        <v>190.45</v>
      </c>
      <c r="D34" s="15" t="s">
        <v>22</v>
      </c>
      <c r="E34" s="16">
        <v>857.03</v>
      </c>
      <c r="F34" s="15" t="s">
        <v>25</v>
      </c>
      <c r="G34" s="16">
        <v>380.9</v>
      </c>
      <c r="H34" s="15" t="s">
        <v>26</v>
      </c>
      <c r="I34" s="16">
        <v>1237.94</v>
      </c>
      <c r="J34" s="15"/>
      <c r="K34" s="16"/>
      <c r="L34" s="16"/>
      <c r="M34" s="16"/>
      <c r="N34" s="16"/>
      <c r="O34" s="16"/>
      <c r="P34" s="16"/>
      <c r="Q34" s="16"/>
      <c r="R34" s="11"/>
      <c r="S34" s="17">
        <f t="shared" si="0"/>
        <v>2666.32</v>
      </c>
      <c r="T34" s="16"/>
      <c r="U34" s="16"/>
      <c r="V34" s="16"/>
      <c r="W34" s="16"/>
      <c r="X34" s="16"/>
      <c r="Y34" s="21"/>
      <c r="Z34" s="16"/>
      <c r="AA34" s="16"/>
      <c r="AB34" s="21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5" t="s">
        <v>340</v>
      </c>
      <c r="BW34" s="16"/>
      <c r="BX34" s="16">
        <v>2769.75</v>
      </c>
      <c r="BY34" s="15" t="s">
        <v>340</v>
      </c>
      <c r="BZ34" s="16"/>
      <c r="CA34" s="16">
        <v>2769.75</v>
      </c>
      <c r="CB34" s="15" t="s">
        <v>340</v>
      </c>
      <c r="CC34" s="16"/>
      <c r="CD34" s="16">
        <v>2769.75</v>
      </c>
      <c r="CE34" s="15" t="s">
        <v>340</v>
      </c>
      <c r="CF34" s="16"/>
      <c r="CG34" s="16">
        <v>2769.75</v>
      </c>
      <c r="CH34" s="15" t="s">
        <v>340</v>
      </c>
      <c r="CI34" s="16"/>
      <c r="CJ34" s="16">
        <v>2769.75</v>
      </c>
      <c r="CK34" s="15" t="s">
        <v>340</v>
      </c>
      <c r="CL34" s="16"/>
      <c r="CM34" s="16">
        <v>2769.75</v>
      </c>
      <c r="CN34" s="15" t="s">
        <v>340</v>
      </c>
      <c r="CO34" s="16"/>
      <c r="CP34" s="16">
        <v>2769.75</v>
      </c>
      <c r="CQ34" s="15" t="s">
        <v>340</v>
      </c>
      <c r="CR34" s="16"/>
      <c r="CS34" s="16">
        <v>2769.75</v>
      </c>
      <c r="CT34" s="15" t="s">
        <v>340</v>
      </c>
      <c r="CU34" s="16"/>
      <c r="CV34" s="16">
        <v>2769.75</v>
      </c>
      <c r="CW34" s="15" t="s">
        <v>340</v>
      </c>
      <c r="CX34" s="16"/>
      <c r="CY34" s="16">
        <v>2769.75</v>
      </c>
      <c r="CZ34" s="15" t="s">
        <v>340</v>
      </c>
      <c r="DA34" s="16"/>
      <c r="DB34" s="16">
        <v>2769.75</v>
      </c>
      <c r="DE34" s="15" t="s">
        <v>340</v>
      </c>
      <c r="DF34" s="16"/>
      <c r="DG34" s="16">
        <v>3101.56</v>
      </c>
      <c r="DH34" s="15" t="s">
        <v>340</v>
      </c>
      <c r="DI34" s="16"/>
      <c r="DJ34" s="16">
        <v>3101.56</v>
      </c>
      <c r="DK34" s="15" t="s">
        <v>340</v>
      </c>
      <c r="DL34" s="16"/>
      <c r="DM34" s="16">
        <v>3101.56</v>
      </c>
      <c r="DN34" s="15" t="s">
        <v>340</v>
      </c>
      <c r="DO34" s="16"/>
      <c r="DP34" s="16">
        <v>3101.56</v>
      </c>
      <c r="DQ34" s="15" t="s">
        <v>340</v>
      </c>
      <c r="DR34" s="16"/>
      <c r="DS34" s="16">
        <v>3101.56</v>
      </c>
      <c r="DT34" s="15" t="s">
        <v>340</v>
      </c>
      <c r="DU34" s="16"/>
      <c r="DV34" s="16">
        <v>3101.56</v>
      </c>
      <c r="DW34" s="15" t="s">
        <v>340</v>
      </c>
      <c r="DX34" s="16"/>
      <c r="DY34" s="16">
        <v>3101.56</v>
      </c>
      <c r="DZ34" s="15" t="s">
        <v>340</v>
      </c>
      <c r="EA34" s="16"/>
      <c r="EB34" s="16">
        <v>3101.56</v>
      </c>
      <c r="EC34" s="15" t="s">
        <v>340</v>
      </c>
      <c r="ED34" s="16"/>
      <c r="EE34" s="16">
        <v>3101.56</v>
      </c>
      <c r="EF34" s="15" t="s">
        <v>340</v>
      </c>
      <c r="EG34" s="16"/>
      <c r="EH34" s="16">
        <v>3101.56</v>
      </c>
      <c r="EI34" s="15" t="s">
        <v>340</v>
      </c>
      <c r="EJ34" s="16"/>
      <c r="EK34" s="16">
        <v>3101.56</v>
      </c>
      <c r="EL34" s="15" t="s">
        <v>340</v>
      </c>
      <c r="EM34" s="16"/>
      <c r="EN34" s="16">
        <v>3101.56</v>
      </c>
      <c r="EO34" s="16"/>
      <c r="EP34" s="16"/>
      <c r="EQ34" s="15"/>
      <c r="ER34" s="16"/>
      <c r="ES34" s="16"/>
      <c r="ET34" s="15"/>
      <c r="EU34" s="16"/>
      <c r="EV34" s="16"/>
      <c r="EW34" s="15" t="s">
        <v>567</v>
      </c>
      <c r="EX34" s="16" t="s">
        <v>566</v>
      </c>
      <c r="EY34" s="103">
        <v>4126.56</v>
      </c>
      <c r="EZ34" s="15"/>
      <c r="FA34" s="16"/>
      <c r="FB34" s="16"/>
      <c r="FC34" s="15"/>
      <c r="FD34" s="16"/>
      <c r="FE34" s="16"/>
      <c r="FF34" s="15"/>
      <c r="FG34" s="16"/>
      <c r="FH34" s="16"/>
      <c r="FI34" s="15"/>
      <c r="FJ34" s="16"/>
      <c r="FK34" s="16"/>
      <c r="FL34" s="15"/>
      <c r="FM34" s="16"/>
      <c r="FN34" s="16"/>
      <c r="FO34" s="15"/>
      <c r="FP34" s="16"/>
      <c r="FQ34" s="21"/>
      <c r="FR34" s="70"/>
      <c r="FS34" s="70"/>
      <c r="FT34" s="70"/>
      <c r="FU34" s="70"/>
      <c r="FV34" s="70"/>
      <c r="FW34" s="70"/>
      <c r="FX34" s="70"/>
      <c r="FY34" s="70"/>
      <c r="FZ34" s="98"/>
    </row>
    <row r="35" spans="1:182" ht="20.25" customHeight="1">
      <c r="A35" s="15"/>
      <c r="B35" s="15" t="s">
        <v>21</v>
      </c>
      <c r="C35" s="16">
        <v>3106.69</v>
      </c>
      <c r="D35" s="15" t="s">
        <v>23</v>
      </c>
      <c r="E35" s="16">
        <v>1827.47</v>
      </c>
      <c r="F35" s="15"/>
      <c r="G35" s="16"/>
      <c r="H35" s="15" t="s">
        <v>21</v>
      </c>
      <c r="I35" s="16">
        <v>3106.69</v>
      </c>
      <c r="J35" s="15"/>
      <c r="K35" s="16"/>
      <c r="L35" s="16"/>
      <c r="M35" s="16"/>
      <c r="N35" s="16"/>
      <c r="O35" s="16"/>
      <c r="P35" s="16"/>
      <c r="Q35" s="16"/>
      <c r="R35" s="11"/>
      <c r="S35" s="17">
        <f t="shared" si="0"/>
        <v>8040.85</v>
      </c>
      <c r="T35" s="130"/>
      <c r="U35" s="130"/>
      <c r="V35" s="8"/>
      <c r="W35" s="130"/>
      <c r="X35" s="130"/>
      <c r="Y35" s="8"/>
      <c r="Z35" s="130"/>
      <c r="AA35" s="130"/>
      <c r="AB35" s="8"/>
      <c r="AC35" s="130"/>
      <c r="AD35" s="130"/>
      <c r="AE35" s="8"/>
      <c r="AF35" s="8"/>
      <c r="AG35" s="130"/>
      <c r="AH35" s="130"/>
      <c r="AI35" s="8"/>
      <c r="AJ35" s="130"/>
      <c r="AK35" s="130"/>
      <c r="AL35" s="8"/>
      <c r="AM35" s="130"/>
      <c r="AN35" s="130"/>
      <c r="AO35" s="8"/>
      <c r="AP35" s="130"/>
      <c r="AQ35" s="130"/>
      <c r="AR35" s="8"/>
      <c r="AS35" s="130"/>
      <c r="AT35" s="130"/>
      <c r="AU35" s="8"/>
      <c r="AV35" s="130"/>
      <c r="AW35" s="130"/>
      <c r="AX35" s="8"/>
      <c r="AY35" s="130"/>
      <c r="AZ35" s="130"/>
      <c r="BA35" s="8"/>
      <c r="BB35" s="130"/>
      <c r="BC35" s="130"/>
      <c r="BD35" s="8"/>
      <c r="BE35" s="130"/>
      <c r="BF35" s="130"/>
      <c r="BG35" s="8"/>
      <c r="BH35" s="130"/>
      <c r="BI35" s="130"/>
      <c r="BJ35" s="8"/>
      <c r="BK35" s="130"/>
      <c r="BL35" s="130"/>
      <c r="BM35" s="8"/>
      <c r="BN35" s="130"/>
      <c r="BO35" s="130"/>
      <c r="BP35" s="8"/>
      <c r="BQ35" s="8"/>
      <c r="BR35" s="8"/>
      <c r="BS35" s="130"/>
      <c r="BT35" s="130"/>
      <c r="BU35" s="8"/>
      <c r="BV35" s="130"/>
      <c r="BW35" s="130"/>
      <c r="BX35" s="8"/>
      <c r="BY35" s="130"/>
      <c r="BZ35" s="130"/>
      <c r="CA35" s="8"/>
      <c r="CB35" s="130"/>
      <c r="CC35" s="130"/>
      <c r="CD35" s="8"/>
      <c r="CE35" s="130"/>
      <c r="CF35" s="130"/>
      <c r="CG35" s="8"/>
      <c r="CH35" s="130"/>
      <c r="CI35" s="130"/>
      <c r="CJ35" s="8"/>
      <c r="CK35" s="130"/>
      <c r="CL35" s="130"/>
      <c r="CM35" s="8"/>
      <c r="CN35" s="130"/>
      <c r="CO35" s="130"/>
      <c r="CP35" s="8"/>
      <c r="CQ35" s="130"/>
      <c r="CR35" s="130"/>
      <c r="CS35" s="8"/>
      <c r="CT35" s="130"/>
      <c r="CU35" s="130"/>
      <c r="CV35" s="8"/>
      <c r="CW35" s="130"/>
      <c r="CX35" s="130"/>
      <c r="CY35" s="8"/>
      <c r="CZ35" s="130"/>
      <c r="DA35" s="130"/>
      <c r="DB35" s="8"/>
      <c r="DE35" s="130"/>
      <c r="DF35" s="130"/>
      <c r="DG35" s="8"/>
      <c r="DH35" s="130"/>
      <c r="DI35" s="130"/>
      <c r="DJ35" s="8"/>
      <c r="DK35" s="130"/>
      <c r="DL35" s="130"/>
      <c r="DM35" s="8"/>
      <c r="DN35" s="130"/>
      <c r="DO35" s="130"/>
      <c r="DP35" s="8"/>
      <c r="DQ35" s="130"/>
      <c r="DR35" s="130"/>
      <c r="DS35" s="8"/>
      <c r="DT35" s="130"/>
      <c r="DU35" s="130"/>
      <c r="DV35" s="8"/>
      <c r="DW35" s="130"/>
      <c r="DX35" s="130"/>
      <c r="DY35" s="8"/>
      <c r="DZ35" s="130"/>
      <c r="EA35" s="130"/>
      <c r="EB35" s="8"/>
      <c r="EC35" s="130"/>
      <c r="ED35" s="130"/>
      <c r="EE35" s="8"/>
      <c r="EF35" s="130"/>
      <c r="EG35" s="130"/>
      <c r="EH35" s="8"/>
      <c r="EI35" s="130"/>
      <c r="EJ35" s="130"/>
      <c r="EK35" s="8"/>
      <c r="EL35" s="130"/>
      <c r="EM35" s="130"/>
      <c r="EN35" s="8"/>
      <c r="EO35" s="8"/>
      <c r="EP35" s="8"/>
      <c r="EQ35" s="130"/>
      <c r="ER35" s="130"/>
      <c r="ES35" s="8"/>
      <c r="ET35" s="130"/>
      <c r="EU35" s="130"/>
      <c r="EV35" s="8"/>
      <c r="EW35" s="15" t="s">
        <v>568</v>
      </c>
      <c r="EX35" s="16" t="s">
        <v>569</v>
      </c>
      <c r="EY35" s="107">
        <v>849.45</v>
      </c>
      <c r="EZ35" s="130"/>
      <c r="FA35" s="130"/>
      <c r="FB35" s="8"/>
      <c r="FC35" s="130"/>
      <c r="FD35" s="130"/>
      <c r="FE35" s="8"/>
      <c r="FF35" s="130"/>
      <c r="FG35" s="130"/>
      <c r="FH35" s="8"/>
      <c r="FI35" s="130"/>
      <c r="FJ35" s="130"/>
      <c r="FK35" s="8"/>
      <c r="FL35" s="130"/>
      <c r="FM35" s="130"/>
      <c r="FN35" s="8"/>
      <c r="FO35" s="130"/>
      <c r="FP35" s="130"/>
      <c r="FQ35" s="8"/>
      <c r="FR35" s="70"/>
      <c r="FS35" s="70"/>
      <c r="FT35" s="70"/>
      <c r="FU35" s="70"/>
      <c r="FV35" s="70"/>
      <c r="FW35" s="70"/>
      <c r="FX35" s="70"/>
      <c r="FY35" s="70"/>
      <c r="FZ35" s="98"/>
    </row>
    <row r="36" spans="1:182" ht="36" customHeight="1">
      <c r="A36" s="15"/>
      <c r="B36" s="15"/>
      <c r="C36" s="16"/>
      <c r="D36" s="15" t="s">
        <v>24</v>
      </c>
      <c r="E36" s="16">
        <v>24368.27</v>
      </c>
      <c r="F36" s="15"/>
      <c r="G36" s="16"/>
      <c r="H36" s="15"/>
      <c r="I36" s="16"/>
      <c r="J36" s="15"/>
      <c r="K36" s="16"/>
      <c r="L36" s="16"/>
      <c r="M36" s="16"/>
      <c r="N36" s="16"/>
      <c r="O36" s="16"/>
      <c r="P36" s="16"/>
      <c r="Q36" s="16"/>
      <c r="R36" s="11"/>
      <c r="S36" s="17">
        <f t="shared" si="0"/>
        <v>24368.27</v>
      </c>
      <c r="T36" s="27"/>
      <c r="U36" s="27"/>
      <c r="V36" s="27"/>
      <c r="W36" s="27"/>
      <c r="X36" s="27"/>
      <c r="Y36" s="28"/>
      <c r="Z36" s="27"/>
      <c r="AA36" s="27"/>
      <c r="AB36" s="28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15" t="s">
        <v>570</v>
      </c>
      <c r="EX36" s="16" t="s">
        <v>571</v>
      </c>
      <c r="EY36" s="103">
        <v>2415.52</v>
      </c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8"/>
      <c r="FR36" s="70"/>
      <c r="FS36" s="70"/>
      <c r="FT36" s="70"/>
      <c r="FU36" s="70"/>
      <c r="FV36" s="70"/>
      <c r="FW36" s="70"/>
      <c r="FX36" s="70"/>
      <c r="FY36" s="70"/>
      <c r="FZ36" s="98"/>
    </row>
    <row r="37" spans="1:183" ht="64.5" customHeight="1">
      <c r="A37" s="1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6" t="s">
        <v>33</v>
      </c>
      <c r="M37" s="16">
        <v>289.91</v>
      </c>
      <c r="N37" s="16"/>
      <c r="O37" s="16"/>
      <c r="P37" s="16" t="s">
        <v>33</v>
      </c>
      <c r="Q37" s="16">
        <v>289.91</v>
      </c>
      <c r="R37" s="11"/>
      <c r="S37" s="17">
        <f t="shared" si="0"/>
        <v>579.82</v>
      </c>
      <c r="T37" s="19"/>
      <c r="U37" s="25"/>
      <c r="V37" s="25"/>
      <c r="W37" s="19"/>
      <c r="X37" s="25"/>
      <c r="Y37" s="29"/>
      <c r="Z37" s="19"/>
      <c r="AA37" s="25"/>
      <c r="AB37" s="29"/>
      <c r="AC37" s="19"/>
      <c r="AD37" s="25"/>
      <c r="AE37" s="25"/>
      <c r="AF37" s="30" t="s">
        <v>283</v>
      </c>
      <c r="AG37" s="19"/>
      <c r="AH37" s="25"/>
      <c r="AI37" s="25"/>
      <c r="AJ37" s="19"/>
      <c r="AK37" s="25"/>
      <c r="AL37" s="25"/>
      <c r="AM37" s="19"/>
      <c r="AN37" s="25"/>
      <c r="AO37" s="25"/>
      <c r="AP37" s="19"/>
      <c r="AQ37" s="25"/>
      <c r="AR37" s="25"/>
      <c r="AS37" s="19"/>
      <c r="AT37" s="25"/>
      <c r="AU37" s="25"/>
      <c r="AV37" s="19"/>
      <c r="AW37" s="25"/>
      <c r="AX37" s="25"/>
      <c r="AY37" s="19"/>
      <c r="AZ37" s="25"/>
      <c r="BA37" s="25"/>
      <c r="BB37" s="19"/>
      <c r="BC37" s="25"/>
      <c r="BD37" s="25"/>
      <c r="BE37" s="19"/>
      <c r="BF37" s="25"/>
      <c r="BG37" s="25"/>
      <c r="BH37" s="19"/>
      <c r="BI37" s="25"/>
      <c r="BJ37" s="25"/>
      <c r="BK37" s="19"/>
      <c r="BL37" s="25"/>
      <c r="BM37" s="25"/>
      <c r="BN37" s="19"/>
      <c r="BO37" s="25"/>
      <c r="BP37" s="25"/>
      <c r="BQ37" s="31" t="s">
        <v>284</v>
      </c>
      <c r="BR37" s="31" t="s">
        <v>285</v>
      </c>
      <c r="BS37" s="19"/>
      <c r="BT37" s="25"/>
      <c r="BU37" s="25"/>
      <c r="BV37" s="19"/>
      <c r="BW37" s="25"/>
      <c r="BX37" s="25"/>
      <c r="BY37" s="19"/>
      <c r="BZ37" s="25"/>
      <c r="CA37" s="25"/>
      <c r="CB37" s="19"/>
      <c r="CC37" s="25"/>
      <c r="CD37" s="25"/>
      <c r="CE37" s="19"/>
      <c r="CF37" s="25"/>
      <c r="CG37" s="25"/>
      <c r="CH37" s="19"/>
      <c r="CI37" s="25"/>
      <c r="CJ37" s="25"/>
      <c r="CK37" s="19"/>
      <c r="CL37" s="25"/>
      <c r="CM37" s="25"/>
      <c r="CN37" s="19"/>
      <c r="CO37" s="25"/>
      <c r="CP37" s="25"/>
      <c r="CQ37" s="19"/>
      <c r="CR37" s="25"/>
      <c r="CS37" s="25"/>
      <c r="CT37" s="19"/>
      <c r="CU37" s="25"/>
      <c r="CV37" s="25"/>
      <c r="CW37" s="19"/>
      <c r="CX37" s="25"/>
      <c r="CY37" s="25"/>
      <c r="CZ37" s="19"/>
      <c r="DA37" s="25"/>
      <c r="DB37" s="25"/>
      <c r="DC37" s="31" t="s">
        <v>378</v>
      </c>
      <c r="DD37" s="31" t="s">
        <v>379</v>
      </c>
      <c r="DE37" s="19"/>
      <c r="DF37" s="25"/>
      <c r="DG37" s="25"/>
      <c r="DH37" s="19"/>
      <c r="DI37" s="25"/>
      <c r="DJ37" s="25"/>
      <c r="DK37" s="19"/>
      <c r="DL37" s="25"/>
      <c r="DM37" s="25"/>
      <c r="DN37" s="19"/>
      <c r="DO37" s="25"/>
      <c r="DP37" s="25"/>
      <c r="DQ37" s="19"/>
      <c r="DR37" s="25"/>
      <c r="DS37" s="25"/>
      <c r="DT37" s="19"/>
      <c r="DU37" s="25"/>
      <c r="DV37" s="25"/>
      <c r="DW37" s="19"/>
      <c r="DX37" s="25"/>
      <c r="DY37" s="25"/>
      <c r="DZ37" s="19"/>
      <c r="EA37" s="25"/>
      <c r="EB37" s="25"/>
      <c r="EC37" s="19"/>
      <c r="ED37" s="25"/>
      <c r="EE37" s="25"/>
      <c r="EF37" s="19"/>
      <c r="EG37" s="25"/>
      <c r="EH37" s="25"/>
      <c r="EI37" s="19"/>
      <c r="EJ37" s="25"/>
      <c r="EK37" s="25"/>
      <c r="EL37" s="19"/>
      <c r="EM37" s="25"/>
      <c r="EN37" s="25"/>
      <c r="EO37" s="25"/>
      <c r="EP37" s="25"/>
      <c r="EQ37" s="19"/>
      <c r="ER37" s="25"/>
      <c r="ES37" s="25"/>
      <c r="ET37" s="19"/>
      <c r="EU37" s="25"/>
      <c r="EV37" s="25"/>
      <c r="EW37" s="19"/>
      <c r="EX37" s="25"/>
      <c r="EY37" s="25"/>
      <c r="EZ37" s="19"/>
      <c r="FA37" s="25"/>
      <c r="FB37" s="25"/>
      <c r="FC37" s="19"/>
      <c r="FD37" s="25"/>
      <c r="FE37" s="25"/>
      <c r="FF37" s="19"/>
      <c r="FG37" s="25"/>
      <c r="FH37" s="25"/>
      <c r="FI37" s="19"/>
      <c r="FJ37" s="25"/>
      <c r="FK37" s="25"/>
      <c r="FL37" s="19"/>
      <c r="FM37" s="25"/>
      <c r="FN37" s="25"/>
      <c r="FO37" s="19"/>
      <c r="FP37" s="25"/>
      <c r="FQ37" s="29"/>
      <c r="FR37" s="70"/>
      <c r="FS37" s="70"/>
      <c r="FT37" s="70"/>
      <c r="FU37" s="70"/>
      <c r="FV37" s="70"/>
      <c r="FW37" s="70"/>
      <c r="FX37" s="70"/>
      <c r="FY37" s="70"/>
      <c r="FZ37" s="98"/>
      <c r="GA37" s="116" t="s">
        <v>617</v>
      </c>
    </row>
    <row r="38" spans="1:183" ht="12.75">
      <c r="A38" s="11" t="s">
        <v>9</v>
      </c>
      <c r="B38" s="11"/>
      <c r="C38" s="32">
        <f>SUM(C7:C8)+C14+SUM(C27:C31)+SUM(C33:C37)</f>
        <v>39941.170000000006</v>
      </c>
      <c r="D38" s="11"/>
      <c r="E38" s="32">
        <f>SUM(E7:E8)+E14+SUM(E27:E31)+SUM(E33:E37)</f>
        <v>61634.05</v>
      </c>
      <c r="F38" s="11"/>
      <c r="G38" s="32">
        <f>SUM(G7:G8)+G14+SUM(G27:G31)+SUM(G33:G37)</f>
        <v>35026.020000000004</v>
      </c>
      <c r="H38" s="11"/>
      <c r="I38" s="32">
        <f>SUM(I7:I8)+I14+SUM(I27:I31)+SUM(I33:I37)</f>
        <v>38941.87</v>
      </c>
      <c r="J38" s="11"/>
      <c r="K38" s="32">
        <f>SUM(K7:K8)+K14+SUM(K27:K31)+SUM(K33:K37)</f>
        <v>34622.93</v>
      </c>
      <c r="L38" s="32"/>
      <c r="M38" s="32">
        <f>SUM(M7:M8)+M14+SUM(M27:M31)+SUM(M33:M37)</f>
        <v>34743.51000000001</v>
      </c>
      <c r="N38" s="32"/>
      <c r="O38" s="32">
        <f>SUM(O7:O8)+O14+SUM(O27:O31)+SUM(O33:O37)</f>
        <v>34437.64</v>
      </c>
      <c r="P38" s="32"/>
      <c r="Q38" s="32">
        <f>SUM(Q7:Q8)+Q14+SUM(Q27:Q31)+SUM(Q33:Q37)</f>
        <v>34743.51000000001</v>
      </c>
      <c r="R38" s="11"/>
      <c r="S38" s="17">
        <f t="shared" si="0"/>
        <v>314090.7</v>
      </c>
      <c r="T38" s="25"/>
      <c r="U38" s="25"/>
      <c r="V38" s="25">
        <f aca="true" t="shared" si="1" ref="V38:AE38">SUM(V7:V37)</f>
        <v>27328.18</v>
      </c>
      <c r="W38" s="25">
        <f t="shared" si="1"/>
        <v>0</v>
      </c>
      <c r="X38" s="25">
        <f t="shared" si="1"/>
        <v>0</v>
      </c>
      <c r="Y38" s="25">
        <f t="shared" si="1"/>
        <v>27434.570000000003</v>
      </c>
      <c r="Z38" s="25">
        <f t="shared" si="1"/>
        <v>0</v>
      </c>
      <c r="AA38" s="25">
        <f t="shared" si="1"/>
        <v>0</v>
      </c>
      <c r="AB38" s="25">
        <f t="shared" si="1"/>
        <v>28249.71</v>
      </c>
      <c r="AC38" s="25">
        <f t="shared" si="1"/>
        <v>0</v>
      </c>
      <c r="AD38" s="25">
        <f t="shared" si="1"/>
        <v>0</v>
      </c>
      <c r="AE38" s="25">
        <f t="shared" si="1"/>
        <v>29858.0775</v>
      </c>
      <c r="AF38" s="25">
        <f>S38+V38+Y38+AB38+AE38</f>
        <v>426961.23750000005</v>
      </c>
      <c r="AG38" s="25">
        <f aca="true" t="shared" si="2" ref="AG38:AL38">SUM(AG7:AG37)</f>
        <v>0</v>
      </c>
      <c r="AH38" s="25">
        <f t="shared" si="2"/>
        <v>0</v>
      </c>
      <c r="AI38" s="25">
        <f t="shared" si="2"/>
        <v>41486.6830448718</v>
      </c>
      <c r="AJ38" s="25">
        <f t="shared" si="2"/>
        <v>0</v>
      </c>
      <c r="AK38" s="25">
        <f t="shared" si="2"/>
        <v>0</v>
      </c>
      <c r="AL38" s="25">
        <f t="shared" si="2"/>
        <v>62282.720000000016</v>
      </c>
      <c r="AM38" s="25"/>
      <c r="AN38" s="25"/>
      <c r="AO38" s="25">
        <f aca="true" t="shared" si="3" ref="AO38:AU38">SUM(AO7:AO37)</f>
        <v>50557.65</v>
      </c>
      <c r="AP38" s="25">
        <f t="shared" si="3"/>
        <v>0</v>
      </c>
      <c r="AQ38" s="25">
        <f t="shared" si="3"/>
        <v>0</v>
      </c>
      <c r="AR38" s="25">
        <f t="shared" si="3"/>
        <v>32119.580000000005</v>
      </c>
      <c r="AS38" s="25">
        <f t="shared" si="3"/>
        <v>0</v>
      </c>
      <c r="AT38" s="25">
        <f t="shared" si="3"/>
        <v>0</v>
      </c>
      <c r="AU38" s="25">
        <f t="shared" si="3"/>
        <v>47555.58000000001</v>
      </c>
      <c r="AV38" s="25"/>
      <c r="AW38" s="25"/>
      <c r="AX38" s="25">
        <f aca="true" t="shared" si="4" ref="AX38:BP38">SUM(AX7:AX37)</f>
        <v>33733.630000000005</v>
      </c>
      <c r="AY38" s="25">
        <f t="shared" si="4"/>
        <v>0</v>
      </c>
      <c r="AZ38" s="25">
        <f t="shared" si="4"/>
        <v>0</v>
      </c>
      <c r="BA38" s="25">
        <f t="shared" si="4"/>
        <v>30550.17</v>
      </c>
      <c r="BB38" s="25">
        <f t="shared" si="4"/>
        <v>0</v>
      </c>
      <c r="BC38" s="25">
        <f t="shared" si="4"/>
        <v>0</v>
      </c>
      <c r="BD38" s="25">
        <f t="shared" si="4"/>
        <v>32587.370000000003</v>
      </c>
      <c r="BE38" s="25">
        <f t="shared" si="4"/>
        <v>0</v>
      </c>
      <c r="BF38" s="25">
        <f t="shared" si="4"/>
        <v>0</v>
      </c>
      <c r="BG38" s="25">
        <f t="shared" si="4"/>
        <v>49084.25000000001</v>
      </c>
      <c r="BH38" s="25">
        <f t="shared" si="4"/>
        <v>0</v>
      </c>
      <c r="BI38" s="25">
        <f t="shared" si="4"/>
        <v>0</v>
      </c>
      <c r="BJ38" s="25">
        <f t="shared" si="4"/>
        <v>34406.479999999996</v>
      </c>
      <c r="BK38" s="25">
        <f t="shared" si="4"/>
        <v>0</v>
      </c>
      <c r="BL38" s="25">
        <f t="shared" si="4"/>
        <v>0</v>
      </c>
      <c r="BM38" s="25">
        <f t="shared" si="4"/>
        <v>35690.67</v>
      </c>
      <c r="BN38" s="25">
        <f t="shared" si="4"/>
        <v>0</v>
      </c>
      <c r="BO38" s="25">
        <f t="shared" si="4"/>
        <v>0</v>
      </c>
      <c r="BP38" s="25">
        <f t="shared" si="4"/>
        <v>33087.01</v>
      </c>
      <c r="BQ38" s="25">
        <f aca="true" t="shared" si="5" ref="BQ38:BQ54">AI37:AI38+AL38+AO38+AR38+AU38+AX38+BA38+BD38+BG38+BJ38+BM38+BP38</f>
        <v>483141.79304487177</v>
      </c>
      <c r="BR38" s="25">
        <f>BQ38+AF38</f>
        <v>910103.0305448718</v>
      </c>
      <c r="BS38" s="25"/>
      <c r="BT38" s="25"/>
      <c r="BU38" s="25">
        <f>SUM(BU7:BU37)</f>
        <v>33267.34</v>
      </c>
      <c r="BV38" s="25"/>
      <c r="BW38" s="25"/>
      <c r="BX38" s="25">
        <f>SUM(BX7:BX37)</f>
        <v>103303.07</v>
      </c>
      <c r="BY38" s="25"/>
      <c r="BZ38" s="25"/>
      <c r="CA38" s="25">
        <f>SUM(CA7:CA37)</f>
        <v>87689.66</v>
      </c>
      <c r="CB38" s="25"/>
      <c r="CC38" s="25"/>
      <c r="CD38" s="25">
        <f>SUM(CD7:CD37)</f>
        <v>32075.799999999996</v>
      </c>
      <c r="CE38" s="25"/>
      <c r="CF38" s="25"/>
      <c r="CG38" s="25">
        <f>SUM(CG7:CG37)</f>
        <v>33158.189999999995</v>
      </c>
      <c r="CH38" s="25"/>
      <c r="CI38" s="25"/>
      <c r="CJ38" s="25">
        <f>SUM(CJ7:CJ37)</f>
        <v>39162.92</v>
      </c>
      <c r="CK38" s="25"/>
      <c r="CL38" s="25"/>
      <c r="CM38" s="25">
        <f>SUM(CM7:CM37)</f>
        <v>310317.67999999993</v>
      </c>
      <c r="CN38" s="25"/>
      <c r="CO38" s="25"/>
      <c r="CP38" s="25">
        <f>SUM(CP7:CP37)</f>
        <v>31991.29</v>
      </c>
      <c r="CQ38" s="25"/>
      <c r="CR38" s="25"/>
      <c r="CS38" s="25">
        <f>SUM(CS7:CS37)</f>
        <v>33537.11</v>
      </c>
      <c r="CT38" s="25"/>
      <c r="CU38" s="25"/>
      <c r="CV38" s="25">
        <f>SUM(CV7:CV37)</f>
        <v>30890.03</v>
      </c>
      <c r="CW38" s="25"/>
      <c r="CX38" s="25"/>
      <c r="CY38" s="25">
        <f>SUM(CY7:CY37)</f>
        <v>34962.78999999999</v>
      </c>
      <c r="CZ38" s="25"/>
      <c r="DA38" s="25"/>
      <c r="DB38" s="25">
        <f>SUM(DB7:DB37)</f>
        <v>32219.939999999995</v>
      </c>
      <c r="DC38" s="9">
        <f>DB38+CY38+CV38+CS38+CP38+CM38+CJ38+CG38+CD38+CA38+BX38+BU38</f>
        <v>802575.82</v>
      </c>
      <c r="DD38" s="33">
        <f>DC38+BR38</f>
        <v>1712678.8505448718</v>
      </c>
      <c r="DE38" s="25"/>
      <c r="DF38" s="25"/>
      <c r="DG38" s="25">
        <f>SUM(DG7:DG37)</f>
        <v>37458.25</v>
      </c>
      <c r="DH38" s="25"/>
      <c r="DI38" s="25"/>
      <c r="DJ38" s="25">
        <f>SUM(DJ7:DJ37)</f>
        <v>67984.88000000002</v>
      </c>
      <c r="DK38" s="25"/>
      <c r="DL38" s="25"/>
      <c r="DM38" s="25">
        <f>SUM(DM7:DM37)</f>
        <v>127503.59999999999</v>
      </c>
      <c r="DN38" s="25"/>
      <c r="DO38" s="25"/>
      <c r="DP38" s="25">
        <f>SUM(DP7:DP37)</f>
        <v>71522.51000000001</v>
      </c>
      <c r="DQ38" s="25"/>
      <c r="DR38" s="25"/>
      <c r="DS38" s="25">
        <f>SUM(DS7:DS37)</f>
        <v>45902.770000000004</v>
      </c>
      <c r="DT38" s="25"/>
      <c r="DU38" s="25"/>
      <c r="DV38" s="25">
        <f>SUM(DV7:DV37)</f>
        <v>122095.93999999999</v>
      </c>
      <c r="DW38" s="25"/>
      <c r="DX38" s="25"/>
      <c r="DY38" s="25">
        <f>SUM(DY7:DY37)</f>
        <v>271701.38</v>
      </c>
      <c r="DZ38" s="25"/>
      <c r="EA38" s="25"/>
      <c r="EB38" s="25">
        <f>SUM(EB7:EB37)</f>
        <v>34481.53999999999</v>
      </c>
      <c r="EC38" s="25"/>
      <c r="ED38" s="25"/>
      <c r="EE38" s="25">
        <f>SUM(EE7:EE37)</f>
        <v>39322.75</v>
      </c>
      <c r="EF38" s="25"/>
      <c r="EG38" s="25"/>
      <c r="EH38" s="25">
        <f>SUM(EH7:EH37)</f>
        <v>38843.26</v>
      </c>
      <c r="EI38" s="25"/>
      <c r="EJ38" s="25"/>
      <c r="EK38" s="25">
        <f>SUM(EK7:EK37)</f>
        <v>47200.68</v>
      </c>
      <c r="EL38" s="25"/>
      <c r="EM38" s="25"/>
      <c r="EN38" s="25">
        <f>SUM(EN7:EN37)</f>
        <v>38900.15</v>
      </c>
      <c r="EO38" s="25">
        <f>SUM(EO7:EO37)</f>
        <v>0</v>
      </c>
      <c r="EP38" s="25">
        <f>SUM(EP7:EP37)</f>
        <v>0</v>
      </c>
      <c r="EQ38" s="25"/>
      <c r="ER38" s="25"/>
      <c r="ES38" s="25">
        <f>SUM(ES7:ES37)</f>
        <v>156396.03</v>
      </c>
      <c r="ET38" s="25"/>
      <c r="EU38" s="25"/>
      <c r="EV38" s="25">
        <f>SUM(EV7:EV37)</f>
        <v>37996.020000000004</v>
      </c>
      <c r="EW38" s="25"/>
      <c r="EX38" s="25"/>
      <c r="EY38" s="25">
        <f>SUM(EY7:EY37)</f>
        <v>383630.7</v>
      </c>
      <c r="EZ38" s="25"/>
      <c r="FA38" s="25"/>
      <c r="FB38" s="25">
        <f>SUM(FB7:FB37)</f>
        <v>47069.740000000005</v>
      </c>
      <c r="FC38" s="25"/>
      <c r="FD38" s="25"/>
      <c r="FE38" s="25">
        <f>SUM(FE7:FE37)</f>
        <v>442524.68000000005</v>
      </c>
      <c r="FF38" s="25"/>
      <c r="FG38" s="25"/>
      <c r="FH38" s="25">
        <f>SUM(FH7:FH37)</f>
        <v>36537.86</v>
      </c>
      <c r="FI38" s="25"/>
      <c r="FJ38" s="25"/>
      <c r="FK38" s="25">
        <f>SUM(FK7:FK37)</f>
        <v>47780.53</v>
      </c>
      <c r="FL38" s="25"/>
      <c r="FM38" s="25"/>
      <c r="FN38" s="25">
        <f>SUM(FN7:FN37)</f>
        <v>37579.94</v>
      </c>
      <c r="FO38" s="25"/>
      <c r="FP38" s="25"/>
      <c r="FQ38" s="29">
        <f>SUM(FQ7:FQ37)</f>
        <v>49008.47000000001</v>
      </c>
      <c r="FR38" s="70"/>
      <c r="FS38" s="70"/>
      <c r="FT38" s="25">
        <f>SUM(FT7:FT37)</f>
        <v>37344.44</v>
      </c>
      <c r="FU38" s="70"/>
      <c r="FV38" s="70"/>
      <c r="FW38" s="25">
        <f>SUM(FW7:FW37)</f>
        <v>40319.020000000004</v>
      </c>
      <c r="FX38" s="70"/>
      <c r="FY38" s="70"/>
      <c r="FZ38" s="25">
        <f>SUM(FZ7:FZ37)</f>
        <v>43602.369999999995</v>
      </c>
      <c r="GA38" s="70"/>
    </row>
    <row r="39" spans="1:183" s="2" customFormat="1" ht="31.5" customHeight="1">
      <c r="A39" s="34" t="s">
        <v>503</v>
      </c>
      <c r="B39" s="35" t="s">
        <v>51</v>
      </c>
      <c r="C39" s="36"/>
      <c r="D39" s="36"/>
      <c r="E39" s="36"/>
      <c r="F39" s="37"/>
      <c r="G39" s="36"/>
      <c r="H39" s="36"/>
      <c r="I39" s="36"/>
      <c r="J39" s="35"/>
      <c r="K39" s="36"/>
      <c r="L39" s="36"/>
      <c r="M39" s="36"/>
      <c r="N39" s="35"/>
      <c r="O39" s="36"/>
      <c r="P39" s="36"/>
      <c r="Q39" s="36"/>
      <c r="R39" s="35" t="s">
        <v>52</v>
      </c>
      <c r="S39" s="36"/>
      <c r="T39" s="25"/>
      <c r="U39" s="25"/>
      <c r="V39" s="25"/>
      <c r="W39" s="25"/>
      <c r="X39" s="25"/>
      <c r="Y39" s="29"/>
      <c r="Z39" s="25"/>
      <c r="AA39" s="25"/>
      <c r="AB39" s="29"/>
      <c r="AC39" s="25"/>
      <c r="AD39" s="25"/>
      <c r="AE39" s="25"/>
      <c r="AF39" s="25">
        <f aca="true" t="shared" si="6" ref="AF39:AF54">S39+V39+Y39+AB39+AE39</f>
        <v>0</v>
      </c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>
        <f t="shared" si="5"/>
        <v>0</v>
      </c>
      <c r="BR39" s="25">
        <f aca="true" t="shared" si="7" ref="BR39:BR54">BQ39+AF39</f>
        <v>0</v>
      </c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9">
        <f aca="true" t="shared" si="8" ref="DC39:DC54">DB39+CY39+CV39+CS39+CP39+CM39+CJ39+CG39+CD39+CA39+BX39+BU39</f>
        <v>0</v>
      </c>
      <c r="DD39" s="33">
        <f aca="true" t="shared" si="9" ref="DD39:DD54">DC39+BR39</f>
        <v>0</v>
      </c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58" t="s">
        <v>502</v>
      </c>
      <c r="EP39" s="58" t="s">
        <v>496</v>
      </c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9"/>
      <c r="FR39" s="71"/>
      <c r="FS39" s="71"/>
      <c r="FT39" s="25"/>
      <c r="FU39" s="71"/>
      <c r="FV39" s="71"/>
      <c r="FW39" s="25"/>
      <c r="FX39" s="71"/>
      <c r="FY39" s="71"/>
      <c r="FZ39" s="25"/>
      <c r="GA39" s="71"/>
    </row>
    <row r="40" spans="1:183" s="3" customFormat="1" ht="21">
      <c r="A40" s="38" t="s">
        <v>53</v>
      </c>
      <c r="B40" s="11"/>
      <c r="C40" s="17">
        <f>C38-C31</f>
        <v>36254.41</v>
      </c>
      <c r="D40" s="17"/>
      <c r="E40" s="17">
        <f>E38-E31</f>
        <v>57963.25</v>
      </c>
      <c r="F40" s="17"/>
      <c r="G40" s="17">
        <f>G38-G31</f>
        <v>31291.380000000005</v>
      </c>
      <c r="H40" s="17"/>
      <c r="I40" s="17">
        <f>I38-I31</f>
        <v>35255.11</v>
      </c>
      <c r="J40" s="17"/>
      <c r="K40" s="17">
        <f>K38-K31</f>
        <v>31015.97</v>
      </c>
      <c r="L40" s="17"/>
      <c r="M40" s="17">
        <f>M38-M31</f>
        <v>31200.39000000001</v>
      </c>
      <c r="N40" s="17"/>
      <c r="O40" s="17">
        <f>O38-O31</f>
        <v>30910.48</v>
      </c>
      <c r="P40" s="17"/>
      <c r="Q40" s="17">
        <f>Q38-Q31</f>
        <v>31200.39000000001</v>
      </c>
      <c r="R40" s="17"/>
      <c r="S40" s="17">
        <f>C40+E40+G40+I40+K40+M40+O40+Q40</f>
        <v>285091.38000000006</v>
      </c>
      <c r="T40" s="25"/>
      <c r="U40" s="25"/>
      <c r="V40" s="25">
        <f>V38</f>
        <v>27328.18</v>
      </c>
      <c r="W40" s="25">
        <f aca="true" t="shared" si="10" ref="W40:AL40">W38</f>
        <v>0</v>
      </c>
      <c r="X40" s="25">
        <f t="shared" si="10"/>
        <v>0</v>
      </c>
      <c r="Y40" s="25">
        <f t="shared" si="10"/>
        <v>27434.570000000003</v>
      </c>
      <c r="Z40" s="25">
        <f t="shared" si="10"/>
        <v>0</v>
      </c>
      <c r="AA40" s="25">
        <f t="shared" si="10"/>
        <v>0</v>
      </c>
      <c r="AB40" s="25">
        <f t="shared" si="10"/>
        <v>28249.71</v>
      </c>
      <c r="AC40" s="25">
        <f t="shared" si="10"/>
        <v>0</v>
      </c>
      <c r="AD40" s="25">
        <f t="shared" si="10"/>
        <v>0</v>
      </c>
      <c r="AE40" s="25">
        <f t="shared" si="10"/>
        <v>29858.0775</v>
      </c>
      <c r="AF40" s="25">
        <f t="shared" si="6"/>
        <v>397961.9175000001</v>
      </c>
      <c r="AG40" s="25">
        <f t="shared" si="10"/>
        <v>0</v>
      </c>
      <c r="AH40" s="25">
        <f t="shared" si="10"/>
        <v>0</v>
      </c>
      <c r="AI40" s="25">
        <f t="shared" si="10"/>
        <v>41486.6830448718</v>
      </c>
      <c r="AJ40" s="25">
        <f t="shared" si="10"/>
        <v>0</v>
      </c>
      <c r="AK40" s="25">
        <f t="shared" si="10"/>
        <v>0</v>
      </c>
      <c r="AL40" s="25">
        <f t="shared" si="10"/>
        <v>62282.720000000016</v>
      </c>
      <c r="AM40" s="25"/>
      <c r="AN40" s="25"/>
      <c r="AO40" s="25">
        <f>AO38</f>
        <v>50557.65</v>
      </c>
      <c r="AP40" s="25">
        <f aca="true" t="shared" si="11" ref="AP40:AU40">AP38</f>
        <v>0</v>
      </c>
      <c r="AQ40" s="25">
        <f t="shared" si="11"/>
        <v>0</v>
      </c>
      <c r="AR40" s="25">
        <f t="shared" si="11"/>
        <v>32119.580000000005</v>
      </c>
      <c r="AS40" s="25">
        <f t="shared" si="11"/>
        <v>0</v>
      </c>
      <c r="AT40" s="25">
        <f t="shared" si="11"/>
        <v>0</v>
      </c>
      <c r="AU40" s="25">
        <f t="shared" si="11"/>
        <v>47555.58000000001</v>
      </c>
      <c r="AV40" s="25"/>
      <c r="AW40" s="25"/>
      <c r="AX40" s="25">
        <f>AX38</f>
        <v>33733.630000000005</v>
      </c>
      <c r="AY40" s="25">
        <f aca="true" t="shared" si="12" ref="AY40:BD40">AY38</f>
        <v>0</v>
      </c>
      <c r="AZ40" s="25">
        <f t="shared" si="12"/>
        <v>0</v>
      </c>
      <c r="BA40" s="25">
        <f t="shared" si="12"/>
        <v>30550.17</v>
      </c>
      <c r="BB40" s="25">
        <f t="shared" si="12"/>
        <v>0</v>
      </c>
      <c r="BC40" s="25">
        <f t="shared" si="12"/>
        <v>0</v>
      </c>
      <c r="BD40" s="25">
        <f t="shared" si="12"/>
        <v>32587.370000000003</v>
      </c>
      <c r="BE40" s="25">
        <f aca="true" t="shared" si="13" ref="BE40:BM40">BE38</f>
        <v>0</v>
      </c>
      <c r="BF40" s="25">
        <f t="shared" si="13"/>
        <v>0</v>
      </c>
      <c r="BG40" s="25">
        <f t="shared" si="13"/>
        <v>49084.25000000001</v>
      </c>
      <c r="BH40" s="25">
        <f t="shared" si="13"/>
        <v>0</v>
      </c>
      <c r="BI40" s="25">
        <f t="shared" si="13"/>
        <v>0</v>
      </c>
      <c r="BJ40" s="25">
        <f t="shared" si="13"/>
        <v>34406.479999999996</v>
      </c>
      <c r="BK40" s="25">
        <f t="shared" si="13"/>
        <v>0</v>
      </c>
      <c r="BL40" s="25">
        <f t="shared" si="13"/>
        <v>0</v>
      </c>
      <c r="BM40" s="25">
        <f t="shared" si="13"/>
        <v>35690.67</v>
      </c>
      <c r="BN40" s="25">
        <f>BN38</f>
        <v>0</v>
      </c>
      <c r="BO40" s="25">
        <f>BO38</f>
        <v>0</v>
      </c>
      <c r="BP40" s="25">
        <f>BP38</f>
        <v>33087.01</v>
      </c>
      <c r="BQ40" s="25">
        <f t="shared" si="5"/>
        <v>483141.79304487177</v>
      </c>
      <c r="BR40" s="25">
        <f t="shared" si="7"/>
        <v>881103.7105448719</v>
      </c>
      <c r="BS40" s="25"/>
      <c r="BT40" s="25"/>
      <c r="BU40" s="25">
        <f>BU38</f>
        <v>33267.34</v>
      </c>
      <c r="BV40" s="25"/>
      <c r="BW40" s="25"/>
      <c r="BX40" s="25">
        <f>BX38</f>
        <v>103303.07</v>
      </c>
      <c r="BY40" s="25"/>
      <c r="BZ40" s="25"/>
      <c r="CA40" s="25">
        <f>CA38</f>
        <v>87689.66</v>
      </c>
      <c r="CB40" s="25"/>
      <c r="CC40" s="25"/>
      <c r="CD40" s="25">
        <f>CD38</f>
        <v>32075.799999999996</v>
      </c>
      <c r="CE40" s="25"/>
      <c r="CF40" s="25"/>
      <c r="CG40" s="25">
        <f>CG38</f>
        <v>33158.189999999995</v>
      </c>
      <c r="CH40" s="25"/>
      <c r="CI40" s="25"/>
      <c r="CJ40" s="25">
        <f>CJ38</f>
        <v>39162.92</v>
      </c>
      <c r="CK40" s="25"/>
      <c r="CL40" s="25"/>
      <c r="CM40" s="25">
        <f>CM38</f>
        <v>310317.67999999993</v>
      </c>
      <c r="CN40" s="25"/>
      <c r="CO40" s="25"/>
      <c r="CP40" s="25">
        <f>CP38</f>
        <v>31991.29</v>
      </c>
      <c r="CQ40" s="25"/>
      <c r="CR40" s="25"/>
      <c r="CS40" s="25">
        <f>CS38</f>
        <v>33537.11</v>
      </c>
      <c r="CT40" s="25"/>
      <c r="CU40" s="25"/>
      <c r="CV40" s="25">
        <f>CV38</f>
        <v>30890.03</v>
      </c>
      <c r="CW40" s="25"/>
      <c r="CX40" s="25"/>
      <c r="CY40" s="25">
        <f>CY38</f>
        <v>34962.78999999999</v>
      </c>
      <c r="CZ40" s="25"/>
      <c r="DA40" s="25"/>
      <c r="DB40" s="25">
        <f>DB38</f>
        <v>32219.939999999995</v>
      </c>
      <c r="DC40" s="9">
        <f t="shared" si="8"/>
        <v>802575.82</v>
      </c>
      <c r="DD40" s="33">
        <f t="shared" si="9"/>
        <v>1683679.530544872</v>
      </c>
      <c r="DE40" s="25"/>
      <c r="DF40" s="25"/>
      <c r="DG40" s="25">
        <f>DG38</f>
        <v>37458.25</v>
      </c>
      <c r="DH40" s="25"/>
      <c r="DI40" s="25"/>
      <c r="DJ40" s="25">
        <f>DJ38</f>
        <v>67984.88000000002</v>
      </c>
      <c r="DK40" s="25"/>
      <c r="DL40" s="25"/>
      <c r="DM40" s="25">
        <f>DM38</f>
        <v>127503.59999999999</v>
      </c>
      <c r="DN40" s="25"/>
      <c r="DO40" s="25"/>
      <c r="DP40" s="25">
        <f>DP38</f>
        <v>71522.51000000001</v>
      </c>
      <c r="DQ40" s="25"/>
      <c r="DR40" s="25"/>
      <c r="DS40" s="25">
        <f>DS38</f>
        <v>45902.770000000004</v>
      </c>
      <c r="DT40" s="25"/>
      <c r="DU40" s="25"/>
      <c r="DV40" s="25">
        <f>DV38</f>
        <v>122095.93999999999</v>
      </c>
      <c r="DW40" s="25"/>
      <c r="DX40" s="25"/>
      <c r="DY40" s="25">
        <f>DY38</f>
        <v>271701.38</v>
      </c>
      <c r="DZ40" s="25"/>
      <c r="EA40" s="25"/>
      <c r="EB40" s="25">
        <f>EB38</f>
        <v>34481.53999999999</v>
      </c>
      <c r="EC40" s="25"/>
      <c r="ED40" s="25"/>
      <c r="EE40" s="25">
        <f>EE38</f>
        <v>39322.75</v>
      </c>
      <c r="EF40" s="25"/>
      <c r="EG40" s="25"/>
      <c r="EH40" s="25">
        <f>EH38</f>
        <v>38843.26</v>
      </c>
      <c r="EI40" s="25"/>
      <c r="EJ40" s="25"/>
      <c r="EK40" s="25">
        <f>EK38</f>
        <v>47200.68</v>
      </c>
      <c r="EL40" s="25"/>
      <c r="EM40" s="25"/>
      <c r="EN40" s="25">
        <f>EN38</f>
        <v>38900.15</v>
      </c>
      <c r="EO40" s="25">
        <f>EO38</f>
        <v>0</v>
      </c>
      <c r="EP40" s="25">
        <f>EP38</f>
        <v>0</v>
      </c>
      <c r="EQ40" s="25"/>
      <c r="ER40" s="25"/>
      <c r="ES40" s="25">
        <f>ES38</f>
        <v>156396.03</v>
      </c>
      <c r="ET40" s="25"/>
      <c r="EU40" s="25"/>
      <c r="EV40" s="25">
        <f>EV38</f>
        <v>37996.020000000004</v>
      </c>
      <c r="EW40" s="25"/>
      <c r="EX40" s="25"/>
      <c r="EY40" s="25">
        <f>EY38</f>
        <v>383630.7</v>
      </c>
      <c r="EZ40" s="25"/>
      <c r="FA40" s="25"/>
      <c r="FB40" s="25">
        <f>FB38</f>
        <v>47069.740000000005</v>
      </c>
      <c r="FC40" s="25"/>
      <c r="FD40" s="25"/>
      <c r="FE40" s="25">
        <f>FE38</f>
        <v>442524.68000000005</v>
      </c>
      <c r="FF40" s="25"/>
      <c r="FG40" s="25"/>
      <c r="FH40" s="25">
        <f>FH38</f>
        <v>36537.86</v>
      </c>
      <c r="FI40" s="25"/>
      <c r="FJ40" s="25"/>
      <c r="FK40" s="25">
        <f>FK38</f>
        <v>47780.53</v>
      </c>
      <c r="FL40" s="25"/>
      <c r="FM40" s="25"/>
      <c r="FN40" s="25">
        <f>FN38</f>
        <v>37579.94</v>
      </c>
      <c r="FO40" s="25"/>
      <c r="FP40" s="25"/>
      <c r="FQ40" s="29">
        <f>FQ38</f>
        <v>49008.47000000001</v>
      </c>
      <c r="FR40" s="42"/>
      <c r="FS40" s="42"/>
      <c r="FT40" s="25">
        <f>FT38</f>
        <v>37344.44</v>
      </c>
      <c r="FU40" s="42"/>
      <c r="FV40" s="42"/>
      <c r="FW40" s="25">
        <f>FW38</f>
        <v>40319.020000000004</v>
      </c>
      <c r="FX40" s="42"/>
      <c r="FY40" s="42"/>
      <c r="FZ40" s="25">
        <f>FZ38</f>
        <v>43602.369999999995</v>
      </c>
      <c r="GA40" s="23">
        <f>SUM(ES40:FZ40)</f>
        <v>1359789.7999999998</v>
      </c>
    </row>
    <row r="41" spans="1:183" s="85" customFormat="1" ht="12.75">
      <c r="A41" s="75" t="s">
        <v>54</v>
      </c>
      <c r="B41" s="76"/>
      <c r="C41" s="77">
        <v>37233.41</v>
      </c>
      <c r="D41" s="77"/>
      <c r="E41" s="77">
        <v>37233.41</v>
      </c>
      <c r="F41" s="77"/>
      <c r="G41" s="77">
        <v>37164.72</v>
      </c>
      <c r="H41" s="77"/>
      <c r="I41" s="77">
        <v>37071.32</v>
      </c>
      <c r="J41" s="78"/>
      <c r="K41" s="77">
        <v>36943</v>
      </c>
      <c r="L41" s="77"/>
      <c r="M41" s="77">
        <v>36938.29</v>
      </c>
      <c r="N41" s="78"/>
      <c r="O41" s="77">
        <v>36936.56</v>
      </c>
      <c r="P41" s="77"/>
      <c r="Q41" s="77">
        <v>37063.08</v>
      </c>
      <c r="R41" s="78"/>
      <c r="S41" s="79">
        <f>C41+E41+G41+I41+K41+M41+O41+Q41</f>
        <v>296583.79000000004</v>
      </c>
      <c r="T41" s="80"/>
      <c r="U41" s="80"/>
      <c r="V41" s="80">
        <v>44925.31</v>
      </c>
      <c r="W41" s="80"/>
      <c r="X41" s="80"/>
      <c r="Y41" s="81">
        <v>44925.31</v>
      </c>
      <c r="Z41" s="80"/>
      <c r="AA41" s="80"/>
      <c r="AB41" s="81">
        <v>44925.31</v>
      </c>
      <c r="AC41" s="80"/>
      <c r="AD41" s="80"/>
      <c r="AE41" s="80">
        <v>44925.31</v>
      </c>
      <c r="AF41" s="80">
        <f t="shared" si="6"/>
        <v>476285.03</v>
      </c>
      <c r="AG41" s="80"/>
      <c r="AH41" s="80"/>
      <c r="AI41" s="80">
        <v>45977.85</v>
      </c>
      <c r="AJ41" s="80"/>
      <c r="AK41" s="80"/>
      <c r="AL41" s="80">
        <v>45977.85</v>
      </c>
      <c r="AM41" s="80"/>
      <c r="AN41" s="80"/>
      <c r="AO41" s="80">
        <v>45977.85</v>
      </c>
      <c r="AP41" s="80"/>
      <c r="AQ41" s="80"/>
      <c r="AR41" s="80">
        <v>45977.85</v>
      </c>
      <c r="AS41" s="80"/>
      <c r="AT41" s="80"/>
      <c r="AU41" s="80">
        <v>45977.85</v>
      </c>
      <c r="AV41" s="80"/>
      <c r="AW41" s="80"/>
      <c r="AX41" s="80">
        <v>45977.85</v>
      </c>
      <c r="AY41" s="80"/>
      <c r="AZ41" s="80"/>
      <c r="BA41" s="80">
        <v>45977.85</v>
      </c>
      <c r="BB41" s="80"/>
      <c r="BC41" s="80"/>
      <c r="BD41" s="80">
        <v>45977.85</v>
      </c>
      <c r="BE41" s="80"/>
      <c r="BF41" s="80"/>
      <c r="BG41" s="80">
        <v>45969.55</v>
      </c>
      <c r="BH41" s="80"/>
      <c r="BI41" s="80"/>
      <c r="BJ41" s="80">
        <v>45969.55</v>
      </c>
      <c r="BK41" s="80"/>
      <c r="BL41" s="80"/>
      <c r="BM41" s="80">
        <v>45969.55</v>
      </c>
      <c r="BN41" s="80"/>
      <c r="BO41" s="80"/>
      <c r="BP41" s="80">
        <v>45969.55</v>
      </c>
      <c r="BQ41" s="80">
        <f t="shared" si="5"/>
        <v>551700.9999999999</v>
      </c>
      <c r="BR41" s="80">
        <f t="shared" si="7"/>
        <v>1027986.0299999999</v>
      </c>
      <c r="BS41" s="80"/>
      <c r="BT41" s="80"/>
      <c r="BU41" s="80">
        <v>50455.7</v>
      </c>
      <c r="BV41" s="80"/>
      <c r="BW41" s="80"/>
      <c r="BX41" s="80">
        <v>50455.7</v>
      </c>
      <c r="BY41" s="80"/>
      <c r="BZ41" s="80"/>
      <c r="CA41" s="80">
        <v>50455.7</v>
      </c>
      <c r="CB41" s="80"/>
      <c r="CC41" s="80"/>
      <c r="CD41" s="80">
        <v>50455.7</v>
      </c>
      <c r="CE41" s="80"/>
      <c r="CF41" s="80"/>
      <c r="CG41" s="80">
        <v>50455.7</v>
      </c>
      <c r="CH41" s="80"/>
      <c r="CI41" s="80"/>
      <c r="CJ41" s="80">
        <v>50455.7</v>
      </c>
      <c r="CK41" s="80"/>
      <c r="CL41" s="80"/>
      <c r="CM41" s="80">
        <v>50455.7</v>
      </c>
      <c r="CN41" s="80"/>
      <c r="CO41" s="80"/>
      <c r="CP41" s="80">
        <v>50455.7</v>
      </c>
      <c r="CQ41" s="80"/>
      <c r="CR41" s="80"/>
      <c r="CS41" s="80">
        <v>50455.7</v>
      </c>
      <c r="CT41" s="80"/>
      <c r="CU41" s="80"/>
      <c r="CV41" s="80">
        <v>50455.7</v>
      </c>
      <c r="CW41" s="80"/>
      <c r="CX41" s="80"/>
      <c r="CY41" s="80">
        <v>50455.7</v>
      </c>
      <c r="CZ41" s="80"/>
      <c r="DA41" s="80"/>
      <c r="DB41" s="80">
        <v>50455.7</v>
      </c>
      <c r="DC41" s="82">
        <f t="shared" si="8"/>
        <v>605468.4</v>
      </c>
      <c r="DD41" s="83">
        <f t="shared" si="9"/>
        <v>1633454.43</v>
      </c>
      <c r="DE41" s="80"/>
      <c r="DF41" s="80"/>
      <c r="DG41" s="80">
        <v>91496.01</v>
      </c>
      <c r="DH41" s="80"/>
      <c r="DI41" s="80"/>
      <c r="DJ41" s="80">
        <v>91496.01</v>
      </c>
      <c r="DK41" s="80"/>
      <c r="DL41" s="80"/>
      <c r="DM41" s="80">
        <v>91496.01</v>
      </c>
      <c r="DN41" s="80"/>
      <c r="DO41" s="80"/>
      <c r="DP41" s="80">
        <v>91496.01</v>
      </c>
      <c r="DQ41" s="80"/>
      <c r="DR41" s="80"/>
      <c r="DS41" s="80">
        <v>91496.01</v>
      </c>
      <c r="DT41" s="80"/>
      <c r="DU41" s="80"/>
      <c r="DV41" s="80">
        <v>91496.01</v>
      </c>
      <c r="DW41" s="80"/>
      <c r="DX41" s="80"/>
      <c r="DY41" s="80">
        <v>91496.01</v>
      </c>
      <c r="DZ41" s="80"/>
      <c r="EA41" s="80"/>
      <c r="EB41" s="80">
        <v>91496.01</v>
      </c>
      <c r="EC41" s="80"/>
      <c r="ED41" s="80"/>
      <c r="EE41" s="80">
        <v>91496.01</v>
      </c>
      <c r="EF41" s="80"/>
      <c r="EG41" s="80"/>
      <c r="EH41" s="80">
        <v>91496.01</v>
      </c>
      <c r="EI41" s="80"/>
      <c r="EJ41" s="80"/>
      <c r="EK41" s="80">
        <v>91496.01</v>
      </c>
      <c r="EL41" s="80"/>
      <c r="EM41" s="80"/>
      <c r="EN41" s="80">
        <v>91496.01</v>
      </c>
      <c r="EO41" s="80">
        <f>SUM(DG41:EN41)</f>
        <v>1097952.1199999999</v>
      </c>
      <c r="EP41" s="80">
        <f>EO41+DD41</f>
        <v>2731406.55</v>
      </c>
      <c r="EQ41" s="80"/>
      <c r="ER41" s="80"/>
      <c r="ES41" s="80">
        <v>101853.14</v>
      </c>
      <c r="ET41" s="80"/>
      <c r="EU41" s="80"/>
      <c r="EV41" s="80">
        <v>101853.14</v>
      </c>
      <c r="EW41" s="80"/>
      <c r="EX41" s="80"/>
      <c r="EY41" s="80">
        <v>101853.14</v>
      </c>
      <c r="EZ41" s="80"/>
      <c r="FA41" s="80"/>
      <c r="FB41" s="80">
        <v>101853.14</v>
      </c>
      <c r="FC41" s="80"/>
      <c r="FD41" s="80"/>
      <c r="FE41" s="80">
        <v>101853.14</v>
      </c>
      <c r="FF41" s="80"/>
      <c r="FG41" s="80"/>
      <c r="FH41" s="80">
        <v>101853.14</v>
      </c>
      <c r="FI41" s="80"/>
      <c r="FJ41" s="80"/>
      <c r="FK41" s="80">
        <v>101853.14</v>
      </c>
      <c r="FL41" s="80"/>
      <c r="FM41" s="80"/>
      <c r="FN41" s="80">
        <v>101853.14</v>
      </c>
      <c r="FO41" s="80"/>
      <c r="FP41" s="80"/>
      <c r="FQ41" s="81">
        <v>101853.14</v>
      </c>
      <c r="FR41" s="84"/>
      <c r="FS41" s="84"/>
      <c r="FT41" s="80">
        <v>101853.14</v>
      </c>
      <c r="FU41" s="84"/>
      <c r="FV41" s="84"/>
      <c r="FW41" s="80">
        <v>101853.14</v>
      </c>
      <c r="FX41" s="84"/>
      <c r="FY41" s="84"/>
      <c r="FZ41" s="80">
        <v>101853.14</v>
      </c>
      <c r="GA41" s="121">
        <f aca="true" t="shared" si="14" ref="GA41:GA54">SUM(ES41:FZ41)</f>
        <v>1222237.68</v>
      </c>
    </row>
    <row r="42" spans="1:183" s="85" customFormat="1" ht="12.75">
      <c r="A42" s="75" t="s">
        <v>55</v>
      </c>
      <c r="B42" s="76"/>
      <c r="C42" s="77">
        <v>30827.91</v>
      </c>
      <c r="D42" s="77"/>
      <c r="E42" s="77">
        <v>33229.64</v>
      </c>
      <c r="F42" s="77"/>
      <c r="G42" s="77">
        <v>40396.03</v>
      </c>
      <c r="H42" s="77"/>
      <c r="I42" s="77">
        <v>37466.27</v>
      </c>
      <c r="J42" s="78"/>
      <c r="K42" s="77">
        <v>39261.75</v>
      </c>
      <c r="L42" s="77"/>
      <c r="M42" s="77">
        <v>34693.72</v>
      </c>
      <c r="N42" s="78"/>
      <c r="O42" s="77">
        <v>37687.26</v>
      </c>
      <c r="P42" s="77"/>
      <c r="Q42" s="77">
        <v>33201.95</v>
      </c>
      <c r="R42" s="78"/>
      <c r="S42" s="79">
        <f>C42+E42+G42+I42+K42+M42+O42+Q42</f>
        <v>286764.53</v>
      </c>
      <c r="T42" s="80"/>
      <c r="U42" s="80"/>
      <c r="V42" s="80">
        <v>40465.69</v>
      </c>
      <c r="W42" s="80"/>
      <c r="X42" s="80"/>
      <c r="Y42" s="81">
        <v>32148.6</v>
      </c>
      <c r="Z42" s="80"/>
      <c r="AA42" s="80"/>
      <c r="AB42" s="81">
        <v>44376.2</v>
      </c>
      <c r="AC42" s="80"/>
      <c r="AD42" s="80"/>
      <c r="AE42" s="80">
        <v>36531.45</v>
      </c>
      <c r="AF42" s="80">
        <f t="shared" si="6"/>
        <v>440286.47000000003</v>
      </c>
      <c r="AG42" s="80"/>
      <c r="AH42" s="80"/>
      <c r="AI42" s="80">
        <v>36273.9</v>
      </c>
      <c r="AJ42" s="80"/>
      <c r="AK42" s="80"/>
      <c r="AL42" s="80">
        <v>34099.38</v>
      </c>
      <c r="AM42" s="80"/>
      <c r="AN42" s="80"/>
      <c r="AO42" s="80">
        <f>8235.14+40469.35</f>
        <v>48704.49</v>
      </c>
      <c r="AP42" s="80"/>
      <c r="AQ42" s="80"/>
      <c r="AR42" s="80">
        <f>8091.89+33697.13</f>
        <v>41789.02</v>
      </c>
      <c r="AS42" s="80"/>
      <c r="AT42" s="80"/>
      <c r="AU42" s="80">
        <f>8070.77+40046.76</f>
        <v>48117.53</v>
      </c>
      <c r="AV42" s="80"/>
      <c r="AW42" s="80"/>
      <c r="AX42" s="80">
        <f>8087.15+36406.21</f>
        <v>44493.36</v>
      </c>
      <c r="AY42" s="80"/>
      <c r="AZ42" s="80"/>
      <c r="BA42" s="80">
        <f>8048.28+35129.78</f>
        <v>43178.06</v>
      </c>
      <c r="BB42" s="80"/>
      <c r="BC42" s="80"/>
      <c r="BD42" s="80">
        <v>59258.08</v>
      </c>
      <c r="BE42" s="80"/>
      <c r="BF42" s="80"/>
      <c r="BG42" s="80">
        <v>44903.36</v>
      </c>
      <c r="BH42" s="80"/>
      <c r="BI42" s="80"/>
      <c r="BJ42" s="80">
        <v>48990.66</v>
      </c>
      <c r="BK42" s="80"/>
      <c r="BL42" s="80"/>
      <c r="BM42" s="80">
        <v>49213.16</v>
      </c>
      <c r="BN42" s="80"/>
      <c r="BO42" s="80"/>
      <c r="BP42" s="80">
        <v>46252.8</v>
      </c>
      <c r="BQ42" s="80">
        <f t="shared" si="5"/>
        <v>545273.8</v>
      </c>
      <c r="BR42" s="80">
        <f t="shared" si="7"/>
        <v>985560.27</v>
      </c>
      <c r="BS42" s="80"/>
      <c r="BT42" s="80"/>
      <c r="BU42" s="80">
        <v>42308</v>
      </c>
      <c r="BV42" s="80"/>
      <c r="BW42" s="80"/>
      <c r="BX42" s="80">
        <v>49568.03</v>
      </c>
      <c r="BY42" s="80"/>
      <c r="BZ42" s="80"/>
      <c r="CA42" s="80">
        <v>50454.24</v>
      </c>
      <c r="CB42" s="80"/>
      <c r="CC42" s="80"/>
      <c r="CD42" s="80">
        <v>51158.57</v>
      </c>
      <c r="CE42" s="80"/>
      <c r="CF42" s="80"/>
      <c r="CG42" s="80">
        <v>51494.45</v>
      </c>
      <c r="CH42" s="80"/>
      <c r="CI42" s="80"/>
      <c r="CJ42" s="80">
        <v>48512.78</v>
      </c>
      <c r="CK42" s="80"/>
      <c r="CL42" s="80"/>
      <c r="CM42" s="80">
        <v>48260.91</v>
      </c>
      <c r="CN42" s="80"/>
      <c r="CO42" s="80"/>
      <c r="CP42" s="80">
        <v>53064.08</v>
      </c>
      <c r="CQ42" s="80"/>
      <c r="CR42" s="80"/>
      <c r="CS42" s="80">
        <v>51200.05</v>
      </c>
      <c r="CT42" s="80"/>
      <c r="CU42" s="80"/>
      <c r="CV42" s="80">
        <v>49111.77</v>
      </c>
      <c r="CW42" s="80"/>
      <c r="CX42" s="80"/>
      <c r="CY42" s="80">
        <v>51813.9</v>
      </c>
      <c r="CZ42" s="80"/>
      <c r="DA42" s="80"/>
      <c r="DB42" s="80">
        <v>47502.78</v>
      </c>
      <c r="DC42" s="82">
        <f t="shared" si="8"/>
        <v>594449.56</v>
      </c>
      <c r="DD42" s="83">
        <f t="shared" si="9"/>
        <v>1580009.83</v>
      </c>
      <c r="DE42" s="80"/>
      <c r="DF42" s="80"/>
      <c r="DG42" s="80">
        <v>53660.85</v>
      </c>
      <c r="DH42" s="80"/>
      <c r="DI42" s="80"/>
      <c r="DJ42" s="80">
        <v>87036.65</v>
      </c>
      <c r="DK42" s="80"/>
      <c r="DL42" s="80"/>
      <c r="DM42" s="80">
        <v>88506.18</v>
      </c>
      <c r="DN42" s="80"/>
      <c r="DO42" s="80"/>
      <c r="DP42" s="80">
        <v>90968.95</v>
      </c>
      <c r="DQ42" s="80"/>
      <c r="DR42" s="80"/>
      <c r="DS42" s="80">
        <v>96122.71</v>
      </c>
      <c r="DT42" s="80"/>
      <c r="DU42" s="80"/>
      <c r="DV42" s="80">
        <v>89753.46</v>
      </c>
      <c r="DW42" s="80"/>
      <c r="DX42" s="80"/>
      <c r="DY42" s="80">
        <v>92933.56</v>
      </c>
      <c r="DZ42" s="80"/>
      <c r="EA42" s="80"/>
      <c r="EB42" s="80">
        <v>94302.54</v>
      </c>
      <c r="EC42" s="80"/>
      <c r="ED42" s="80"/>
      <c r="EE42" s="80">
        <v>89350.48</v>
      </c>
      <c r="EF42" s="80"/>
      <c r="EG42" s="80"/>
      <c r="EH42" s="80">
        <v>87839.76</v>
      </c>
      <c r="EI42" s="80"/>
      <c r="EJ42" s="80"/>
      <c r="EK42" s="80">
        <v>92683.11</v>
      </c>
      <c r="EL42" s="80"/>
      <c r="EM42" s="80"/>
      <c r="EN42" s="80">
        <v>91309.78</v>
      </c>
      <c r="EO42" s="80">
        <f aca="true" t="shared" si="15" ref="EO42:EO105">SUM(DG42:EN42)</f>
        <v>1054468.03</v>
      </c>
      <c r="EP42" s="80">
        <f aca="true" t="shared" si="16" ref="EP42:EP54">EO42+DD42</f>
        <v>2634477.8600000003</v>
      </c>
      <c r="EQ42" s="80"/>
      <c r="ER42" s="80"/>
      <c r="ES42" s="80">
        <v>88791.35</v>
      </c>
      <c r="ET42" s="80"/>
      <c r="EU42" s="80"/>
      <c r="EV42" s="80">
        <v>101625.08</v>
      </c>
      <c r="EW42" s="80"/>
      <c r="EX42" s="80"/>
      <c r="EY42" s="80">
        <v>99261.46</v>
      </c>
      <c r="EZ42" s="80"/>
      <c r="FA42" s="80"/>
      <c r="FB42" s="80">
        <v>104938.03</v>
      </c>
      <c r="FC42" s="80"/>
      <c r="FD42" s="80"/>
      <c r="FE42" s="80">
        <v>102566.55</v>
      </c>
      <c r="FF42" s="80"/>
      <c r="FG42" s="80"/>
      <c r="FH42" s="80">
        <v>102007.19</v>
      </c>
      <c r="FI42" s="80"/>
      <c r="FJ42" s="80"/>
      <c r="FK42" s="80">
        <v>101779.09</v>
      </c>
      <c r="FL42" s="80"/>
      <c r="FM42" s="80"/>
      <c r="FN42" s="80">
        <v>96479.38</v>
      </c>
      <c r="FO42" s="80"/>
      <c r="FP42" s="80"/>
      <c r="FQ42" s="81">
        <v>99508.21</v>
      </c>
      <c r="FR42" s="84"/>
      <c r="FS42" s="84"/>
      <c r="FT42" s="80">
        <v>105343.62</v>
      </c>
      <c r="FU42" s="84"/>
      <c r="FV42" s="84"/>
      <c r="FW42" s="80">
        <v>98917.31</v>
      </c>
      <c r="FX42" s="84"/>
      <c r="FY42" s="84"/>
      <c r="FZ42" s="80">
        <v>101990.5</v>
      </c>
      <c r="GA42" s="121">
        <f t="shared" si="14"/>
        <v>1203207.77</v>
      </c>
    </row>
    <row r="43" spans="1:183" s="4" customFormat="1" ht="18" customHeight="1">
      <c r="A43" s="35" t="s">
        <v>56</v>
      </c>
      <c r="B43" s="18">
        <v>36865.32</v>
      </c>
      <c r="C43" s="39">
        <f>C41-C42</f>
        <v>6405.500000000004</v>
      </c>
      <c r="D43" s="39"/>
      <c r="E43" s="39">
        <f aca="true" t="shared" si="17" ref="E43:Q43">E41-E42</f>
        <v>4003.770000000004</v>
      </c>
      <c r="F43" s="39"/>
      <c r="G43" s="39">
        <f t="shared" si="17"/>
        <v>-3231.3099999999977</v>
      </c>
      <c r="H43" s="39"/>
      <c r="I43" s="39">
        <f t="shared" si="17"/>
        <v>-394.9499999999971</v>
      </c>
      <c r="J43" s="39"/>
      <c r="K43" s="39">
        <f t="shared" si="17"/>
        <v>-2318.75</v>
      </c>
      <c r="L43" s="39"/>
      <c r="M43" s="39">
        <f t="shared" si="17"/>
        <v>2244.5699999999997</v>
      </c>
      <c r="N43" s="39"/>
      <c r="O43" s="39">
        <f t="shared" si="17"/>
        <v>-750.7000000000044</v>
      </c>
      <c r="P43" s="39"/>
      <c r="Q43" s="39">
        <f t="shared" si="17"/>
        <v>3861.1300000000047</v>
      </c>
      <c r="R43" s="39">
        <v>46684.58</v>
      </c>
      <c r="S43" s="17">
        <f>C43+E43+G43+I43+K43+M43+O43+Q43</f>
        <v>9819.260000000013</v>
      </c>
      <c r="T43" s="25"/>
      <c r="U43" s="25"/>
      <c r="V43" s="25">
        <f>V41-V42</f>
        <v>4459.619999999995</v>
      </c>
      <c r="W43" s="25">
        <f aca="true" t="shared" si="18" ref="W43:AE43">W41-W42</f>
        <v>0</v>
      </c>
      <c r="X43" s="25">
        <f t="shared" si="18"/>
        <v>0</v>
      </c>
      <c r="Y43" s="25">
        <f t="shared" si="18"/>
        <v>12776.71</v>
      </c>
      <c r="Z43" s="25">
        <f t="shared" si="18"/>
        <v>0</v>
      </c>
      <c r="AA43" s="25">
        <f t="shared" si="18"/>
        <v>0</v>
      </c>
      <c r="AB43" s="25">
        <f t="shared" si="18"/>
        <v>549.1100000000006</v>
      </c>
      <c r="AC43" s="25">
        <f t="shared" si="18"/>
        <v>0</v>
      </c>
      <c r="AD43" s="25">
        <f t="shared" si="18"/>
        <v>0</v>
      </c>
      <c r="AE43" s="25">
        <f t="shared" si="18"/>
        <v>8393.86</v>
      </c>
      <c r="AF43" s="25">
        <f t="shared" si="6"/>
        <v>35998.56000000001</v>
      </c>
      <c r="AG43" s="25">
        <f aca="true" t="shared" si="19" ref="AG43:BP43">AG41-AG42</f>
        <v>0</v>
      </c>
      <c r="AH43" s="25">
        <f t="shared" si="19"/>
        <v>0</v>
      </c>
      <c r="AI43" s="25">
        <f t="shared" si="19"/>
        <v>9703.949999999997</v>
      </c>
      <c r="AJ43" s="25">
        <f t="shared" si="19"/>
        <v>0</v>
      </c>
      <c r="AK43" s="25">
        <f t="shared" si="19"/>
        <v>0</v>
      </c>
      <c r="AL43" s="25">
        <f t="shared" si="19"/>
        <v>11878.470000000001</v>
      </c>
      <c r="AM43" s="25">
        <f t="shared" si="19"/>
        <v>0</v>
      </c>
      <c r="AN43" s="25">
        <f t="shared" si="19"/>
        <v>0</v>
      </c>
      <c r="AO43" s="25">
        <f t="shared" si="19"/>
        <v>-2726.6399999999994</v>
      </c>
      <c r="AP43" s="25">
        <f t="shared" si="19"/>
        <v>0</v>
      </c>
      <c r="AQ43" s="25">
        <f t="shared" si="19"/>
        <v>0</v>
      </c>
      <c r="AR43" s="25">
        <f t="shared" si="19"/>
        <v>4188.830000000002</v>
      </c>
      <c r="AS43" s="25">
        <f t="shared" si="19"/>
        <v>0</v>
      </c>
      <c r="AT43" s="25">
        <f t="shared" si="19"/>
        <v>0</v>
      </c>
      <c r="AU43" s="25">
        <f t="shared" si="19"/>
        <v>-2139.6800000000003</v>
      </c>
      <c r="AV43" s="25">
        <f t="shared" si="19"/>
        <v>0</v>
      </c>
      <c r="AW43" s="25">
        <f t="shared" si="19"/>
        <v>0</v>
      </c>
      <c r="AX43" s="25">
        <f t="shared" si="19"/>
        <v>1484.489999999998</v>
      </c>
      <c r="AY43" s="25">
        <f t="shared" si="19"/>
        <v>0</v>
      </c>
      <c r="AZ43" s="25">
        <f t="shared" si="19"/>
        <v>0</v>
      </c>
      <c r="BA43" s="25">
        <f t="shared" si="19"/>
        <v>2799.790000000001</v>
      </c>
      <c r="BB43" s="25">
        <f t="shared" si="19"/>
        <v>0</v>
      </c>
      <c r="BC43" s="25">
        <f t="shared" si="19"/>
        <v>0</v>
      </c>
      <c r="BD43" s="25">
        <f t="shared" si="19"/>
        <v>-13280.230000000003</v>
      </c>
      <c r="BE43" s="25">
        <f t="shared" si="19"/>
        <v>0</v>
      </c>
      <c r="BF43" s="25">
        <f t="shared" si="19"/>
        <v>0</v>
      </c>
      <c r="BG43" s="25">
        <f t="shared" si="19"/>
        <v>1066.1900000000023</v>
      </c>
      <c r="BH43" s="25">
        <f t="shared" si="19"/>
        <v>0</v>
      </c>
      <c r="BI43" s="25">
        <f t="shared" si="19"/>
        <v>0</v>
      </c>
      <c r="BJ43" s="25">
        <f t="shared" si="19"/>
        <v>-3021.1100000000006</v>
      </c>
      <c r="BK43" s="25">
        <f t="shared" si="19"/>
        <v>0</v>
      </c>
      <c r="BL43" s="25">
        <f t="shared" si="19"/>
        <v>0</v>
      </c>
      <c r="BM43" s="25">
        <f t="shared" si="19"/>
        <v>-3243.6100000000006</v>
      </c>
      <c r="BN43" s="25">
        <f t="shared" si="19"/>
        <v>0</v>
      </c>
      <c r="BO43" s="25">
        <f t="shared" si="19"/>
        <v>0</v>
      </c>
      <c r="BP43" s="25">
        <f t="shared" si="19"/>
        <v>-283.25</v>
      </c>
      <c r="BQ43" s="25">
        <f t="shared" si="5"/>
        <v>6427.199999999997</v>
      </c>
      <c r="BR43" s="25">
        <f t="shared" si="7"/>
        <v>42425.76000000001</v>
      </c>
      <c r="BS43" s="25"/>
      <c r="BT43" s="25"/>
      <c r="BU43" s="25">
        <f>BU41-BU42</f>
        <v>8147.699999999997</v>
      </c>
      <c r="BV43" s="25"/>
      <c r="BW43" s="25"/>
      <c r="BX43" s="25">
        <f>BX41-BX42</f>
        <v>887.6699999999983</v>
      </c>
      <c r="BY43" s="25"/>
      <c r="BZ43" s="25"/>
      <c r="CA43" s="25">
        <f>CA41-CA42</f>
        <v>1.4599999999991269</v>
      </c>
      <c r="CB43" s="25"/>
      <c r="CC43" s="25"/>
      <c r="CD43" s="25">
        <f>CD41-CD42</f>
        <v>-702.8700000000026</v>
      </c>
      <c r="CE43" s="25"/>
      <c r="CF43" s="25"/>
      <c r="CG43" s="25">
        <f>CG41-CG42</f>
        <v>-1038.75</v>
      </c>
      <c r="CH43" s="25"/>
      <c r="CI43" s="25"/>
      <c r="CJ43" s="25">
        <f>CJ41-CJ42</f>
        <v>1942.9199999999983</v>
      </c>
      <c r="CK43" s="25"/>
      <c r="CL43" s="25"/>
      <c r="CM43" s="25">
        <f>CM41-CM42</f>
        <v>2194.7899999999936</v>
      </c>
      <c r="CN43" s="25"/>
      <c r="CO43" s="25"/>
      <c r="CP43" s="25">
        <f>CP41-CP42</f>
        <v>-2608.3800000000047</v>
      </c>
      <c r="CQ43" s="25"/>
      <c r="CR43" s="25"/>
      <c r="CS43" s="25">
        <f>CS41-CS42</f>
        <v>-744.3500000000058</v>
      </c>
      <c r="CT43" s="25"/>
      <c r="CU43" s="25"/>
      <c r="CV43" s="25">
        <f>CV41-CV42</f>
        <v>1343.9300000000003</v>
      </c>
      <c r="CW43" s="25"/>
      <c r="CX43" s="25"/>
      <c r="CY43" s="25">
        <f>CY41-CY42</f>
        <v>-1358.2000000000044</v>
      </c>
      <c r="CZ43" s="25"/>
      <c r="DA43" s="25"/>
      <c r="DB43" s="25">
        <f>DB41-DB42</f>
        <v>2952.9199999999983</v>
      </c>
      <c r="DC43" s="9">
        <f t="shared" si="8"/>
        <v>11018.839999999967</v>
      </c>
      <c r="DD43" s="33">
        <f t="shared" si="9"/>
        <v>53444.59999999998</v>
      </c>
      <c r="DE43" s="25"/>
      <c r="DF43" s="25"/>
      <c r="DG43" s="25">
        <f>DG41-DG42</f>
        <v>37835.159999999996</v>
      </c>
      <c r="DH43" s="25"/>
      <c r="DI43" s="25"/>
      <c r="DJ43" s="25">
        <f>DJ41-DJ42</f>
        <v>4459.360000000001</v>
      </c>
      <c r="DK43" s="25"/>
      <c r="DL43" s="25"/>
      <c r="DM43" s="25">
        <f>DM41-DM42</f>
        <v>2989.8300000000017</v>
      </c>
      <c r="DN43" s="25"/>
      <c r="DO43" s="25"/>
      <c r="DP43" s="25">
        <f>DP41-DP42</f>
        <v>527.0599999999977</v>
      </c>
      <c r="DQ43" s="25"/>
      <c r="DR43" s="25"/>
      <c r="DS43" s="25">
        <f>DS41-DS42</f>
        <v>-4626.700000000012</v>
      </c>
      <c r="DT43" s="25"/>
      <c r="DU43" s="25"/>
      <c r="DV43" s="25">
        <f>DV41-DV42</f>
        <v>1742.5499999999884</v>
      </c>
      <c r="DW43" s="25"/>
      <c r="DX43" s="25"/>
      <c r="DY43" s="25">
        <f>DY41-DY42</f>
        <v>-1437.550000000003</v>
      </c>
      <c r="DZ43" s="25"/>
      <c r="EA43" s="25"/>
      <c r="EB43" s="25">
        <f>EB41-EB42</f>
        <v>-2806.529999999999</v>
      </c>
      <c r="EC43" s="25"/>
      <c r="ED43" s="25"/>
      <c r="EE43" s="25">
        <f>EE41-EE42</f>
        <v>2145.529999999999</v>
      </c>
      <c r="EF43" s="25"/>
      <c r="EG43" s="25"/>
      <c r="EH43" s="25">
        <f>EH41-EH42</f>
        <v>3656.25</v>
      </c>
      <c r="EI43" s="25"/>
      <c r="EJ43" s="25"/>
      <c r="EK43" s="25">
        <f>EK41-EK42</f>
        <v>-1187.1000000000058</v>
      </c>
      <c r="EL43" s="25"/>
      <c r="EM43" s="25"/>
      <c r="EN43" s="25">
        <f>EN41-EN42</f>
        <v>186.22999999999593</v>
      </c>
      <c r="EO43" s="25">
        <f t="shared" si="15"/>
        <v>43484.08999999996</v>
      </c>
      <c r="EP43" s="25">
        <f t="shared" si="16"/>
        <v>96928.68999999994</v>
      </c>
      <c r="EQ43" s="25"/>
      <c r="ER43" s="25"/>
      <c r="ES43" s="25">
        <f>ES41-ES42</f>
        <v>13061.789999999994</v>
      </c>
      <c r="ET43" s="25"/>
      <c r="EU43" s="25"/>
      <c r="EV43" s="25">
        <f>EV41-EV42</f>
        <v>228.05999999999767</v>
      </c>
      <c r="EW43" s="25"/>
      <c r="EX43" s="25"/>
      <c r="EY43" s="25">
        <f>EY41-EY42</f>
        <v>2591.679999999993</v>
      </c>
      <c r="EZ43" s="25"/>
      <c r="FA43" s="25"/>
      <c r="FB43" s="25">
        <f>FB41-FB42</f>
        <v>-3084.8899999999994</v>
      </c>
      <c r="FC43" s="25"/>
      <c r="FD43" s="25"/>
      <c r="FE43" s="25">
        <f>FE41-FE42</f>
        <v>-713.4100000000035</v>
      </c>
      <c r="FF43" s="25"/>
      <c r="FG43" s="25"/>
      <c r="FH43" s="25">
        <f>FH41-FH42</f>
        <v>-154.0500000000029</v>
      </c>
      <c r="FI43" s="25"/>
      <c r="FJ43" s="25"/>
      <c r="FK43" s="25">
        <f>FK41-FK42</f>
        <v>74.05000000000291</v>
      </c>
      <c r="FL43" s="25"/>
      <c r="FM43" s="25"/>
      <c r="FN43" s="25">
        <f>FN41-FN42</f>
        <v>5373.759999999995</v>
      </c>
      <c r="FO43" s="25"/>
      <c r="FP43" s="25"/>
      <c r="FQ43" s="29">
        <f>FQ41-FQ42</f>
        <v>2344.929999999993</v>
      </c>
      <c r="FR43" s="72"/>
      <c r="FS43" s="72"/>
      <c r="FT43" s="25">
        <f>FT41-FT42</f>
        <v>-3490.479999999996</v>
      </c>
      <c r="FU43" s="72"/>
      <c r="FV43" s="72"/>
      <c r="FW43" s="25">
        <f>FW41-FW42</f>
        <v>2935.8300000000017</v>
      </c>
      <c r="FX43" s="72"/>
      <c r="FY43" s="72"/>
      <c r="FZ43" s="25">
        <f>FZ41-FZ42</f>
        <v>-137.36000000000058</v>
      </c>
      <c r="GA43" s="23">
        <f t="shared" si="14"/>
        <v>19029.909999999974</v>
      </c>
    </row>
    <row r="44" spans="1:183" s="4" customFormat="1" ht="22.5" hidden="1">
      <c r="A44" s="35" t="s">
        <v>57</v>
      </c>
      <c r="B44" s="18"/>
      <c r="C44" s="39"/>
      <c r="D44" s="39"/>
      <c r="E44" s="39"/>
      <c r="F44" s="39"/>
      <c r="G44" s="39"/>
      <c r="H44" s="39"/>
      <c r="I44" s="39"/>
      <c r="J44" s="40"/>
      <c r="K44" s="39"/>
      <c r="L44" s="39"/>
      <c r="M44" s="39"/>
      <c r="N44" s="40"/>
      <c r="O44" s="39"/>
      <c r="P44" s="39"/>
      <c r="Q44" s="39"/>
      <c r="R44" s="40"/>
      <c r="S44" s="39">
        <v>9819.26</v>
      </c>
      <c r="T44" s="17"/>
      <c r="U44" s="17"/>
      <c r="V44" s="17"/>
      <c r="W44" s="17"/>
      <c r="X44" s="17"/>
      <c r="Y44" s="41"/>
      <c r="Z44" s="17"/>
      <c r="AA44" s="17"/>
      <c r="AB44" s="41"/>
      <c r="AC44" s="17"/>
      <c r="AD44" s="17"/>
      <c r="AE44" s="17"/>
      <c r="AF44" s="25">
        <f t="shared" si="6"/>
        <v>9819.26</v>
      </c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23"/>
      <c r="BB44" s="17"/>
      <c r="BC44" s="17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5">
        <f t="shared" si="5"/>
        <v>0</v>
      </c>
      <c r="BR44" s="25">
        <f t="shared" si="7"/>
        <v>9819.26</v>
      </c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9">
        <f t="shared" si="8"/>
        <v>0</v>
      </c>
      <c r="DD44" s="33">
        <f t="shared" si="9"/>
        <v>9819.26</v>
      </c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5">
        <f t="shared" si="15"/>
        <v>0</v>
      </c>
      <c r="EP44" s="25">
        <f t="shared" si="16"/>
        <v>9819.26</v>
      </c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4"/>
      <c r="FR44" s="72"/>
      <c r="FS44" s="72"/>
      <c r="FT44" s="23"/>
      <c r="FU44" s="72"/>
      <c r="FV44" s="72"/>
      <c r="FW44" s="23"/>
      <c r="FX44" s="72"/>
      <c r="FY44" s="72"/>
      <c r="FZ44" s="23"/>
      <c r="GA44" s="23">
        <f t="shared" si="14"/>
        <v>0</v>
      </c>
    </row>
    <row r="45" spans="1:183" s="4" customFormat="1" ht="22.5">
      <c r="A45" s="35" t="s">
        <v>58</v>
      </c>
      <c r="B45" s="18"/>
      <c r="C45" s="39">
        <f aca="true" t="shared" si="20" ref="C45:Q45">C42-C40</f>
        <v>-5426.500000000004</v>
      </c>
      <c r="D45" s="39"/>
      <c r="E45" s="39">
        <f t="shared" si="20"/>
        <v>-24733.61</v>
      </c>
      <c r="F45" s="39">
        <f t="shared" si="20"/>
        <v>0</v>
      </c>
      <c r="G45" s="39">
        <f t="shared" si="20"/>
        <v>9104.649999999994</v>
      </c>
      <c r="H45" s="39">
        <f t="shared" si="20"/>
        <v>0</v>
      </c>
      <c r="I45" s="39">
        <f t="shared" si="20"/>
        <v>2211.159999999996</v>
      </c>
      <c r="J45" s="39">
        <f t="shared" si="20"/>
        <v>0</v>
      </c>
      <c r="K45" s="39">
        <f t="shared" si="20"/>
        <v>8245.779999999999</v>
      </c>
      <c r="L45" s="39">
        <f t="shared" si="20"/>
        <v>0</v>
      </c>
      <c r="M45" s="39">
        <f t="shared" si="20"/>
        <v>3493.329999999991</v>
      </c>
      <c r="N45" s="39">
        <f t="shared" si="20"/>
        <v>0</v>
      </c>
      <c r="O45" s="39">
        <f t="shared" si="20"/>
        <v>6776.7800000000025</v>
      </c>
      <c r="P45" s="39">
        <f t="shared" si="20"/>
        <v>0</v>
      </c>
      <c r="Q45" s="39">
        <f t="shared" si="20"/>
        <v>2001.5599999999868</v>
      </c>
      <c r="R45" s="39"/>
      <c r="S45" s="17">
        <f>C45+E45+G45+I45+K45+M45+O45+Q45</f>
        <v>1673.149999999965</v>
      </c>
      <c r="T45" s="36"/>
      <c r="U45" s="36"/>
      <c r="V45" s="16">
        <f>V42-V40</f>
        <v>13137.510000000002</v>
      </c>
      <c r="W45" s="16">
        <f aca="true" t="shared" si="21" ref="W45:AL45">W42-W40</f>
        <v>0</v>
      </c>
      <c r="X45" s="16">
        <f t="shared" si="21"/>
        <v>0</v>
      </c>
      <c r="Y45" s="16">
        <f t="shared" si="21"/>
        <v>4714.029999999995</v>
      </c>
      <c r="Z45" s="16">
        <f t="shared" si="21"/>
        <v>0</v>
      </c>
      <c r="AA45" s="16">
        <f t="shared" si="21"/>
        <v>0</v>
      </c>
      <c r="AB45" s="16">
        <f t="shared" si="21"/>
        <v>16126.489999999998</v>
      </c>
      <c r="AC45" s="16">
        <f t="shared" si="21"/>
        <v>0</v>
      </c>
      <c r="AD45" s="16">
        <f t="shared" si="21"/>
        <v>0</v>
      </c>
      <c r="AE45" s="16">
        <f t="shared" si="21"/>
        <v>6673.372499999998</v>
      </c>
      <c r="AF45" s="25">
        <f t="shared" si="6"/>
        <v>42324.55249999996</v>
      </c>
      <c r="AG45" s="16">
        <f t="shared" si="21"/>
        <v>0</v>
      </c>
      <c r="AH45" s="16">
        <f t="shared" si="21"/>
        <v>0</v>
      </c>
      <c r="AI45" s="16">
        <f t="shared" si="21"/>
        <v>-5212.783044871801</v>
      </c>
      <c r="AJ45" s="16">
        <f t="shared" si="21"/>
        <v>0</v>
      </c>
      <c r="AK45" s="16">
        <f t="shared" si="21"/>
        <v>0</v>
      </c>
      <c r="AL45" s="16">
        <f t="shared" si="21"/>
        <v>-28183.34000000002</v>
      </c>
      <c r="AM45" s="36"/>
      <c r="AN45" s="36"/>
      <c r="AO45" s="36">
        <f>AO42-AO40</f>
        <v>-1853.1600000000035</v>
      </c>
      <c r="AP45" s="36">
        <f aca="true" t="shared" si="22" ref="AP45:AU45">AP42-AP40</f>
        <v>0</v>
      </c>
      <c r="AQ45" s="36">
        <f t="shared" si="22"/>
        <v>0</v>
      </c>
      <c r="AR45" s="36">
        <f t="shared" si="22"/>
        <v>9669.439999999991</v>
      </c>
      <c r="AS45" s="36">
        <f t="shared" si="22"/>
        <v>0</v>
      </c>
      <c r="AT45" s="36">
        <f t="shared" si="22"/>
        <v>0</v>
      </c>
      <c r="AU45" s="36">
        <f t="shared" si="22"/>
        <v>561.9499999999898</v>
      </c>
      <c r="AV45" s="36"/>
      <c r="AW45" s="36"/>
      <c r="AX45" s="36">
        <f>AX42-AX40</f>
        <v>10759.729999999996</v>
      </c>
      <c r="AY45" s="36">
        <f aca="true" t="shared" si="23" ref="AY45:BD45">AY42-AY40</f>
        <v>0</v>
      </c>
      <c r="AZ45" s="36">
        <f t="shared" si="23"/>
        <v>0</v>
      </c>
      <c r="BA45" s="36">
        <f t="shared" si="23"/>
        <v>12627.89</v>
      </c>
      <c r="BB45" s="36">
        <f t="shared" si="23"/>
        <v>0</v>
      </c>
      <c r="BC45" s="36">
        <f t="shared" si="23"/>
        <v>0</v>
      </c>
      <c r="BD45" s="36">
        <f t="shared" si="23"/>
        <v>26670.71</v>
      </c>
      <c r="BE45" s="36">
        <f aca="true" t="shared" si="24" ref="BE45:BM45">BE42-BE40</f>
        <v>0</v>
      </c>
      <c r="BF45" s="36">
        <f t="shared" si="24"/>
        <v>0</v>
      </c>
      <c r="BG45" s="36">
        <f t="shared" si="24"/>
        <v>-4180.890000000007</v>
      </c>
      <c r="BH45" s="36">
        <f t="shared" si="24"/>
        <v>0</v>
      </c>
      <c r="BI45" s="36">
        <f t="shared" si="24"/>
        <v>0</v>
      </c>
      <c r="BJ45" s="36">
        <f t="shared" si="24"/>
        <v>14584.180000000008</v>
      </c>
      <c r="BK45" s="36">
        <f t="shared" si="24"/>
        <v>0</v>
      </c>
      <c r="BL45" s="36">
        <f t="shared" si="24"/>
        <v>0</v>
      </c>
      <c r="BM45" s="36">
        <f t="shared" si="24"/>
        <v>13522.490000000005</v>
      </c>
      <c r="BN45" s="36">
        <f>BN42-BN40</f>
        <v>0</v>
      </c>
      <c r="BO45" s="36">
        <f>BO42-BO40</f>
        <v>0</v>
      </c>
      <c r="BP45" s="36">
        <f>BP42-BP40</f>
        <v>13165.79</v>
      </c>
      <c r="BQ45" s="25">
        <f t="shared" si="5"/>
        <v>62132.006955128156</v>
      </c>
      <c r="BR45" s="25">
        <f t="shared" si="7"/>
        <v>104456.55945512812</v>
      </c>
      <c r="BS45" s="36"/>
      <c r="BT45" s="36"/>
      <c r="BU45" s="36">
        <f>BU42-BU40</f>
        <v>9040.660000000003</v>
      </c>
      <c r="BV45" s="36"/>
      <c r="BW45" s="36"/>
      <c r="BX45" s="36">
        <f>BX42-BX40</f>
        <v>-53735.04000000001</v>
      </c>
      <c r="BY45" s="36"/>
      <c r="BZ45" s="36"/>
      <c r="CA45" s="36">
        <f>CA42-CA40</f>
        <v>-37235.420000000006</v>
      </c>
      <c r="CB45" s="36"/>
      <c r="CC45" s="36"/>
      <c r="CD45" s="36">
        <f>CD42-CD40</f>
        <v>19082.770000000004</v>
      </c>
      <c r="CE45" s="36"/>
      <c r="CF45" s="36"/>
      <c r="CG45" s="36">
        <f>CG42-CG40</f>
        <v>18336.260000000002</v>
      </c>
      <c r="CH45" s="36"/>
      <c r="CI45" s="36"/>
      <c r="CJ45" s="36">
        <f>CJ42-CJ40</f>
        <v>9349.86</v>
      </c>
      <c r="CK45" s="36"/>
      <c r="CL45" s="36"/>
      <c r="CM45" s="36">
        <f>CM42-CM40</f>
        <v>-262056.76999999993</v>
      </c>
      <c r="CN45" s="36"/>
      <c r="CO45" s="36"/>
      <c r="CP45" s="36">
        <f>CP42-CP40</f>
        <v>21072.79</v>
      </c>
      <c r="CQ45" s="36"/>
      <c r="CR45" s="36"/>
      <c r="CS45" s="36">
        <f>CS42-CS40</f>
        <v>17662.940000000002</v>
      </c>
      <c r="CT45" s="36"/>
      <c r="CU45" s="36"/>
      <c r="CV45" s="36">
        <f>CV42-CV40</f>
        <v>18221.739999999998</v>
      </c>
      <c r="CW45" s="36"/>
      <c r="CX45" s="36"/>
      <c r="CY45" s="36">
        <f>CY42-CY40</f>
        <v>16851.110000000008</v>
      </c>
      <c r="CZ45" s="36"/>
      <c r="DA45" s="36"/>
      <c r="DB45" s="36">
        <f>DB42-DB40</f>
        <v>15282.840000000004</v>
      </c>
      <c r="DC45" s="9">
        <f t="shared" si="8"/>
        <v>-208126.25999999992</v>
      </c>
      <c r="DD45" s="33">
        <f t="shared" si="9"/>
        <v>-103669.7005448718</v>
      </c>
      <c r="DE45" s="36"/>
      <c r="DF45" s="36"/>
      <c r="DG45" s="36">
        <f>DG42-DG40</f>
        <v>16202.599999999999</v>
      </c>
      <c r="DH45" s="36"/>
      <c r="DI45" s="36"/>
      <c r="DJ45" s="36">
        <f>DJ42-DJ40</f>
        <v>19051.769999999975</v>
      </c>
      <c r="DK45" s="36"/>
      <c r="DL45" s="36"/>
      <c r="DM45" s="36">
        <f>DM42-DM40</f>
        <v>-38997.42</v>
      </c>
      <c r="DN45" s="36"/>
      <c r="DO45" s="36"/>
      <c r="DP45" s="36">
        <f>DP42-DP40</f>
        <v>19446.439999999988</v>
      </c>
      <c r="DQ45" s="36"/>
      <c r="DR45" s="36"/>
      <c r="DS45" s="36">
        <f>DS42-DS40</f>
        <v>50219.94</v>
      </c>
      <c r="DT45" s="36"/>
      <c r="DU45" s="36"/>
      <c r="DV45" s="36">
        <f>DV42-DV40</f>
        <v>-32342.47999999998</v>
      </c>
      <c r="DW45" s="36"/>
      <c r="DX45" s="36"/>
      <c r="DY45" s="36">
        <f>DY42-DY40</f>
        <v>-178767.82</v>
      </c>
      <c r="DZ45" s="36"/>
      <c r="EA45" s="36"/>
      <c r="EB45" s="36">
        <f>EB42-EB40</f>
        <v>59821</v>
      </c>
      <c r="EC45" s="36"/>
      <c r="ED45" s="36"/>
      <c r="EE45" s="36">
        <f>EE42-EE40</f>
        <v>50027.729999999996</v>
      </c>
      <c r="EF45" s="36"/>
      <c r="EG45" s="36"/>
      <c r="EH45" s="36">
        <f>EH42-EH40</f>
        <v>48996.49999999999</v>
      </c>
      <c r="EI45" s="36"/>
      <c r="EJ45" s="36"/>
      <c r="EK45" s="36">
        <f>EK42-EK40</f>
        <v>45482.43</v>
      </c>
      <c r="EL45" s="36"/>
      <c r="EM45" s="36"/>
      <c r="EN45" s="36">
        <f>EN42-EN40</f>
        <v>52409.63</v>
      </c>
      <c r="EO45" s="25">
        <f t="shared" si="15"/>
        <v>111550.31999999995</v>
      </c>
      <c r="EP45" s="25">
        <f t="shared" si="16"/>
        <v>7880.6194551281515</v>
      </c>
      <c r="EQ45" s="36"/>
      <c r="ER45" s="36"/>
      <c r="ES45" s="36">
        <f>ES42-ES40</f>
        <v>-67604.68</v>
      </c>
      <c r="ET45" s="36"/>
      <c r="EU45" s="36"/>
      <c r="EV45" s="36">
        <f>EV42-EV40</f>
        <v>63629.06</v>
      </c>
      <c r="EW45" s="36"/>
      <c r="EX45" s="36"/>
      <c r="EY45" s="36">
        <f>EY42-EY40</f>
        <v>-284369.24</v>
      </c>
      <c r="EZ45" s="36"/>
      <c r="FA45" s="36"/>
      <c r="FB45" s="36">
        <f>FB42-FB40</f>
        <v>57868.28999999999</v>
      </c>
      <c r="FC45" s="36"/>
      <c r="FD45" s="36"/>
      <c r="FE45" s="36">
        <f>FE42-FE40</f>
        <v>-339958.13000000006</v>
      </c>
      <c r="FF45" s="36"/>
      <c r="FG45" s="36"/>
      <c r="FH45" s="36">
        <f>FH42-FH40</f>
        <v>65469.33</v>
      </c>
      <c r="FI45" s="36"/>
      <c r="FJ45" s="36"/>
      <c r="FK45" s="36">
        <f>FK42-FK40</f>
        <v>53998.56</v>
      </c>
      <c r="FL45" s="36"/>
      <c r="FM45" s="36"/>
      <c r="FN45" s="36">
        <f>FN42-FN40</f>
        <v>58899.44</v>
      </c>
      <c r="FO45" s="36"/>
      <c r="FP45" s="36"/>
      <c r="FQ45" s="69">
        <f>FQ42-FQ40</f>
        <v>50499.74</v>
      </c>
      <c r="FR45" s="72"/>
      <c r="FS45" s="72"/>
      <c r="FT45" s="36">
        <f>FT42-FT40</f>
        <v>67999.18</v>
      </c>
      <c r="FU45" s="72"/>
      <c r="FV45" s="72"/>
      <c r="FW45" s="36">
        <f>FW42-FW40</f>
        <v>58598.28999999999</v>
      </c>
      <c r="FX45" s="72"/>
      <c r="FY45" s="72"/>
      <c r="FZ45" s="36">
        <f>FZ42-FZ40</f>
        <v>58388.130000000005</v>
      </c>
      <c r="GA45" s="23">
        <f t="shared" si="14"/>
        <v>-156582.0300000001</v>
      </c>
    </row>
    <row r="46" spans="1:183" s="5" customFormat="1" ht="12.75">
      <c r="A46" s="15"/>
      <c r="B46" s="15"/>
      <c r="C46" s="15"/>
      <c r="D46" s="15"/>
      <c r="E46" s="15"/>
      <c r="F46" s="15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17"/>
      <c r="U46" s="17"/>
      <c r="V46" s="17"/>
      <c r="W46" s="17"/>
      <c r="X46" s="17"/>
      <c r="Y46" s="41"/>
      <c r="Z46" s="17"/>
      <c r="AA46" s="17"/>
      <c r="AB46" s="41"/>
      <c r="AC46" s="17"/>
      <c r="AD46" s="17"/>
      <c r="AE46" s="17"/>
      <c r="AF46" s="25">
        <f t="shared" si="6"/>
        <v>0</v>
      </c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5">
        <f t="shared" si="5"/>
        <v>0</v>
      </c>
      <c r="BR46" s="25">
        <f t="shared" si="7"/>
        <v>0</v>
      </c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9">
        <f t="shared" si="8"/>
        <v>0</v>
      </c>
      <c r="DD46" s="33">
        <f t="shared" si="9"/>
        <v>0</v>
      </c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5">
        <f t="shared" si="15"/>
        <v>0</v>
      </c>
      <c r="EP46" s="25">
        <f t="shared" si="16"/>
        <v>0</v>
      </c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4"/>
      <c r="FR46" s="73"/>
      <c r="FS46" s="73"/>
      <c r="FT46" s="23"/>
      <c r="FU46" s="73"/>
      <c r="FV46" s="73"/>
      <c r="FW46" s="23"/>
      <c r="FX46" s="73"/>
      <c r="FY46" s="73"/>
      <c r="FZ46" s="23"/>
      <c r="GA46" s="23"/>
    </row>
    <row r="47" spans="1:183" s="5" customFormat="1" ht="12.75">
      <c r="A47" s="38" t="s">
        <v>59</v>
      </c>
      <c r="B47" s="15"/>
      <c r="C47" s="16">
        <v>3686.76</v>
      </c>
      <c r="D47" s="16"/>
      <c r="E47" s="16">
        <v>3670.8</v>
      </c>
      <c r="F47" s="15"/>
      <c r="G47" s="16">
        <v>3734.64</v>
      </c>
      <c r="H47" s="16"/>
      <c r="I47" s="16">
        <v>3686.76</v>
      </c>
      <c r="J47" s="42"/>
      <c r="K47" s="16">
        <v>3606.96</v>
      </c>
      <c r="L47" s="16"/>
      <c r="M47" s="16">
        <v>3543.12</v>
      </c>
      <c r="N47" s="42"/>
      <c r="O47" s="16">
        <v>3527.16</v>
      </c>
      <c r="P47" s="16"/>
      <c r="Q47" s="16">
        <v>3543.12</v>
      </c>
      <c r="R47" s="42"/>
      <c r="S47" s="17">
        <f>C47+E47+G47+I47+K47+M47+O47+Q47</f>
        <v>28999.32</v>
      </c>
      <c r="T47" s="39"/>
      <c r="U47" s="39"/>
      <c r="V47" s="39">
        <v>6439.24</v>
      </c>
      <c r="W47" s="39"/>
      <c r="X47" s="39"/>
      <c r="Y47" s="43">
        <v>5801.48</v>
      </c>
      <c r="Z47" s="39"/>
      <c r="AA47" s="39"/>
      <c r="AB47" s="43">
        <v>5825.05</v>
      </c>
      <c r="AC47" s="39"/>
      <c r="AD47" s="39"/>
      <c r="AE47" s="39">
        <v>3657.46</v>
      </c>
      <c r="AF47" s="25">
        <f t="shared" si="6"/>
        <v>50722.549999999996</v>
      </c>
      <c r="AG47" s="39"/>
      <c r="AH47" s="39"/>
      <c r="AI47" s="39">
        <v>4912.63</v>
      </c>
      <c r="AJ47" s="39"/>
      <c r="AK47" s="39"/>
      <c r="AL47" s="39">
        <v>4912.77</v>
      </c>
      <c r="AM47" s="39"/>
      <c r="AN47" s="39"/>
      <c r="AO47" s="39">
        <v>5021.73</v>
      </c>
      <c r="AP47" s="39"/>
      <c r="AQ47" s="39"/>
      <c r="AR47" s="39">
        <v>4966.12</v>
      </c>
      <c r="AS47" s="39"/>
      <c r="AT47" s="39"/>
      <c r="AU47" s="39">
        <v>5031.98</v>
      </c>
      <c r="AV47" s="39"/>
      <c r="AW47" s="39"/>
      <c r="AX47" s="39">
        <v>4660.3</v>
      </c>
      <c r="AY47" s="39"/>
      <c r="AZ47" s="39"/>
      <c r="BA47" s="39">
        <v>5101.74</v>
      </c>
      <c r="BB47" s="39"/>
      <c r="BC47" s="39"/>
      <c r="BD47" s="39">
        <v>5065.5</v>
      </c>
      <c r="BE47" s="39"/>
      <c r="BF47" s="39"/>
      <c r="BG47" s="39">
        <v>5185.02</v>
      </c>
      <c r="BH47" s="39"/>
      <c r="BI47" s="39"/>
      <c r="BJ47" s="39">
        <v>4472.47</v>
      </c>
      <c r="BK47" s="39"/>
      <c r="BL47" s="39"/>
      <c r="BM47" s="39">
        <v>5119.32</v>
      </c>
      <c r="BN47" s="39"/>
      <c r="BO47" s="39"/>
      <c r="BP47" s="39">
        <v>4558.62</v>
      </c>
      <c r="BQ47" s="25">
        <f t="shared" si="5"/>
        <v>59008.2</v>
      </c>
      <c r="BR47" s="25">
        <f t="shared" si="7"/>
        <v>109730.75</v>
      </c>
      <c r="BS47" s="39"/>
      <c r="BT47" s="39"/>
      <c r="BU47" s="39">
        <v>5814.86</v>
      </c>
      <c r="BV47" s="39"/>
      <c r="BW47" s="39"/>
      <c r="BX47" s="39">
        <v>5266.56</v>
      </c>
      <c r="BY47" s="39"/>
      <c r="BZ47" s="39"/>
      <c r="CA47" s="39">
        <v>5579.5</v>
      </c>
      <c r="CB47" s="39"/>
      <c r="CC47" s="39"/>
      <c r="CD47" s="39">
        <v>5589.77</v>
      </c>
      <c r="CE47" s="39"/>
      <c r="CF47" s="39"/>
      <c r="CG47" s="39">
        <v>5651.96</v>
      </c>
      <c r="CH47" s="39"/>
      <c r="CI47" s="39"/>
      <c r="CJ47" s="39">
        <v>5405.41</v>
      </c>
      <c r="CK47" s="39"/>
      <c r="CL47" s="39"/>
      <c r="CM47" s="39">
        <v>5568.91</v>
      </c>
      <c r="CN47" s="39"/>
      <c r="CO47" s="39"/>
      <c r="CP47" s="39">
        <v>5181.42</v>
      </c>
      <c r="CQ47" s="39"/>
      <c r="CR47" s="39"/>
      <c r="CS47" s="39">
        <v>5621.8</v>
      </c>
      <c r="CT47" s="39"/>
      <c r="CU47" s="39"/>
      <c r="CV47" s="39">
        <v>5491.89</v>
      </c>
      <c r="CW47" s="39"/>
      <c r="CX47" s="39"/>
      <c r="CY47" s="39">
        <v>5661.38</v>
      </c>
      <c r="CZ47" s="39"/>
      <c r="DA47" s="39"/>
      <c r="DB47" s="39">
        <v>5644.02</v>
      </c>
      <c r="DC47" s="9">
        <f t="shared" si="8"/>
        <v>66477.48</v>
      </c>
      <c r="DD47" s="33">
        <f t="shared" si="9"/>
        <v>176208.22999999998</v>
      </c>
      <c r="DE47" s="39"/>
      <c r="DF47" s="39"/>
      <c r="DG47" s="39">
        <v>5775.7</v>
      </c>
      <c r="DH47" s="39"/>
      <c r="DI47" s="39"/>
      <c r="DJ47" s="39">
        <v>5960.66</v>
      </c>
      <c r="DK47" s="39"/>
      <c r="DL47" s="39"/>
      <c r="DM47" s="39">
        <v>6020.19</v>
      </c>
      <c r="DN47" s="39"/>
      <c r="DO47" s="39"/>
      <c r="DP47" s="39">
        <v>5926.07</v>
      </c>
      <c r="DQ47" s="39"/>
      <c r="DR47" s="39"/>
      <c r="DS47" s="39">
        <v>5805.2</v>
      </c>
      <c r="DT47" s="39"/>
      <c r="DU47" s="39"/>
      <c r="DV47" s="39">
        <v>5913.19</v>
      </c>
      <c r="DW47" s="39"/>
      <c r="DX47" s="39"/>
      <c r="DY47" s="39">
        <v>5947.36</v>
      </c>
      <c r="DZ47" s="39"/>
      <c r="EA47" s="39"/>
      <c r="EB47" s="39">
        <v>5931.7</v>
      </c>
      <c r="EC47" s="39"/>
      <c r="ED47" s="39"/>
      <c r="EE47" s="39">
        <v>5811.02</v>
      </c>
      <c r="EF47" s="39"/>
      <c r="EG47" s="39"/>
      <c r="EH47" s="39">
        <v>5811.02</v>
      </c>
      <c r="EI47" s="39"/>
      <c r="EJ47" s="39"/>
      <c r="EK47" s="39">
        <v>5761.14</v>
      </c>
      <c r="EL47" s="39"/>
      <c r="EM47" s="39"/>
      <c r="EN47" s="39">
        <v>5707.94</v>
      </c>
      <c r="EO47" s="25">
        <f t="shared" si="15"/>
        <v>70371.19</v>
      </c>
      <c r="EP47" s="25">
        <f t="shared" si="16"/>
        <v>246579.41999999998</v>
      </c>
      <c r="EQ47" s="39"/>
      <c r="ER47" s="39"/>
      <c r="ES47" s="39">
        <v>7426.87</v>
      </c>
      <c r="ET47" s="39"/>
      <c r="EU47" s="39"/>
      <c r="EV47" s="39">
        <v>8191.63</v>
      </c>
      <c r="EW47" s="39"/>
      <c r="EX47" s="39"/>
      <c r="EY47" s="39">
        <v>7809.25</v>
      </c>
      <c r="EZ47" s="39"/>
      <c r="FA47" s="39"/>
      <c r="FB47" s="39">
        <v>7809.25</v>
      </c>
      <c r="FC47" s="39"/>
      <c r="FD47" s="39"/>
      <c r="FE47" s="39">
        <v>7809.25</v>
      </c>
      <c r="FF47" s="39"/>
      <c r="FG47" s="39"/>
      <c r="FH47" s="39">
        <v>7809.25</v>
      </c>
      <c r="FI47" s="39"/>
      <c r="FJ47" s="39"/>
      <c r="FK47" s="39">
        <v>7809.25</v>
      </c>
      <c r="FL47" s="39"/>
      <c r="FM47" s="39"/>
      <c r="FN47" s="39">
        <v>7809.25</v>
      </c>
      <c r="FO47" s="39"/>
      <c r="FP47" s="39"/>
      <c r="FQ47" s="43">
        <v>7809.25</v>
      </c>
      <c r="FR47" s="73"/>
      <c r="FS47" s="73"/>
      <c r="FT47" s="39">
        <v>7809.25</v>
      </c>
      <c r="FU47" s="73"/>
      <c r="FV47" s="73"/>
      <c r="FW47" s="39">
        <v>7809.25</v>
      </c>
      <c r="FX47" s="73"/>
      <c r="FY47" s="73"/>
      <c r="FZ47" s="39">
        <v>7809.25</v>
      </c>
      <c r="GA47" s="23">
        <f t="shared" si="14"/>
        <v>93711</v>
      </c>
    </row>
    <row r="48" spans="1:183" s="90" customFormat="1" ht="12.75">
      <c r="A48" s="75" t="s">
        <v>60</v>
      </c>
      <c r="B48" s="86"/>
      <c r="C48" s="86">
        <v>3008.66</v>
      </c>
      <c r="D48" s="86"/>
      <c r="E48" s="86">
        <v>3069.11</v>
      </c>
      <c r="F48" s="86"/>
      <c r="G48" s="87">
        <v>3105.37</v>
      </c>
      <c r="H48" s="87"/>
      <c r="I48" s="87">
        <v>3018.38</v>
      </c>
      <c r="J48" s="87"/>
      <c r="K48" s="87">
        <v>2922.97</v>
      </c>
      <c r="L48" s="87"/>
      <c r="M48" s="87">
        <v>2884.38</v>
      </c>
      <c r="N48" s="87"/>
      <c r="O48" s="87">
        <v>2846.42</v>
      </c>
      <c r="P48" s="87"/>
      <c r="Q48" s="87">
        <v>2917.08</v>
      </c>
      <c r="R48" s="87"/>
      <c r="S48" s="79">
        <f aca="true" t="shared" si="25" ref="S48:S54">C48+E48+G48+I48+K48+M48+O48+Q48</f>
        <v>23772.370000000003</v>
      </c>
      <c r="T48" s="77"/>
      <c r="U48" s="77"/>
      <c r="V48" s="77">
        <v>3485.46</v>
      </c>
      <c r="W48" s="77"/>
      <c r="X48" s="77"/>
      <c r="Y48" s="88">
        <v>3603.54</v>
      </c>
      <c r="Z48" s="77"/>
      <c r="AA48" s="77"/>
      <c r="AB48" s="88">
        <v>3552.4</v>
      </c>
      <c r="AC48" s="77"/>
      <c r="AD48" s="77"/>
      <c r="AE48" s="77">
        <v>1892.9</v>
      </c>
      <c r="AF48" s="80">
        <f t="shared" si="6"/>
        <v>36306.670000000006</v>
      </c>
      <c r="AG48" s="77"/>
      <c r="AH48" s="77"/>
      <c r="AI48" s="77">
        <v>4912.63</v>
      </c>
      <c r="AJ48" s="77"/>
      <c r="AK48" s="77"/>
      <c r="AL48" s="77">
        <v>4912.77</v>
      </c>
      <c r="AM48" s="77"/>
      <c r="AN48" s="77"/>
      <c r="AO48" s="77">
        <v>5021.85</v>
      </c>
      <c r="AP48" s="77"/>
      <c r="AQ48" s="77"/>
      <c r="AR48" s="77">
        <v>4966.12</v>
      </c>
      <c r="AS48" s="77"/>
      <c r="AT48" s="77"/>
      <c r="AU48" s="77">
        <v>5031.98</v>
      </c>
      <c r="AV48" s="77"/>
      <c r="AW48" s="77"/>
      <c r="AX48" s="77">
        <v>4660.3</v>
      </c>
      <c r="AY48" s="77"/>
      <c r="AZ48" s="77"/>
      <c r="BA48" s="77">
        <v>5101.74</v>
      </c>
      <c r="BB48" s="77"/>
      <c r="BC48" s="77"/>
      <c r="BD48" s="77">
        <v>5065.5</v>
      </c>
      <c r="BE48" s="77"/>
      <c r="BF48" s="77"/>
      <c r="BG48" s="77">
        <v>5185.02</v>
      </c>
      <c r="BH48" s="77"/>
      <c r="BI48" s="77"/>
      <c r="BJ48" s="77">
        <v>4472.47</v>
      </c>
      <c r="BK48" s="77"/>
      <c r="BL48" s="77"/>
      <c r="BM48" s="77">
        <v>5119.32</v>
      </c>
      <c r="BN48" s="77"/>
      <c r="BO48" s="77"/>
      <c r="BP48" s="77">
        <v>4558.62</v>
      </c>
      <c r="BQ48" s="80">
        <f t="shared" si="5"/>
        <v>59008.32000000001</v>
      </c>
      <c r="BR48" s="80">
        <f t="shared" si="7"/>
        <v>95314.99000000002</v>
      </c>
      <c r="BS48" s="77"/>
      <c r="BT48" s="77"/>
      <c r="BU48" s="77">
        <v>5814.86</v>
      </c>
      <c r="BV48" s="77"/>
      <c r="BW48" s="77"/>
      <c r="BX48" s="77">
        <v>5266.56</v>
      </c>
      <c r="BY48" s="77"/>
      <c r="BZ48" s="77"/>
      <c r="CA48" s="77">
        <v>5579.5</v>
      </c>
      <c r="CB48" s="77"/>
      <c r="CC48" s="77"/>
      <c r="CD48" s="77">
        <v>5589.77</v>
      </c>
      <c r="CE48" s="77"/>
      <c r="CF48" s="77"/>
      <c r="CG48" s="77">
        <v>5651.96</v>
      </c>
      <c r="CH48" s="77"/>
      <c r="CI48" s="77"/>
      <c r="CJ48" s="77">
        <v>5405.41</v>
      </c>
      <c r="CK48" s="77"/>
      <c r="CL48" s="77"/>
      <c r="CM48" s="77">
        <v>5568.91</v>
      </c>
      <c r="CN48" s="77"/>
      <c r="CO48" s="77"/>
      <c r="CP48" s="77">
        <v>5181.42</v>
      </c>
      <c r="CQ48" s="77"/>
      <c r="CR48" s="77"/>
      <c r="CS48" s="77">
        <v>5621.8</v>
      </c>
      <c r="CT48" s="77"/>
      <c r="CU48" s="77"/>
      <c r="CV48" s="77">
        <v>5494.89</v>
      </c>
      <c r="CW48" s="77"/>
      <c r="CX48" s="77"/>
      <c r="CY48" s="77">
        <v>5661.38</v>
      </c>
      <c r="CZ48" s="77"/>
      <c r="DA48" s="77"/>
      <c r="DB48" s="77">
        <v>5644.02</v>
      </c>
      <c r="DC48" s="82">
        <f t="shared" si="8"/>
        <v>66480.48</v>
      </c>
      <c r="DD48" s="83">
        <f t="shared" si="9"/>
        <v>161795.47000000003</v>
      </c>
      <c r="DE48" s="77"/>
      <c r="DF48" s="77"/>
      <c r="DG48" s="77">
        <v>5775.7</v>
      </c>
      <c r="DH48" s="77"/>
      <c r="DI48" s="77"/>
      <c r="DJ48" s="77">
        <v>5960.66</v>
      </c>
      <c r="DK48" s="77"/>
      <c r="DL48" s="77"/>
      <c r="DM48" s="77">
        <v>6020.19</v>
      </c>
      <c r="DN48" s="77"/>
      <c r="DO48" s="77"/>
      <c r="DP48" s="77">
        <v>5926.07</v>
      </c>
      <c r="DQ48" s="77"/>
      <c r="DR48" s="77"/>
      <c r="DS48" s="77">
        <v>5805.2</v>
      </c>
      <c r="DT48" s="77"/>
      <c r="DU48" s="77"/>
      <c r="DV48" s="77">
        <v>5913.19</v>
      </c>
      <c r="DW48" s="77"/>
      <c r="DX48" s="77"/>
      <c r="DY48" s="77">
        <v>5947.36</v>
      </c>
      <c r="DZ48" s="77"/>
      <c r="EA48" s="77"/>
      <c r="EB48" s="77">
        <v>5931.7</v>
      </c>
      <c r="EC48" s="77"/>
      <c r="ED48" s="77"/>
      <c r="EE48" s="77">
        <v>5811.02</v>
      </c>
      <c r="EF48" s="77"/>
      <c r="EG48" s="77"/>
      <c r="EH48" s="77">
        <v>5811.02</v>
      </c>
      <c r="EI48" s="77"/>
      <c r="EJ48" s="77"/>
      <c r="EK48" s="77">
        <v>5761.14</v>
      </c>
      <c r="EL48" s="77"/>
      <c r="EM48" s="77"/>
      <c r="EN48" s="77">
        <v>5707.94</v>
      </c>
      <c r="EO48" s="80">
        <f t="shared" si="15"/>
        <v>70371.19</v>
      </c>
      <c r="EP48" s="80">
        <f t="shared" si="16"/>
        <v>232166.66000000003</v>
      </c>
      <c r="EQ48" s="77"/>
      <c r="ER48" s="77"/>
      <c r="ES48" s="77">
        <v>7426.87</v>
      </c>
      <c r="ET48" s="77"/>
      <c r="EU48" s="77"/>
      <c r="EV48" s="77">
        <v>8191.63</v>
      </c>
      <c r="EW48" s="77"/>
      <c r="EX48" s="77"/>
      <c r="EY48" s="77">
        <v>7809.25</v>
      </c>
      <c r="EZ48" s="77"/>
      <c r="FA48" s="77"/>
      <c r="FB48" s="77">
        <v>7809.25</v>
      </c>
      <c r="FC48" s="77"/>
      <c r="FD48" s="77"/>
      <c r="FE48" s="77">
        <v>7809.25</v>
      </c>
      <c r="FF48" s="77"/>
      <c r="FG48" s="77"/>
      <c r="FH48" s="77">
        <v>7809.25</v>
      </c>
      <c r="FI48" s="77"/>
      <c r="FJ48" s="77"/>
      <c r="FK48" s="77">
        <v>7809.25</v>
      </c>
      <c r="FL48" s="77"/>
      <c r="FM48" s="77"/>
      <c r="FN48" s="77">
        <v>7809.25</v>
      </c>
      <c r="FO48" s="77"/>
      <c r="FP48" s="77"/>
      <c r="FQ48" s="88">
        <v>7809.25</v>
      </c>
      <c r="FR48" s="89"/>
      <c r="FS48" s="89"/>
      <c r="FT48" s="77">
        <v>7809.25</v>
      </c>
      <c r="FU48" s="89"/>
      <c r="FV48" s="89"/>
      <c r="FW48" s="77">
        <v>7809.25</v>
      </c>
      <c r="FX48" s="89"/>
      <c r="FY48" s="89"/>
      <c r="FZ48" s="77">
        <v>7809.25</v>
      </c>
      <c r="GA48" s="121">
        <f t="shared" si="14"/>
        <v>93711</v>
      </c>
    </row>
    <row r="49" spans="1:183" s="90" customFormat="1" ht="12.75">
      <c r="A49" s="75" t="s">
        <v>55</v>
      </c>
      <c r="B49" s="86"/>
      <c r="C49" s="86">
        <v>2432.06</v>
      </c>
      <c r="D49" s="86"/>
      <c r="E49" s="86">
        <v>2595.16</v>
      </c>
      <c r="F49" s="86"/>
      <c r="G49" s="87">
        <v>3269.37</v>
      </c>
      <c r="H49" s="87"/>
      <c r="I49" s="87">
        <v>3087.71</v>
      </c>
      <c r="J49" s="87"/>
      <c r="K49" s="87">
        <v>3131.28</v>
      </c>
      <c r="L49" s="87"/>
      <c r="M49" s="87">
        <v>2759.56</v>
      </c>
      <c r="N49" s="87"/>
      <c r="O49" s="87">
        <v>3042.32</v>
      </c>
      <c r="P49" s="87"/>
      <c r="Q49" s="87">
        <v>2511.78</v>
      </c>
      <c r="R49" s="87"/>
      <c r="S49" s="79">
        <f t="shared" si="25"/>
        <v>22829.239999999998</v>
      </c>
      <c r="T49" s="77"/>
      <c r="U49" s="77"/>
      <c r="V49" s="77">
        <v>3245.55</v>
      </c>
      <c r="W49" s="77"/>
      <c r="X49" s="77"/>
      <c r="Y49" s="88">
        <v>2450.45</v>
      </c>
      <c r="Z49" s="77"/>
      <c r="AA49" s="77"/>
      <c r="AB49" s="88">
        <v>3445.97</v>
      </c>
      <c r="AC49" s="77"/>
      <c r="AD49" s="77"/>
      <c r="AE49" s="77">
        <v>1553.42</v>
      </c>
      <c r="AF49" s="80">
        <f t="shared" si="6"/>
        <v>33524.63</v>
      </c>
      <c r="AG49" s="77"/>
      <c r="AH49" s="77"/>
      <c r="AI49" s="77">
        <v>3095.06</v>
      </c>
      <c r="AJ49" s="77"/>
      <c r="AK49" s="77"/>
      <c r="AL49" s="77">
        <v>3474.21</v>
      </c>
      <c r="AM49" s="77"/>
      <c r="AN49" s="77"/>
      <c r="AO49" s="77">
        <f>878.84+4072.89</f>
        <v>4951.73</v>
      </c>
      <c r="AP49" s="77"/>
      <c r="AQ49" s="77"/>
      <c r="AR49" s="77">
        <f>864.97+3690.09</f>
        <v>4555.06</v>
      </c>
      <c r="AS49" s="77"/>
      <c r="AT49" s="77"/>
      <c r="AU49" s="77">
        <f>822.52+4132.3</f>
        <v>4954.82</v>
      </c>
      <c r="AV49" s="77"/>
      <c r="AW49" s="77"/>
      <c r="AX49" s="77">
        <f>834.36+3866.65</f>
        <v>4701.01</v>
      </c>
      <c r="AY49" s="77"/>
      <c r="AZ49" s="77"/>
      <c r="BA49" s="77">
        <f>836.08+3933.54</f>
        <v>4769.62</v>
      </c>
      <c r="BB49" s="77"/>
      <c r="BC49" s="77"/>
      <c r="BD49" s="77">
        <v>6412.67</v>
      </c>
      <c r="BE49" s="77"/>
      <c r="BF49" s="77"/>
      <c r="BG49" s="77">
        <v>5087.82</v>
      </c>
      <c r="BH49" s="77"/>
      <c r="BI49" s="77"/>
      <c r="BJ49" s="77">
        <v>5350.37</v>
      </c>
      <c r="BK49" s="77"/>
      <c r="BL49" s="77"/>
      <c r="BM49" s="77">
        <v>4936.64</v>
      </c>
      <c r="BN49" s="77"/>
      <c r="BO49" s="77"/>
      <c r="BP49" s="77">
        <v>5077.77</v>
      </c>
      <c r="BQ49" s="80">
        <f t="shared" si="5"/>
        <v>57366.78</v>
      </c>
      <c r="BR49" s="80">
        <f t="shared" si="7"/>
        <v>90891.41</v>
      </c>
      <c r="BS49" s="77"/>
      <c r="BT49" s="77"/>
      <c r="BU49" s="77">
        <v>4713.82</v>
      </c>
      <c r="BV49" s="77"/>
      <c r="BW49" s="77"/>
      <c r="BX49" s="77">
        <v>5303.69</v>
      </c>
      <c r="BY49" s="77"/>
      <c r="BZ49" s="77"/>
      <c r="CA49" s="77">
        <v>5458.53</v>
      </c>
      <c r="CB49" s="77"/>
      <c r="CC49" s="77"/>
      <c r="CD49" s="77">
        <v>5367.32</v>
      </c>
      <c r="CE49" s="77"/>
      <c r="CF49" s="77"/>
      <c r="CG49" s="77">
        <v>5731.32</v>
      </c>
      <c r="CH49" s="77"/>
      <c r="CI49" s="77"/>
      <c r="CJ49" s="77">
        <v>5259.98</v>
      </c>
      <c r="CK49" s="77"/>
      <c r="CL49" s="77"/>
      <c r="CM49" s="77">
        <v>5325.45</v>
      </c>
      <c r="CN49" s="77"/>
      <c r="CO49" s="77"/>
      <c r="CP49" s="77">
        <v>5704.62</v>
      </c>
      <c r="CQ49" s="77"/>
      <c r="CR49" s="77"/>
      <c r="CS49" s="77">
        <v>5335.47</v>
      </c>
      <c r="CT49" s="77"/>
      <c r="CU49" s="77"/>
      <c r="CV49" s="77">
        <v>5585.82</v>
      </c>
      <c r="CW49" s="77"/>
      <c r="CX49" s="77"/>
      <c r="CY49" s="77">
        <v>5508.69</v>
      </c>
      <c r="CZ49" s="77"/>
      <c r="DA49" s="77"/>
      <c r="DB49" s="77">
        <v>5096.67</v>
      </c>
      <c r="DC49" s="82">
        <f t="shared" si="8"/>
        <v>64391.38</v>
      </c>
      <c r="DD49" s="83">
        <f t="shared" si="9"/>
        <v>155282.79</v>
      </c>
      <c r="DE49" s="77"/>
      <c r="DF49" s="77"/>
      <c r="DG49" s="77">
        <v>5903.26</v>
      </c>
      <c r="DH49" s="77"/>
      <c r="DI49" s="77"/>
      <c r="DJ49" s="77">
        <v>5939.88</v>
      </c>
      <c r="DK49" s="77"/>
      <c r="DL49" s="77"/>
      <c r="DM49" s="77">
        <v>5507.2</v>
      </c>
      <c r="DN49" s="77"/>
      <c r="DO49" s="77"/>
      <c r="DP49" s="77">
        <v>6188.03</v>
      </c>
      <c r="DQ49" s="77"/>
      <c r="DR49" s="77"/>
      <c r="DS49" s="77">
        <v>6351.76</v>
      </c>
      <c r="DT49" s="77"/>
      <c r="DU49" s="77"/>
      <c r="DV49" s="77">
        <v>5751.39</v>
      </c>
      <c r="DW49" s="77"/>
      <c r="DX49" s="77"/>
      <c r="DY49" s="77">
        <v>6169.19</v>
      </c>
      <c r="DZ49" s="77"/>
      <c r="EA49" s="77"/>
      <c r="EB49" s="77">
        <v>6138.72</v>
      </c>
      <c r="EC49" s="77"/>
      <c r="ED49" s="77"/>
      <c r="EE49" s="77">
        <v>5456.42</v>
      </c>
      <c r="EF49" s="77"/>
      <c r="EG49" s="77"/>
      <c r="EH49" s="77">
        <v>5516.42</v>
      </c>
      <c r="EI49" s="77"/>
      <c r="EJ49" s="77"/>
      <c r="EK49" s="77">
        <v>5941.98</v>
      </c>
      <c r="EL49" s="77"/>
      <c r="EM49" s="77"/>
      <c r="EN49" s="77">
        <v>5736.38</v>
      </c>
      <c r="EO49" s="80">
        <f t="shared" si="15"/>
        <v>70600.63</v>
      </c>
      <c r="EP49" s="80">
        <f t="shared" si="16"/>
        <v>225883.42</v>
      </c>
      <c r="EQ49" s="77"/>
      <c r="ER49" s="77"/>
      <c r="ES49" s="77">
        <v>5639.03</v>
      </c>
      <c r="ET49" s="77"/>
      <c r="EU49" s="77"/>
      <c r="EV49" s="77">
        <v>7515.29</v>
      </c>
      <c r="EW49" s="77"/>
      <c r="EX49" s="77"/>
      <c r="EY49" s="77">
        <v>7707.23</v>
      </c>
      <c r="EZ49" s="77"/>
      <c r="FA49" s="77"/>
      <c r="FB49" s="77">
        <v>8019.45</v>
      </c>
      <c r="FC49" s="77"/>
      <c r="FD49" s="77"/>
      <c r="FE49" s="77">
        <v>8035.03</v>
      </c>
      <c r="FF49" s="77"/>
      <c r="FG49" s="77"/>
      <c r="FH49" s="77">
        <v>7912.28</v>
      </c>
      <c r="FI49" s="77"/>
      <c r="FJ49" s="77"/>
      <c r="FK49" s="77">
        <v>7827.87</v>
      </c>
      <c r="FL49" s="77"/>
      <c r="FM49" s="77"/>
      <c r="FN49" s="77">
        <v>7446.45</v>
      </c>
      <c r="FO49" s="77"/>
      <c r="FP49" s="77"/>
      <c r="FQ49" s="88">
        <v>7637.42</v>
      </c>
      <c r="FR49" s="89"/>
      <c r="FS49" s="89"/>
      <c r="FT49" s="77">
        <v>8076.9</v>
      </c>
      <c r="FU49" s="89"/>
      <c r="FV49" s="89"/>
      <c r="FW49" s="77">
        <v>7590.69</v>
      </c>
      <c r="FX49" s="89"/>
      <c r="FY49" s="89"/>
      <c r="FZ49" s="77">
        <v>7825.59</v>
      </c>
      <c r="GA49" s="121">
        <f t="shared" si="14"/>
        <v>91233.23</v>
      </c>
    </row>
    <row r="50" spans="1:183" s="5" customFormat="1" ht="12.75">
      <c r="A50" s="35" t="s">
        <v>56</v>
      </c>
      <c r="B50" s="15">
        <v>3074.38</v>
      </c>
      <c r="C50" s="15">
        <f>C48-C49</f>
        <v>576.5999999999999</v>
      </c>
      <c r="D50" s="15"/>
      <c r="E50" s="15">
        <f aca="true" t="shared" si="26" ref="E50:Q50">E48-E49</f>
        <v>473.9500000000003</v>
      </c>
      <c r="F50" s="15"/>
      <c r="G50" s="15">
        <f t="shared" si="26"/>
        <v>-164</v>
      </c>
      <c r="H50" s="15"/>
      <c r="I50" s="15">
        <f t="shared" si="26"/>
        <v>-69.32999999999993</v>
      </c>
      <c r="J50" s="15"/>
      <c r="K50" s="15">
        <f t="shared" si="26"/>
        <v>-208.3100000000004</v>
      </c>
      <c r="L50" s="15"/>
      <c r="M50" s="15">
        <f t="shared" si="26"/>
        <v>124.82000000000016</v>
      </c>
      <c r="N50" s="15"/>
      <c r="O50" s="15">
        <f t="shared" si="26"/>
        <v>-195.9000000000001</v>
      </c>
      <c r="P50" s="15"/>
      <c r="Q50" s="15">
        <f t="shared" si="26"/>
        <v>405.2999999999997</v>
      </c>
      <c r="R50" s="15">
        <v>4017.51</v>
      </c>
      <c r="S50" s="17">
        <f t="shared" si="25"/>
        <v>943.1299999999997</v>
      </c>
      <c r="T50" s="39"/>
      <c r="U50" s="39"/>
      <c r="V50" s="39">
        <f>V48-V49</f>
        <v>239.90999999999985</v>
      </c>
      <c r="W50" s="39">
        <f aca="true" t="shared" si="27" ref="W50:AL50">W48-W49</f>
        <v>0</v>
      </c>
      <c r="X50" s="39">
        <f t="shared" si="27"/>
        <v>0</v>
      </c>
      <c r="Y50" s="39">
        <f t="shared" si="27"/>
        <v>1153.0900000000001</v>
      </c>
      <c r="Z50" s="39">
        <f t="shared" si="27"/>
        <v>0</v>
      </c>
      <c r="AA50" s="39">
        <f t="shared" si="27"/>
        <v>0</v>
      </c>
      <c r="AB50" s="39">
        <f t="shared" si="27"/>
        <v>106.43000000000029</v>
      </c>
      <c r="AC50" s="39">
        <f t="shared" si="27"/>
        <v>0</v>
      </c>
      <c r="AD50" s="39">
        <f t="shared" si="27"/>
        <v>0</v>
      </c>
      <c r="AE50" s="39">
        <f t="shared" si="27"/>
        <v>339.48</v>
      </c>
      <c r="AF50" s="25">
        <f t="shared" si="6"/>
        <v>2782.04</v>
      </c>
      <c r="AG50" s="39">
        <f t="shared" si="27"/>
        <v>0</v>
      </c>
      <c r="AH50" s="39">
        <f t="shared" si="27"/>
        <v>0</v>
      </c>
      <c r="AI50" s="39">
        <f t="shared" si="27"/>
        <v>1817.5700000000002</v>
      </c>
      <c r="AJ50" s="39">
        <f t="shared" si="27"/>
        <v>0</v>
      </c>
      <c r="AK50" s="39">
        <f t="shared" si="27"/>
        <v>0</v>
      </c>
      <c r="AL50" s="39">
        <f t="shared" si="27"/>
        <v>1438.5600000000004</v>
      </c>
      <c r="AM50" s="39"/>
      <c r="AN50" s="39"/>
      <c r="AO50" s="39">
        <f>AO48-AO49</f>
        <v>70.1200000000008</v>
      </c>
      <c r="AP50" s="39">
        <f aca="true" t="shared" si="28" ref="AP50:AU50">AP48-AP49</f>
        <v>0</v>
      </c>
      <c r="AQ50" s="39">
        <f t="shared" si="28"/>
        <v>0</v>
      </c>
      <c r="AR50" s="39">
        <f t="shared" si="28"/>
        <v>411.0599999999995</v>
      </c>
      <c r="AS50" s="39">
        <f t="shared" si="28"/>
        <v>0</v>
      </c>
      <c r="AT50" s="39">
        <f t="shared" si="28"/>
        <v>0</v>
      </c>
      <c r="AU50" s="39">
        <f t="shared" si="28"/>
        <v>77.15999999999985</v>
      </c>
      <c r="AV50" s="39"/>
      <c r="AW50" s="39"/>
      <c r="AX50" s="39">
        <f>AX48-AX49</f>
        <v>-40.710000000000036</v>
      </c>
      <c r="AY50" s="39">
        <f aca="true" t="shared" si="29" ref="AY50:BD50">AY48-AY49</f>
        <v>0</v>
      </c>
      <c r="AZ50" s="39">
        <f t="shared" si="29"/>
        <v>0</v>
      </c>
      <c r="BA50" s="39">
        <f t="shared" si="29"/>
        <v>332.1199999999999</v>
      </c>
      <c r="BB50" s="39">
        <f t="shared" si="29"/>
        <v>0</v>
      </c>
      <c r="BC50" s="39">
        <f t="shared" si="29"/>
        <v>0</v>
      </c>
      <c r="BD50" s="39">
        <f t="shared" si="29"/>
        <v>-1347.17</v>
      </c>
      <c r="BE50" s="39">
        <f aca="true" t="shared" si="30" ref="BE50:BM50">BE48-BE49</f>
        <v>0</v>
      </c>
      <c r="BF50" s="39">
        <f t="shared" si="30"/>
        <v>0</v>
      </c>
      <c r="BG50" s="39">
        <f t="shared" si="30"/>
        <v>97.20000000000073</v>
      </c>
      <c r="BH50" s="39">
        <f t="shared" si="30"/>
        <v>0</v>
      </c>
      <c r="BI50" s="39">
        <f t="shared" si="30"/>
        <v>0</v>
      </c>
      <c r="BJ50" s="39">
        <f t="shared" si="30"/>
        <v>-877.8999999999996</v>
      </c>
      <c r="BK50" s="39">
        <f t="shared" si="30"/>
        <v>0</v>
      </c>
      <c r="BL50" s="39">
        <f t="shared" si="30"/>
        <v>0</v>
      </c>
      <c r="BM50" s="39">
        <f t="shared" si="30"/>
        <v>182.67999999999938</v>
      </c>
      <c r="BN50" s="39">
        <f>BN48-BN49</f>
        <v>0</v>
      </c>
      <c r="BO50" s="39">
        <f>BO48-BO49</f>
        <v>0</v>
      </c>
      <c r="BP50" s="39">
        <f>BP48-BP49</f>
        <v>-519.1500000000005</v>
      </c>
      <c r="BQ50" s="25">
        <f t="shared" si="5"/>
        <v>1641.5400000000009</v>
      </c>
      <c r="BR50" s="25">
        <f t="shared" si="7"/>
        <v>4423.580000000001</v>
      </c>
      <c r="BS50" s="39"/>
      <c r="BT50" s="39"/>
      <c r="BU50" s="39">
        <f>BU48-BU49</f>
        <v>1101.04</v>
      </c>
      <c r="BV50" s="39"/>
      <c r="BW50" s="39"/>
      <c r="BX50" s="39">
        <f>BX48-BX49</f>
        <v>-37.1299999999992</v>
      </c>
      <c r="BY50" s="39"/>
      <c r="BZ50" s="39"/>
      <c r="CA50" s="39">
        <f>CA48-CA49</f>
        <v>120.97000000000025</v>
      </c>
      <c r="CB50" s="39"/>
      <c r="CC50" s="39"/>
      <c r="CD50" s="39">
        <f>CD48-CD49</f>
        <v>222.45000000000073</v>
      </c>
      <c r="CE50" s="39"/>
      <c r="CF50" s="39"/>
      <c r="CG50" s="39">
        <f>CG48-CG49</f>
        <v>-79.35999999999967</v>
      </c>
      <c r="CH50" s="39"/>
      <c r="CI50" s="39"/>
      <c r="CJ50" s="39">
        <f>CJ48-CJ49</f>
        <v>145.4300000000003</v>
      </c>
      <c r="CK50" s="39"/>
      <c r="CL50" s="39"/>
      <c r="CM50" s="39">
        <f>CM48-CM49</f>
        <v>243.46000000000004</v>
      </c>
      <c r="CN50" s="39"/>
      <c r="CO50" s="39"/>
      <c r="CP50" s="39">
        <f>CP48-CP49</f>
        <v>-523.1999999999998</v>
      </c>
      <c r="CQ50" s="39"/>
      <c r="CR50" s="39"/>
      <c r="CS50" s="39">
        <f>CS48-CS49</f>
        <v>286.3299999999999</v>
      </c>
      <c r="CT50" s="39"/>
      <c r="CU50" s="39"/>
      <c r="CV50" s="39">
        <f>CV48-CV49</f>
        <v>-90.92999999999938</v>
      </c>
      <c r="CW50" s="39"/>
      <c r="CX50" s="39"/>
      <c r="CY50" s="39">
        <f>CY48-CY49</f>
        <v>152.6900000000005</v>
      </c>
      <c r="CZ50" s="39"/>
      <c r="DA50" s="39"/>
      <c r="DB50" s="39">
        <f>DB48-DB49</f>
        <v>547.3500000000004</v>
      </c>
      <c r="DC50" s="9">
        <f t="shared" si="8"/>
        <v>2089.100000000004</v>
      </c>
      <c r="DD50" s="33">
        <f t="shared" si="9"/>
        <v>6512.680000000005</v>
      </c>
      <c r="DE50" s="39"/>
      <c r="DF50" s="39"/>
      <c r="DG50" s="39">
        <f>DG48-DG49</f>
        <v>-127.5600000000004</v>
      </c>
      <c r="DH50" s="39"/>
      <c r="DI50" s="39"/>
      <c r="DJ50" s="39">
        <f>DJ48-DJ49</f>
        <v>20.779999999999745</v>
      </c>
      <c r="DK50" s="39"/>
      <c r="DL50" s="39"/>
      <c r="DM50" s="39">
        <f>DM48-DM49</f>
        <v>512.9899999999998</v>
      </c>
      <c r="DN50" s="39"/>
      <c r="DO50" s="39"/>
      <c r="DP50" s="39">
        <f>DP48-DP49</f>
        <v>-261.96000000000004</v>
      </c>
      <c r="DQ50" s="39"/>
      <c r="DR50" s="39"/>
      <c r="DS50" s="39">
        <f>DS48-DS49</f>
        <v>-546.5600000000004</v>
      </c>
      <c r="DT50" s="39"/>
      <c r="DU50" s="39"/>
      <c r="DV50" s="39">
        <f>DV48-DV49</f>
        <v>161.79999999999927</v>
      </c>
      <c r="DW50" s="39"/>
      <c r="DX50" s="39"/>
      <c r="DY50" s="39">
        <f>DY48-DY49</f>
        <v>-221.82999999999993</v>
      </c>
      <c r="DZ50" s="39"/>
      <c r="EA50" s="39"/>
      <c r="EB50" s="39">
        <f>EB48-EB49</f>
        <v>-207.02000000000044</v>
      </c>
      <c r="EC50" s="39"/>
      <c r="ED50" s="39"/>
      <c r="EE50" s="39">
        <f>EE48-EE49</f>
        <v>354.60000000000036</v>
      </c>
      <c r="EF50" s="39"/>
      <c r="EG50" s="39"/>
      <c r="EH50" s="39">
        <f>EH48-EH49</f>
        <v>294.60000000000036</v>
      </c>
      <c r="EI50" s="39"/>
      <c r="EJ50" s="39"/>
      <c r="EK50" s="39">
        <f>EK48-EK49</f>
        <v>-180.83999999999924</v>
      </c>
      <c r="EL50" s="39"/>
      <c r="EM50" s="39"/>
      <c r="EN50" s="39">
        <f>EN48-EN49</f>
        <v>-28.44000000000051</v>
      </c>
      <c r="EO50" s="25">
        <f t="shared" si="15"/>
        <v>-229.44000000000142</v>
      </c>
      <c r="EP50" s="25">
        <f t="shared" si="16"/>
        <v>6283.240000000003</v>
      </c>
      <c r="EQ50" s="39"/>
      <c r="ER50" s="39"/>
      <c r="ES50" s="39">
        <f>ES48-ES49</f>
        <v>1787.8400000000001</v>
      </c>
      <c r="ET50" s="39"/>
      <c r="EU50" s="39"/>
      <c r="EV50" s="39">
        <f>EV48-EV49</f>
        <v>676.3400000000001</v>
      </c>
      <c r="EW50" s="39"/>
      <c r="EX50" s="39"/>
      <c r="EY50" s="39">
        <f>EY48-EY49</f>
        <v>102.02000000000044</v>
      </c>
      <c r="EZ50" s="39"/>
      <c r="FA50" s="39"/>
      <c r="FB50" s="39">
        <f>FB48-FB49</f>
        <v>-210.19999999999982</v>
      </c>
      <c r="FC50" s="39"/>
      <c r="FD50" s="39"/>
      <c r="FE50" s="39">
        <f>FE48-FE49</f>
        <v>-225.77999999999975</v>
      </c>
      <c r="FF50" s="39"/>
      <c r="FG50" s="39"/>
      <c r="FH50" s="39">
        <f>FH48-FH49</f>
        <v>-103.02999999999975</v>
      </c>
      <c r="FI50" s="39"/>
      <c r="FJ50" s="39"/>
      <c r="FK50" s="39">
        <f>FK48-FK49</f>
        <v>-18.61999999999989</v>
      </c>
      <c r="FL50" s="39"/>
      <c r="FM50" s="39"/>
      <c r="FN50" s="39">
        <f>FN48-FN49</f>
        <v>362.8000000000002</v>
      </c>
      <c r="FO50" s="39"/>
      <c r="FP50" s="39"/>
      <c r="FQ50" s="43">
        <f>FQ48-FQ49</f>
        <v>171.82999999999993</v>
      </c>
      <c r="FR50" s="73"/>
      <c r="FS50" s="73"/>
      <c r="FT50" s="39">
        <f>FT48-FT49</f>
        <v>-267.64999999999964</v>
      </c>
      <c r="FU50" s="73"/>
      <c r="FV50" s="73"/>
      <c r="FW50" s="39">
        <f>FW48-FW49</f>
        <v>218.5600000000004</v>
      </c>
      <c r="FX50" s="73"/>
      <c r="FY50" s="73"/>
      <c r="FZ50" s="39">
        <f>FZ48-FZ49</f>
        <v>-16.340000000000146</v>
      </c>
      <c r="GA50" s="23">
        <f t="shared" si="14"/>
        <v>2477.7700000000023</v>
      </c>
    </row>
    <row r="51" spans="1:183" s="5" customFormat="1" ht="22.5" hidden="1">
      <c r="A51" s="35" t="s">
        <v>61</v>
      </c>
      <c r="B51" s="15"/>
      <c r="C51" s="15"/>
      <c r="D51" s="15"/>
      <c r="E51" s="15"/>
      <c r="F51" s="15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>
        <v>943.13</v>
      </c>
      <c r="T51" s="39"/>
      <c r="U51" s="39"/>
      <c r="V51" s="39"/>
      <c r="W51" s="39"/>
      <c r="X51" s="39"/>
      <c r="Y51" s="43"/>
      <c r="Z51" s="39"/>
      <c r="AA51" s="39"/>
      <c r="AB51" s="43"/>
      <c r="AC51" s="39"/>
      <c r="AD51" s="39"/>
      <c r="AE51" s="39"/>
      <c r="AF51" s="25">
        <f t="shared" si="6"/>
        <v>943.13</v>
      </c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25">
        <f t="shared" si="5"/>
        <v>0</v>
      </c>
      <c r="BR51" s="25">
        <f t="shared" si="7"/>
        <v>943.13</v>
      </c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9">
        <f t="shared" si="8"/>
        <v>0</v>
      </c>
      <c r="DD51" s="33">
        <f t="shared" si="9"/>
        <v>943.13</v>
      </c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25">
        <f t="shared" si="15"/>
        <v>0</v>
      </c>
      <c r="EP51" s="25">
        <f t="shared" si="16"/>
        <v>943.13</v>
      </c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43"/>
      <c r="FR51" s="73"/>
      <c r="FS51" s="73"/>
      <c r="FT51" s="39"/>
      <c r="FU51" s="73"/>
      <c r="FV51" s="73"/>
      <c r="FW51" s="39"/>
      <c r="FX51" s="73"/>
      <c r="FY51" s="73"/>
      <c r="FZ51" s="39"/>
      <c r="GA51" s="23">
        <f t="shared" si="14"/>
        <v>0</v>
      </c>
    </row>
    <row r="52" spans="1:183" s="5" customFormat="1" ht="22.5">
      <c r="A52" s="35" t="s">
        <v>58</v>
      </c>
      <c r="B52" s="15"/>
      <c r="C52" s="16">
        <f>C49-C47</f>
        <v>-1254.7000000000003</v>
      </c>
      <c r="D52" s="16">
        <f aca="true" t="shared" si="31" ref="D52:Q52">D49-D47</f>
        <v>0</v>
      </c>
      <c r="E52" s="16">
        <f t="shared" si="31"/>
        <v>-1075.6400000000003</v>
      </c>
      <c r="F52" s="16">
        <f t="shared" si="31"/>
        <v>0</v>
      </c>
      <c r="G52" s="16">
        <f t="shared" si="31"/>
        <v>-465.27</v>
      </c>
      <c r="H52" s="16">
        <f t="shared" si="31"/>
        <v>0</v>
      </c>
      <c r="I52" s="16">
        <f t="shared" si="31"/>
        <v>-599.0500000000002</v>
      </c>
      <c r="J52" s="16">
        <f t="shared" si="31"/>
        <v>0</v>
      </c>
      <c r="K52" s="16">
        <f t="shared" si="31"/>
        <v>-475.67999999999984</v>
      </c>
      <c r="L52" s="16">
        <f t="shared" si="31"/>
        <v>0</v>
      </c>
      <c r="M52" s="16">
        <f t="shared" si="31"/>
        <v>-783.56</v>
      </c>
      <c r="N52" s="16">
        <f t="shared" si="31"/>
        <v>0</v>
      </c>
      <c r="O52" s="16">
        <f t="shared" si="31"/>
        <v>-484.8399999999997</v>
      </c>
      <c r="P52" s="16">
        <f t="shared" si="31"/>
        <v>0</v>
      </c>
      <c r="Q52" s="16">
        <f t="shared" si="31"/>
        <v>-1031.3399999999997</v>
      </c>
      <c r="R52" s="16"/>
      <c r="S52" s="17">
        <f t="shared" si="25"/>
        <v>-6170.08</v>
      </c>
      <c r="T52" s="39"/>
      <c r="U52" s="39"/>
      <c r="V52" s="39">
        <f>V49-V47</f>
        <v>-3193.6899999999996</v>
      </c>
      <c r="W52" s="39">
        <f aca="true" t="shared" si="32" ref="W52:AL52">W49-W47</f>
        <v>0</v>
      </c>
      <c r="X52" s="39">
        <f t="shared" si="32"/>
        <v>0</v>
      </c>
      <c r="Y52" s="39">
        <f t="shared" si="32"/>
        <v>-3351.0299999999997</v>
      </c>
      <c r="Z52" s="39">
        <f t="shared" si="32"/>
        <v>0</v>
      </c>
      <c r="AA52" s="39">
        <f t="shared" si="32"/>
        <v>0</v>
      </c>
      <c r="AB52" s="39">
        <f t="shared" si="32"/>
        <v>-2379.0800000000004</v>
      </c>
      <c r="AC52" s="39">
        <f t="shared" si="32"/>
        <v>0</v>
      </c>
      <c r="AD52" s="39">
        <f t="shared" si="32"/>
        <v>0</v>
      </c>
      <c r="AE52" s="39">
        <f t="shared" si="32"/>
        <v>-2104.04</v>
      </c>
      <c r="AF52" s="25">
        <f t="shared" si="6"/>
        <v>-17197.92</v>
      </c>
      <c r="AG52" s="39">
        <f t="shared" si="32"/>
        <v>0</v>
      </c>
      <c r="AH52" s="39">
        <f t="shared" si="32"/>
        <v>0</v>
      </c>
      <c r="AI52" s="39">
        <f t="shared" si="32"/>
        <v>-1817.5700000000002</v>
      </c>
      <c r="AJ52" s="39">
        <f t="shared" si="32"/>
        <v>0</v>
      </c>
      <c r="AK52" s="39">
        <f t="shared" si="32"/>
        <v>0</v>
      </c>
      <c r="AL52" s="39">
        <f t="shared" si="32"/>
        <v>-1438.5600000000004</v>
      </c>
      <c r="AM52" s="39"/>
      <c r="AN52" s="39"/>
      <c r="AO52" s="39">
        <f>AO49-AO47</f>
        <v>-70</v>
      </c>
      <c r="AP52" s="39">
        <f aca="true" t="shared" si="33" ref="AP52:AU52">AP49-AP47</f>
        <v>0</v>
      </c>
      <c r="AQ52" s="39">
        <f t="shared" si="33"/>
        <v>0</v>
      </c>
      <c r="AR52" s="39">
        <f t="shared" si="33"/>
        <v>-411.0599999999995</v>
      </c>
      <c r="AS52" s="39">
        <f t="shared" si="33"/>
        <v>0</v>
      </c>
      <c r="AT52" s="39">
        <f t="shared" si="33"/>
        <v>0</v>
      </c>
      <c r="AU52" s="39">
        <f t="shared" si="33"/>
        <v>-77.15999999999985</v>
      </c>
      <c r="AV52" s="39"/>
      <c r="AW52" s="39"/>
      <c r="AX52" s="39">
        <f>AX49-AX47</f>
        <v>40.710000000000036</v>
      </c>
      <c r="AY52" s="39">
        <f aca="true" t="shared" si="34" ref="AY52:BD52">AY49-AY47</f>
        <v>0</v>
      </c>
      <c r="AZ52" s="39">
        <f t="shared" si="34"/>
        <v>0</v>
      </c>
      <c r="BA52" s="39">
        <f t="shared" si="34"/>
        <v>-332.1199999999999</v>
      </c>
      <c r="BB52" s="39">
        <f t="shared" si="34"/>
        <v>0</v>
      </c>
      <c r="BC52" s="39">
        <f t="shared" si="34"/>
        <v>0</v>
      </c>
      <c r="BD52" s="39">
        <f t="shared" si="34"/>
        <v>1347.17</v>
      </c>
      <c r="BE52" s="39">
        <f aca="true" t="shared" si="35" ref="BE52:BM52">BE49-BE47</f>
        <v>0</v>
      </c>
      <c r="BF52" s="39">
        <f t="shared" si="35"/>
        <v>0</v>
      </c>
      <c r="BG52" s="39">
        <f t="shared" si="35"/>
        <v>-97.20000000000073</v>
      </c>
      <c r="BH52" s="39">
        <f t="shared" si="35"/>
        <v>0</v>
      </c>
      <c r="BI52" s="39">
        <f t="shared" si="35"/>
        <v>0</v>
      </c>
      <c r="BJ52" s="39">
        <f t="shared" si="35"/>
        <v>877.8999999999996</v>
      </c>
      <c r="BK52" s="39">
        <f t="shared" si="35"/>
        <v>0</v>
      </c>
      <c r="BL52" s="39">
        <f t="shared" si="35"/>
        <v>0</v>
      </c>
      <c r="BM52" s="39">
        <f t="shared" si="35"/>
        <v>-182.67999999999938</v>
      </c>
      <c r="BN52" s="39">
        <f>BN49-BN47</f>
        <v>0</v>
      </c>
      <c r="BO52" s="39">
        <f>BO49-BO47</f>
        <v>0</v>
      </c>
      <c r="BP52" s="39">
        <f>BP49-BP47</f>
        <v>519.1500000000005</v>
      </c>
      <c r="BQ52" s="25">
        <f t="shared" si="5"/>
        <v>-1641.42</v>
      </c>
      <c r="BR52" s="25">
        <f t="shared" si="7"/>
        <v>-18839.339999999997</v>
      </c>
      <c r="BS52" s="39"/>
      <c r="BT52" s="39"/>
      <c r="BU52" s="39">
        <f>BU49-BU47</f>
        <v>-1101.04</v>
      </c>
      <c r="BV52" s="39"/>
      <c r="BW52" s="39"/>
      <c r="BX52" s="39">
        <f>BX49-BX47</f>
        <v>37.1299999999992</v>
      </c>
      <c r="BY52" s="39"/>
      <c r="BZ52" s="39"/>
      <c r="CA52" s="39">
        <f>CA49-CA47</f>
        <v>-120.97000000000025</v>
      </c>
      <c r="CB52" s="39"/>
      <c r="CC52" s="39"/>
      <c r="CD52" s="39">
        <f>CD49-CD47</f>
        <v>-222.45000000000073</v>
      </c>
      <c r="CE52" s="39"/>
      <c r="CF52" s="39"/>
      <c r="CG52" s="39">
        <f>CG49-CG47</f>
        <v>79.35999999999967</v>
      </c>
      <c r="CH52" s="39"/>
      <c r="CI52" s="39"/>
      <c r="CJ52" s="39">
        <f>CJ49-CJ47</f>
        <v>-145.4300000000003</v>
      </c>
      <c r="CK52" s="39"/>
      <c r="CL52" s="39"/>
      <c r="CM52" s="39">
        <f>CM49-CM47</f>
        <v>-243.46000000000004</v>
      </c>
      <c r="CN52" s="39"/>
      <c r="CO52" s="39"/>
      <c r="CP52" s="39">
        <f>CP49-CP47</f>
        <v>523.1999999999998</v>
      </c>
      <c r="CQ52" s="39"/>
      <c r="CR52" s="39"/>
      <c r="CS52" s="39">
        <f>CS49-CS47</f>
        <v>-286.3299999999999</v>
      </c>
      <c r="CT52" s="39"/>
      <c r="CU52" s="39"/>
      <c r="CV52" s="39">
        <f>CV49-CV47</f>
        <v>93.92999999999938</v>
      </c>
      <c r="CW52" s="39"/>
      <c r="CX52" s="39"/>
      <c r="CY52" s="39">
        <f>CY49-CY47</f>
        <v>-152.6900000000005</v>
      </c>
      <c r="CZ52" s="39"/>
      <c r="DA52" s="39"/>
      <c r="DB52" s="39">
        <f>DB49-DB47</f>
        <v>-547.3500000000004</v>
      </c>
      <c r="DC52" s="9">
        <f t="shared" si="8"/>
        <v>-2086.100000000004</v>
      </c>
      <c r="DD52" s="33">
        <f t="shared" si="9"/>
        <v>-20925.440000000002</v>
      </c>
      <c r="DE52" s="39"/>
      <c r="DF52" s="39"/>
      <c r="DG52" s="39">
        <f>DG49-DG47</f>
        <v>127.5600000000004</v>
      </c>
      <c r="DH52" s="39"/>
      <c r="DI52" s="39"/>
      <c r="DJ52" s="39">
        <f>DJ49-DJ47</f>
        <v>-20.779999999999745</v>
      </c>
      <c r="DK52" s="39"/>
      <c r="DL52" s="39"/>
      <c r="DM52" s="39">
        <f>DM49-DM47</f>
        <v>-512.9899999999998</v>
      </c>
      <c r="DN52" s="39"/>
      <c r="DO52" s="39"/>
      <c r="DP52" s="39">
        <f>DP49-DP47</f>
        <v>261.96000000000004</v>
      </c>
      <c r="DQ52" s="39"/>
      <c r="DR52" s="39"/>
      <c r="DS52" s="39">
        <f>DS49-DS47</f>
        <v>546.5600000000004</v>
      </c>
      <c r="DT52" s="39"/>
      <c r="DU52" s="39"/>
      <c r="DV52" s="39">
        <f>DV49-DV47</f>
        <v>-161.79999999999927</v>
      </c>
      <c r="DW52" s="39"/>
      <c r="DX52" s="39"/>
      <c r="DY52" s="39">
        <f>DY49-DY47</f>
        <v>221.82999999999993</v>
      </c>
      <c r="DZ52" s="39"/>
      <c r="EA52" s="39"/>
      <c r="EB52" s="39">
        <f>EB49-EB47</f>
        <v>207.02000000000044</v>
      </c>
      <c r="EC52" s="39"/>
      <c r="ED52" s="39"/>
      <c r="EE52" s="39">
        <f>EE49-EE47</f>
        <v>-354.60000000000036</v>
      </c>
      <c r="EF52" s="39"/>
      <c r="EG52" s="39"/>
      <c r="EH52" s="39">
        <f>EH49-EH47</f>
        <v>-294.60000000000036</v>
      </c>
      <c r="EI52" s="39"/>
      <c r="EJ52" s="39"/>
      <c r="EK52" s="39">
        <f>EK49-EK47</f>
        <v>180.83999999999924</v>
      </c>
      <c r="EL52" s="39"/>
      <c r="EM52" s="39"/>
      <c r="EN52" s="39">
        <f>EN49-EN47</f>
        <v>28.44000000000051</v>
      </c>
      <c r="EO52" s="25">
        <f t="shared" si="15"/>
        <v>229.44000000000142</v>
      </c>
      <c r="EP52" s="25">
        <f t="shared" si="16"/>
        <v>-20696</v>
      </c>
      <c r="EQ52" s="39"/>
      <c r="ER52" s="39"/>
      <c r="ES52" s="39">
        <f>ES49-ES47</f>
        <v>-1787.8400000000001</v>
      </c>
      <c r="ET52" s="39"/>
      <c r="EU52" s="39"/>
      <c r="EV52" s="39">
        <f>EV49-EV47</f>
        <v>-676.3400000000001</v>
      </c>
      <c r="EW52" s="39"/>
      <c r="EX52" s="39"/>
      <c r="EY52" s="39">
        <f>EY49-EY47</f>
        <v>-102.02000000000044</v>
      </c>
      <c r="EZ52" s="39"/>
      <c r="FA52" s="39"/>
      <c r="FB52" s="39">
        <f>FB49-FB47</f>
        <v>210.19999999999982</v>
      </c>
      <c r="FC52" s="39"/>
      <c r="FD52" s="39"/>
      <c r="FE52" s="39">
        <f>FE49-FE47</f>
        <v>225.77999999999975</v>
      </c>
      <c r="FF52" s="39"/>
      <c r="FG52" s="39"/>
      <c r="FH52" s="39">
        <f>FH49-FH47</f>
        <v>103.02999999999975</v>
      </c>
      <c r="FI52" s="39"/>
      <c r="FJ52" s="39"/>
      <c r="FK52" s="39">
        <f>FK49-FK47</f>
        <v>18.61999999999989</v>
      </c>
      <c r="FL52" s="39"/>
      <c r="FM52" s="39"/>
      <c r="FN52" s="39">
        <f>FN49-FN47</f>
        <v>-362.8000000000002</v>
      </c>
      <c r="FO52" s="39"/>
      <c r="FP52" s="39"/>
      <c r="FQ52" s="43">
        <f>FQ49-FQ47</f>
        <v>-171.82999999999993</v>
      </c>
      <c r="FR52" s="73"/>
      <c r="FS52" s="73"/>
      <c r="FT52" s="39">
        <f>FT49-FT47</f>
        <v>267.64999999999964</v>
      </c>
      <c r="FU52" s="73"/>
      <c r="FV52" s="73"/>
      <c r="FW52" s="39">
        <f>FW49-FW47</f>
        <v>-218.5600000000004</v>
      </c>
      <c r="FX52" s="73"/>
      <c r="FY52" s="73"/>
      <c r="FZ52" s="39">
        <f>FZ49-FZ47</f>
        <v>16.340000000000146</v>
      </c>
      <c r="GA52" s="23">
        <f t="shared" si="14"/>
        <v>-2477.7700000000023</v>
      </c>
    </row>
    <row r="53" spans="1:183" s="6" customFormat="1" ht="18.75" customHeight="1">
      <c r="A53" s="44" t="s">
        <v>62</v>
      </c>
      <c r="B53" s="45"/>
      <c r="C53" s="46">
        <f>C43+C50</f>
        <v>6982.100000000004</v>
      </c>
      <c r="D53" s="46">
        <f aca="true" t="shared" si="36" ref="D53:Q53">D43+D50</f>
        <v>0</v>
      </c>
      <c r="E53" s="46">
        <f t="shared" si="36"/>
        <v>4477.720000000005</v>
      </c>
      <c r="F53" s="46">
        <f t="shared" si="36"/>
        <v>0</v>
      </c>
      <c r="G53" s="46">
        <f t="shared" si="36"/>
        <v>-3395.3099999999977</v>
      </c>
      <c r="H53" s="46">
        <f t="shared" si="36"/>
        <v>0</v>
      </c>
      <c r="I53" s="46">
        <f t="shared" si="36"/>
        <v>-464.279999999997</v>
      </c>
      <c r="J53" s="46">
        <f t="shared" si="36"/>
        <v>0</v>
      </c>
      <c r="K53" s="46">
        <f t="shared" si="36"/>
        <v>-2527.0600000000004</v>
      </c>
      <c r="L53" s="46">
        <f t="shared" si="36"/>
        <v>0</v>
      </c>
      <c r="M53" s="46">
        <f t="shared" si="36"/>
        <v>2369.39</v>
      </c>
      <c r="N53" s="46">
        <f t="shared" si="36"/>
        <v>0</v>
      </c>
      <c r="O53" s="46">
        <f t="shared" si="36"/>
        <v>-946.6000000000045</v>
      </c>
      <c r="P53" s="46">
        <f t="shared" si="36"/>
        <v>0</v>
      </c>
      <c r="Q53" s="46">
        <f t="shared" si="36"/>
        <v>4266.430000000004</v>
      </c>
      <c r="R53" s="47"/>
      <c r="S53" s="17">
        <f t="shared" si="25"/>
        <v>10762.390000000014</v>
      </c>
      <c r="T53" s="16"/>
      <c r="U53" s="16"/>
      <c r="V53" s="16">
        <f>V43+V50</f>
        <v>4699.529999999995</v>
      </c>
      <c r="W53" s="16">
        <f aca="true" t="shared" si="37" ref="W53:AL53">W43+W50</f>
        <v>0</v>
      </c>
      <c r="X53" s="16">
        <f t="shared" si="37"/>
        <v>0</v>
      </c>
      <c r="Y53" s="16">
        <f t="shared" si="37"/>
        <v>13929.8</v>
      </c>
      <c r="Z53" s="16">
        <f t="shared" si="37"/>
        <v>0</v>
      </c>
      <c r="AA53" s="16">
        <f t="shared" si="37"/>
        <v>0</v>
      </c>
      <c r="AB53" s="16">
        <f t="shared" si="37"/>
        <v>655.5400000000009</v>
      </c>
      <c r="AC53" s="16">
        <f t="shared" si="37"/>
        <v>0</v>
      </c>
      <c r="AD53" s="16">
        <f t="shared" si="37"/>
        <v>0</v>
      </c>
      <c r="AE53" s="16">
        <f t="shared" si="37"/>
        <v>8733.34</v>
      </c>
      <c r="AF53" s="25">
        <f t="shared" si="6"/>
        <v>38780.600000000006</v>
      </c>
      <c r="AG53" s="16">
        <f t="shared" si="37"/>
        <v>0</v>
      </c>
      <c r="AH53" s="16">
        <f t="shared" si="37"/>
        <v>0</v>
      </c>
      <c r="AI53" s="16">
        <f t="shared" si="37"/>
        <v>11521.519999999997</v>
      </c>
      <c r="AJ53" s="16">
        <f t="shared" si="37"/>
        <v>0</v>
      </c>
      <c r="AK53" s="16">
        <f t="shared" si="37"/>
        <v>0</v>
      </c>
      <c r="AL53" s="16">
        <f t="shared" si="37"/>
        <v>13317.030000000002</v>
      </c>
      <c r="AM53" s="16"/>
      <c r="AN53" s="16"/>
      <c r="AO53" s="16">
        <f>AO43+AO50</f>
        <v>-2656.5199999999986</v>
      </c>
      <c r="AP53" s="16">
        <f aca="true" t="shared" si="38" ref="AP53:AU53">AP43+AP50</f>
        <v>0</v>
      </c>
      <c r="AQ53" s="16">
        <f t="shared" si="38"/>
        <v>0</v>
      </c>
      <c r="AR53" s="16">
        <f t="shared" si="38"/>
        <v>4599.890000000001</v>
      </c>
      <c r="AS53" s="16">
        <f t="shared" si="38"/>
        <v>0</v>
      </c>
      <c r="AT53" s="16">
        <f t="shared" si="38"/>
        <v>0</v>
      </c>
      <c r="AU53" s="16">
        <f t="shared" si="38"/>
        <v>-2062.5200000000004</v>
      </c>
      <c r="AV53" s="16"/>
      <c r="AW53" s="16"/>
      <c r="AX53" s="16">
        <f>AX43+AX50</f>
        <v>1443.779999999998</v>
      </c>
      <c r="AY53" s="16">
        <f aca="true" t="shared" si="39" ref="AY53:BD53">AY43+AY50</f>
        <v>0</v>
      </c>
      <c r="AZ53" s="16">
        <f t="shared" si="39"/>
        <v>0</v>
      </c>
      <c r="BA53" s="16">
        <f t="shared" si="39"/>
        <v>3131.9100000000008</v>
      </c>
      <c r="BB53" s="16">
        <f t="shared" si="39"/>
        <v>0</v>
      </c>
      <c r="BC53" s="16">
        <f t="shared" si="39"/>
        <v>0</v>
      </c>
      <c r="BD53" s="16">
        <f t="shared" si="39"/>
        <v>-14627.400000000003</v>
      </c>
      <c r="BE53" s="16">
        <f aca="true" t="shared" si="40" ref="BE53:BM53">BE43+BE50</f>
        <v>0</v>
      </c>
      <c r="BF53" s="16">
        <f t="shared" si="40"/>
        <v>0</v>
      </c>
      <c r="BG53" s="16">
        <f t="shared" si="40"/>
        <v>1163.390000000003</v>
      </c>
      <c r="BH53" s="16">
        <f t="shared" si="40"/>
        <v>0</v>
      </c>
      <c r="BI53" s="16">
        <f t="shared" si="40"/>
        <v>0</v>
      </c>
      <c r="BJ53" s="16">
        <f t="shared" si="40"/>
        <v>-3899.01</v>
      </c>
      <c r="BK53" s="16">
        <f t="shared" si="40"/>
        <v>0</v>
      </c>
      <c r="BL53" s="16">
        <f t="shared" si="40"/>
        <v>0</v>
      </c>
      <c r="BM53" s="16">
        <f t="shared" si="40"/>
        <v>-3060.930000000001</v>
      </c>
      <c r="BN53" s="16">
        <f>BN43+BN50</f>
        <v>0</v>
      </c>
      <c r="BO53" s="16">
        <f>BO43+BO50</f>
        <v>0</v>
      </c>
      <c r="BP53" s="16">
        <f>BP43+BP50</f>
        <v>-802.4000000000005</v>
      </c>
      <c r="BQ53" s="25">
        <f t="shared" si="5"/>
        <v>8068.739999999995</v>
      </c>
      <c r="BR53" s="25">
        <f t="shared" si="7"/>
        <v>46849.340000000004</v>
      </c>
      <c r="BS53" s="16"/>
      <c r="BT53" s="16"/>
      <c r="BU53" s="16">
        <f>BU43+BU50</f>
        <v>9248.739999999998</v>
      </c>
      <c r="BV53" s="16"/>
      <c r="BW53" s="16"/>
      <c r="BX53" s="16">
        <f>BX43+BX50</f>
        <v>850.539999999999</v>
      </c>
      <c r="BY53" s="16"/>
      <c r="BZ53" s="16"/>
      <c r="CA53" s="16">
        <f>CA43+CA50</f>
        <v>122.42999999999938</v>
      </c>
      <c r="CB53" s="16"/>
      <c r="CC53" s="16"/>
      <c r="CD53" s="16">
        <f>CD43+CD50</f>
        <v>-480.4200000000019</v>
      </c>
      <c r="CE53" s="16"/>
      <c r="CF53" s="16"/>
      <c r="CG53" s="16">
        <f>CG43+CG50</f>
        <v>-1118.1099999999997</v>
      </c>
      <c r="CH53" s="16"/>
      <c r="CI53" s="16"/>
      <c r="CJ53" s="16">
        <f>CJ43+CJ50</f>
        <v>2088.3499999999985</v>
      </c>
      <c r="CK53" s="16"/>
      <c r="CL53" s="16"/>
      <c r="CM53" s="16">
        <f>CM43+CM50</f>
        <v>2438.2499999999936</v>
      </c>
      <c r="CN53" s="16"/>
      <c r="CO53" s="16"/>
      <c r="CP53" s="16">
        <f>CP43+CP50</f>
        <v>-3131.5800000000045</v>
      </c>
      <c r="CQ53" s="16"/>
      <c r="CR53" s="16"/>
      <c r="CS53" s="16">
        <f>CS43+CS50</f>
        <v>-458.0200000000059</v>
      </c>
      <c r="CT53" s="16"/>
      <c r="CU53" s="16"/>
      <c r="CV53" s="16">
        <f>CV43+CV50</f>
        <v>1253.000000000001</v>
      </c>
      <c r="CW53" s="16"/>
      <c r="CX53" s="16"/>
      <c r="CY53" s="16">
        <f>CY43+CY50</f>
        <v>-1205.5100000000039</v>
      </c>
      <c r="CZ53" s="16"/>
      <c r="DA53" s="16"/>
      <c r="DB53" s="16">
        <f>DB43+DB50</f>
        <v>3500.2699999999986</v>
      </c>
      <c r="DC53" s="9">
        <f t="shared" si="8"/>
        <v>13107.939999999973</v>
      </c>
      <c r="DD53" s="33">
        <f t="shared" si="9"/>
        <v>59957.27999999998</v>
      </c>
      <c r="DE53" s="16"/>
      <c r="DF53" s="16"/>
      <c r="DG53" s="16">
        <f>DG43+DG50</f>
        <v>37707.6</v>
      </c>
      <c r="DH53" s="16"/>
      <c r="DI53" s="16"/>
      <c r="DJ53" s="16">
        <f>DJ43+DJ50</f>
        <v>4480.14</v>
      </c>
      <c r="DK53" s="16"/>
      <c r="DL53" s="16"/>
      <c r="DM53" s="16">
        <f>DM43+DM50</f>
        <v>3502.8200000000015</v>
      </c>
      <c r="DN53" s="16"/>
      <c r="DO53" s="16"/>
      <c r="DP53" s="16">
        <f>DP43+DP50</f>
        <v>265.09999999999764</v>
      </c>
      <c r="DQ53" s="16"/>
      <c r="DR53" s="16"/>
      <c r="DS53" s="16">
        <f>DS43+DS50</f>
        <v>-5173.260000000012</v>
      </c>
      <c r="DT53" s="16"/>
      <c r="DU53" s="16"/>
      <c r="DV53" s="16">
        <f>DV43+DV50</f>
        <v>1904.3499999999876</v>
      </c>
      <c r="DW53" s="16"/>
      <c r="DX53" s="16"/>
      <c r="DY53" s="16">
        <f>DY43+DY50</f>
        <v>-1659.3800000000028</v>
      </c>
      <c r="DZ53" s="16"/>
      <c r="EA53" s="16"/>
      <c r="EB53" s="16">
        <f>EB43+EB50</f>
        <v>-3013.5499999999993</v>
      </c>
      <c r="EC53" s="16"/>
      <c r="ED53" s="16"/>
      <c r="EE53" s="16">
        <f>EE43+EE50</f>
        <v>2500.129999999999</v>
      </c>
      <c r="EF53" s="16"/>
      <c r="EG53" s="16"/>
      <c r="EH53" s="16">
        <f>EH43+EH50</f>
        <v>3950.8500000000004</v>
      </c>
      <c r="EI53" s="16"/>
      <c r="EJ53" s="16"/>
      <c r="EK53" s="16">
        <f>EK43+EK50</f>
        <v>-1367.940000000005</v>
      </c>
      <c r="EL53" s="16"/>
      <c r="EM53" s="16"/>
      <c r="EN53" s="16">
        <f>EN43+EN50</f>
        <v>157.78999999999542</v>
      </c>
      <c r="EO53" s="25">
        <f t="shared" si="15"/>
        <v>43254.64999999995</v>
      </c>
      <c r="EP53" s="25">
        <f t="shared" si="16"/>
        <v>103211.92999999993</v>
      </c>
      <c r="EQ53" s="16"/>
      <c r="ER53" s="16"/>
      <c r="ES53" s="16">
        <f>ES43+ES50</f>
        <v>14849.629999999994</v>
      </c>
      <c r="ET53" s="16"/>
      <c r="EU53" s="16"/>
      <c r="EV53" s="16">
        <f>EV43+EV50</f>
        <v>904.3999999999978</v>
      </c>
      <c r="EW53" s="16"/>
      <c r="EX53" s="16"/>
      <c r="EY53" s="16">
        <f>EY43+EY50</f>
        <v>2693.6999999999935</v>
      </c>
      <c r="EZ53" s="16"/>
      <c r="FA53" s="16"/>
      <c r="FB53" s="16">
        <f>FB43+FB50</f>
        <v>-3295.0899999999992</v>
      </c>
      <c r="FC53" s="16"/>
      <c r="FD53" s="16"/>
      <c r="FE53" s="16">
        <f>FE43+FE50</f>
        <v>-939.1900000000032</v>
      </c>
      <c r="FF53" s="16"/>
      <c r="FG53" s="16"/>
      <c r="FH53" s="16">
        <f>FH43+FH50</f>
        <v>-257.08000000000266</v>
      </c>
      <c r="FI53" s="16"/>
      <c r="FJ53" s="16"/>
      <c r="FK53" s="16">
        <f>FK43+FK50</f>
        <v>55.43000000000302</v>
      </c>
      <c r="FL53" s="16"/>
      <c r="FM53" s="16"/>
      <c r="FN53" s="16">
        <f>FN43+FN50</f>
        <v>5736.559999999995</v>
      </c>
      <c r="FO53" s="16"/>
      <c r="FP53" s="16"/>
      <c r="FQ53" s="21">
        <f>FQ43+FQ50</f>
        <v>2516.759999999993</v>
      </c>
      <c r="FR53" s="47"/>
      <c r="FS53" s="47"/>
      <c r="FT53" s="16">
        <f>FT43+FT50</f>
        <v>-3758.1299999999956</v>
      </c>
      <c r="FU53" s="47"/>
      <c r="FV53" s="47"/>
      <c r="FW53" s="16">
        <f>FW43+FW50</f>
        <v>3154.390000000002</v>
      </c>
      <c r="FX53" s="47"/>
      <c r="FY53" s="47"/>
      <c r="FZ53" s="16">
        <f>FZ43+FZ50</f>
        <v>-153.70000000000073</v>
      </c>
      <c r="GA53" s="23">
        <f t="shared" si="14"/>
        <v>21507.67999999998</v>
      </c>
    </row>
    <row r="54" spans="1:183" s="6" customFormat="1" ht="24">
      <c r="A54" s="44" t="s">
        <v>63</v>
      </c>
      <c r="B54" s="45"/>
      <c r="C54" s="46">
        <f>C45+C52</f>
        <v>-6681.200000000004</v>
      </c>
      <c r="D54" s="46">
        <f aca="true" t="shared" si="41" ref="D54:Q54">D45+D52</f>
        <v>0</v>
      </c>
      <c r="E54" s="46">
        <f t="shared" si="41"/>
        <v>-25809.25</v>
      </c>
      <c r="F54" s="46">
        <f t="shared" si="41"/>
        <v>0</v>
      </c>
      <c r="G54" s="46">
        <f t="shared" si="41"/>
        <v>8639.379999999994</v>
      </c>
      <c r="H54" s="46">
        <f t="shared" si="41"/>
        <v>0</v>
      </c>
      <c r="I54" s="46">
        <f t="shared" si="41"/>
        <v>1612.109999999996</v>
      </c>
      <c r="J54" s="46">
        <f t="shared" si="41"/>
        <v>0</v>
      </c>
      <c r="K54" s="46">
        <f t="shared" si="41"/>
        <v>7770.0999999999985</v>
      </c>
      <c r="L54" s="46">
        <f t="shared" si="41"/>
        <v>0</v>
      </c>
      <c r="M54" s="46">
        <f t="shared" si="41"/>
        <v>2709.769999999991</v>
      </c>
      <c r="N54" s="46">
        <f t="shared" si="41"/>
        <v>0</v>
      </c>
      <c r="O54" s="46">
        <f t="shared" si="41"/>
        <v>6291.940000000002</v>
      </c>
      <c r="P54" s="46">
        <f t="shared" si="41"/>
        <v>0</v>
      </c>
      <c r="Q54" s="46">
        <f t="shared" si="41"/>
        <v>970.2199999999871</v>
      </c>
      <c r="R54" s="47"/>
      <c r="S54" s="17">
        <f t="shared" si="25"/>
        <v>-4496.930000000035</v>
      </c>
      <c r="T54" s="39"/>
      <c r="U54" s="39"/>
      <c r="V54" s="39">
        <f>V45+V52</f>
        <v>9943.820000000003</v>
      </c>
      <c r="W54" s="39">
        <f aca="true" t="shared" si="42" ref="W54:AL54">W45+W52</f>
        <v>0</v>
      </c>
      <c r="X54" s="39">
        <f t="shared" si="42"/>
        <v>0</v>
      </c>
      <c r="Y54" s="39">
        <f t="shared" si="42"/>
        <v>1362.9999999999955</v>
      </c>
      <c r="Z54" s="39">
        <f t="shared" si="42"/>
        <v>0</v>
      </c>
      <c r="AA54" s="39">
        <f t="shared" si="42"/>
        <v>0</v>
      </c>
      <c r="AB54" s="39">
        <f t="shared" si="42"/>
        <v>13747.409999999998</v>
      </c>
      <c r="AC54" s="39">
        <f t="shared" si="42"/>
        <v>0</v>
      </c>
      <c r="AD54" s="39">
        <f t="shared" si="42"/>
        <v>0</v>
      </c>
      <c r="AE54" s="39">
        <f t="shared" si="42"/>
        <v>4569.332499999998</v>
      </c>
      <c r="AF54" s="25">
        <f t="shared" si="6"/>
        <v>25126.63249999996</v>
      </c>
      <c r="AG54" s="39">
        <f t="shared" si="42"/>
        <v>0</v>
      </c>
      <c r="AH54" s="39">
        <f t="shared" si="42"/>
        <v>0</v>
      </c>
      <c r="AI54" s="39">
        <f t="shared" si="42"/>
        <v>-7030.353044871801</v>
      </c>
      <c r="AJ54" s="39">
        <f t="shared" si="42"/>
        <v>0</v>
      </c>
      <c r="AK54" s="39">
        <f t="shared" si="42"/>
        <v>0</v>
      </c>
      <c r="AL54" s="39">
        <f t="shared" si="42"/>
        <v>-29621.90000000002</v>
      </c>
      <c r="AM54" s="39"/>
      <c r="AN54" s="39"/>
      <c r="AO54" s="39">
        <f>AO45+AO52</f>
        <v>-1923.1600000000035</v>
      </c>
      <c r="AP54" s="39">
        <f aca="true" t="shared" si="43" ref="AP54:AU54">AP45+AP52</f>
        <v>0</v>
      </c>
      <c r="AQ54" s="39">
        <f t="shared" si="43"/>
        <v>0</v>
      </c>
      <c r="AR54" s="39">
        <f t="shared" si="43"/>
        <v>9258.379999999992</v>
      </c>
      <c r="AS54" s="39">
        <f t="shared" si="43"/>
        <v>0</v>
      </c>
      <c r="AT54" s="39">
        <f t="shared" si="43"/>
        <v>0</v>
      </c>
      <c r="AU54" s="39">
        <f t="shared" si="43"/>
        <v>484.78999999998996</v>
      </c>
      <c r="AV54" s="39"/>
      <c r="AW54" s="39"/>
      <c r="AX54" s="39">
        <f>AX45+AX52</f>
        <v>10800.439999999995</v>
      </c>
      <c r="AY54" s="39">
        <f aca="true" t="shared" si="44" ref="AY54:BD54">AY45+AY52</f>
        <v>0</v>
      </c>
      <c r="AZ54" s="39">
        <f t="shared" si="44"/>
        <v>0</v>
      </c>
      <c r="BA54" s="39">
        <f t="shared" si="44"/>
        <v>12295.77</v>
      </c>
      <c r="BB54" s="39">
        <f t="shared" si="44"/>
        <v>0</v>
      </c>
      <c r="BC54" s="39">
        <f t="shared" si="44"/>
        <v>0</v>
      </c>
      <c r="BD54" s="39">
        <f t="shared" si="44"/>
        <v>28017.879999999997</v>
      </c>
      <c r="BE54" s="39">
        <f aca="true" t="shared" si="45" ref="BE54:BM54">BE45+BE52</f>
        <v>0</v>
      </c>
      <c r="BF54" s="39">
        <f t="shared" si="45"/>
        <v>0</v>
      </c>
      <c r="BG54" s="39">
        <f t="shared" si="45"/>
        <v>-4278.090000000007</v>
      </c>
      <c r="BH54" s="39">
        <f t="shared" si="45"/>
        <v>0</v>
      </c>
      <c r="BI54" s="39">
        <f t="shared" si="45"/>
        <v>0</v>
      </c>
      <c r="BJ54" s="39">
        <f t="shared" si="45"/>
        <v>15462.080000000007</v>
      </c>
      <c r="BK54" s="39">
        <f t="shared" si="45"/>
        <v>0</v>
      </c>
      <c r="BL54" s="39">
        <f t="shared" si="45"/>
        <v>0</v>
      </c>
      <c r="BM54" s="39">
        <f t="shared" si="45"/>
        <v>13339.810000000005</v>
      </c>
      <c r="BN54" s="39">
        <f>BN45+BN52</f>
        <v>0</v>
      </c>
      <c r="BO54" s="39">
        <f>BO45+BO52</f>
        <v>0</v>
      </c>
      <c r="BP54" s="39">
        <f>BP45+BP52</f>
        <v>13684.940000000002</v>
      </c>
      <c r="BQ54" s="25">
        <f t="shared" si="5"/>
        <v>60490.58695512816</v>
      </c>
      <c r="BR54" s="25">
        <f t="shared" si="7"/>
        <v>85617.21945512811</v>
      </c>
      <c r="BS54" s="39"/>
      <c r="BT54" s="39"/>
      <c r="BU54" s="39">
        <f>BU45+BU52</f>
        <v>7939.6200000000035</v>
      </c>
      <c r="BV54" s="39"/>
      <c r="BW54" s="39"/>
      <c r="BX54" s="39">
        <f>BX45+BX52</f>
        <v>-53697.91000000001</v>
      </c>
      <c r="BY54" s="39"/>
      <c r="BZ54" s="39"/>
      <c r="CA54" s="39">
        <f>CA45+CA52</f>
        <v>-37356.39000000001</v>
      </c>
      <c r="CB54" s="39"/>
      <c r="CC54" s="39"/>
      <c r="CD54" s="39">
        <f>CD45+CD52</f>
        <v>18860.320000000003</v>
      </c>
      <c r="CE54" s="39"/>
      <c r="CF54" s="39"/>
      <c r="CG54" s="39">
        <f>CG45+CG52</f>
        <v>18415.620000000003</v>
      </c>
      <c r="CH54" s="39"/>
      <c r="CI54" s="39"/>
      <c r="CJ54" s="39">
        <f>CJ45+CJ52</f>
        <v>9204.43</v>
      </c>
      <c r="CK54" s="39"/>
      <c r="CL54" s="39"/>
      <c r="CM54" s="39">
        <f>CM45+CM52</f>
        <v>-262300.2299999999</v>
      </c>
      <c r="CN54" s="39"/>
      <c r="CO54" s="39"/>
      <c r="CP54" s="39">
        <f>CP45+CP52</f>
        <v>21595.99</v>
      </c>
      <c r="CQ54" s="39"/>
      <c r="CR54" s="39"/>
      <c r="CS54" s="39">
        <f>CS45+CS52</f>
        <v>17376.61</v>
      </c>
      <c r="CT54" s="39"/>
      <c r="CU54" s="39"/>
      <c r="CV54" s="39">
        <f>CV45+CV52</f>
        <v>18315.67</v>
      </c>
      <c r="CW54" s="39"/>
      <c r="CX54" s="39"/>
      <c r="CY54" s="39">
        <f>CY45+CY52</f>
        <v>16698.420000000006</v>
      </c>
      <c r="CZ54" s="39"/>
      <c r="DA54" s="39"/>
      <c r="DB54" s="39">
        <f>DB45+DB52</f>
        <v>14735.490000000003</v>
      </c>
      <c r="DC54" s="9">
        <f t="shared" si="8"/>
        <v>-210212.35999999996</v>
      </c>
      <c r="DD54" s="33">
        <f t="shared" si="9"/>
        <v>-124595.14054487184</v>
      </c>
      <c r="DE54" s="39"/>
      <c r="DF54" s="39"/>
      <c r="DG54" s="39">
        <f>DG45+DG52</f>
        <v>16330.16</v>
      </c>
      <c r="DH54" s="39"/>
      <c r="DI54" s="39"/>
      <c r="DJ54" s="39">
        <f>DJ45+DJ52</f>
        <v>19030.989999999976</v>
      </c>
      <c r="DK54" s="39"/>
      <c r="DL54" s="39"/>
      <c r="DM54" s="39">
        <f>DM45+DM52</f>
        <v>-39510.409999999996</v>
      </c>
      <c r="DN54" s="39"/>
      <c r="DO54" s="39"/>
      <c r="DP54" s="39">
        <f>DP45+DP52</f>
        <v>19708.399999999987</v>
      </c>
      <c r="DQ54" s="39"/>
      <c r="DR54" s="39"/>
      <c r="DS54" s="39">
        <f>DS45+DS52</f>
        <v>50766.5</v>
      </c>
      <c r="DT54" s="39"/>
      <c r="DU54" s="39"/>
      <c r="DV54" s="39">
        <f>DV45+DV52</f>
        <v>-32504.27999999998</v>
      </c>
      <c r="DW54" s="39"/>
      <c r="DX54" s="39"/>
      <c r="DY54" s="39">
        <f>DY45+DY52</f>
        <v>-178545.99000000002</v>
      </c>
      <c r="DZ54" s="39"/>
      <c r="EA54" s="39"/>
      <c r="EB54" s="39">
        <f>EB45+EB52</f>
        <v>60028.020000000004</v>
      </c>
      <c r="EC54" s="39"/>
      <c r="ED54" s="39"/>
      <c r="EE54" s="39">
        <f>EE45+EE52</f>
        <v>49673.13</v>
      </c>
      <c r="EF54" s="39"/>
      <c r="EG54" s="39"/>
      <c r="EH54" s="39">
        <f>EH45+EH52</f>
        <v>48701.899999999994</v>
      </c>
      <c r="EI54" s="39"/>
      <c r="EJ54" s="39"/>
      <c r="EK54" s="39">
        <f>EK45+EK52</f>
        <v>45663.27</v>
      </c>
      <c r="EL54" s="39"/>
      <c r="EM54" s="39"/>
      <c r="EN54" s="39">
        <f>EN45+EN52</f>
        <v>52438.07</v>
      </c>
      <c r="EO54" s="25">
        <f t="shared" si="15"/>
        <v>111779.75999999995</v>
      </c>
      <c r="EP54" s="25">
        <f t="shared" si="16"/>
        <v>-12815.380544871892</v>
      </c>
      <c r="EQ54" s="39"/>
      <c r="ER54" s="39"/>
      <c r="ES54" s="39">
        <f>ES45+ES52</f>
        <v>-69392.51999999999</v>
      </c>
      <c r="ET54" s="39"/>
      <c r="EU54" s="39"/>
      <c r="EV54" s="39">
        <f>EV45+EV52</f>
        <v>62952.72</v>
      </c>
      <c r="EW54" s="39"/>
      <c r="EX54" s="39"/>
      <c r="EY54" s="39">
        <f>EY45+EY52</f>
        <v>-284471.26</v>
      </c>
      <c r="EZ54" s="39"/>
      <c r="FA54" s="39"/>
      <c r="FB54" s="39">
        <f>FB45+FB52</f>
        <v>58078.48999999999</v>
      </c>
      <c r="FC54" s="39"/>
      <c r="FD54" s="39"/>
      <c r="FE54" s="39">
        <f>FE45+FE52</f>
        <v>-339732.35000000003</v>
      </c>
      <c r="FF54" s="39"/>
      <c r="FG54" s="39"/>
      <c r="FH54" s="39">
        <f>FH45+FH52</f>
        <v>65572.36</v>
      </c>
      <c r="FI54" s="39"/>
      <c r="FJ54" s="39"/>
      <c r="FK54" s="39">
        <f>FK45+FK52</f>
        <v>54017.18</v>
      </c>
      <c r="FL54" s="39"/>
      <c r="FM54" s="39"/>
      <c r="FN54" s="39">
        <f>FN45+FN52</f>
        <v>58536.64</v>
      </c>
      <c r="FO54" s="39"/>
      <c r="FP54" s="39"/>
      <c r="FQ54" s="43">
        <f>FQ45+FQ52</f>
        <v>50327.909999999996</v>
      </c>
      <c r="FR54" s="47"/>
      <c r="FS54" s="47"/>
      <c r="FT54" s="39">
        <f>FT45+FT52</f>
        <v>68266.82999999999</v>
      </c>
      <c r="FU54" s="47"/>
      <c r="FV54" s="47"/>
      <c r="FW54" s="39">
        <f>FW45+FW52</f>
        <v>58379.729999999996</v>
      </c>
      <c r="FX54" s="47"/>
      <c r="FY54" s="47"/>
      <c r="FZ54" s="39">
        <f>FZ45+FZ52</f>
        <v>58404.47</v>
      </c>
      <c r="GA54" s="122">
        <f t="shared" si="14"/>
        <v>-159059.80000000013</v>
      </c>
    </row>
    <row r="55" spans="1:182" s="7" customFormat="1" ht="12.75" hidden="1">
      <c r="A55" s="48"/>
      <c r="B55" s="48"/>
      <c r="C55" s="48"/>
      <c r="D55" s="4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39"/>
      <c r="U55" s="39"/>
      <c r="V55" s="39"/>
      <c r="W55" s="39"/>
      <c r="X55" s="39"/>
      <c r="Y55" s="43"/>
      <c r="Z55" s="39"/>
      <c r="AA55" s="39"/>
      <c r="AB55" s="43"/>
      <c r="AC55" s="39"/>
      <c r="AD55" s="39"/>
      <c r="AE55" s="39"/>
      <c r="AF55" s="25">
        <f aca="true" t="shared" si="46" ref="AF55:AF102">S55+V55+Y55+AB55+AE55</f>
        <v>0</v>
      </c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9"/>
      <c r="DD55" s="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25">
        <f t="shared" si="15"/>
        <v>0</v>
      </c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T55" s="39"/>
      <c r="FW55" s="39"/>
      <c r="FZ55" s="39"/>
    </row>
    <row r="56" spans="1:182" s="7" customFormat="1" ht="12.75" hidden="1">
      <c r="A56" s="48"/>
      <c r="B56" s="48"/>
      <c r="C56" s="48"/>
      <c r="D56" s="4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39"/>
      <c r="U56" s="39"/>
      <c r="V56" s="39"/>
      <c r="W56" s="39"/>
      <c r="X56" s="39"/>
      <c r="Y56" s="43"/>
      <c r="Z56" s="39"/>
      <c r="AA56" s="39"/>
      <c r="AB56" s="43"/>
      <c r="AC56" s="39"/>
      <c r="AD56" s="39"/>
      <c r="AE56" s="39"/>
      <c r="AF56" s="25">
        <f t="shared" si="46"/>
        <v>0</v>
      </c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9"/>
      <c r="DD56" s="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25">
        <f t="shared" si="15"/>
        <v>0</v>
      </c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T56" s="39"/>
      <c r="FW56" s="39"/>
      <c r="FZ56" s="39"/>
    </row>
    <row r="57" spans="1:182" s="7" customFormat="1" ht="12.75" hidden="1">
      <c r="A57" s="48"/>
      <c r="B57" s="48"/>
      <c r="C57" s="48"/>
      <c r="D57" s="4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39"/>
      <c r="U57" s="39"/>
      <c r="V57" s="39"/>
      <c r="W57" s="39"/>
      <c r="X57" s="39"/>
      <c r="Y57" s="43"/>
      <c r="Z57" s="39"/>
      <c r="AA57" s="39"/>
      <c r="AB57" s="43"/>
      <c r="AC57" s="39"/>
      <c r="AD57" s="39"/>
      <c r="AE57" s="39"/>
      <c r="AF57" s="25">
        <f t="shared" si="46"/>
        <v>0</v>
      </c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9"/>
      <c r="DD57" s="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25">
        <f t="shared" si="15"/>
        <v>0</v>
      </c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T57" s="39"/>
      <c r="FW57" s="39"/>
      <c r="FZ57" s="39"/>
    </row>
    <row r="58" spans="1:182" s="7" customFormat="1" ht="12.75" hidden="1">
      <c r="A58" s="48"/>
      <c r="B58" s="48"/>
      <c r="C58" s="48"/>
      <c r="D58" s="4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39"/>
      <c r="U58" s="39"/>
      <c r="V58" s="39"/>
      <c r="W58" s="39">
        <f>S53+S58</f>
        <v>10762.390000000014</v>
      </c>
      <c r="X58" s="39"/>
      <c r="Y58" s="43"/>
      <c r="Z58" s="39"/>
      <c r="AA58" s="39"/>
      <c r="AB58" s="43"/>
      <c r="AC58" s="39"/>
      <c r="AD58" s="39"/>
      <c r="AE58" s="39"/>
      <c r="AF58" s="25">
        <f t="shared" si="46"/>
        <v>0</v>
      </c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9"/>
      <c r="DD58" s="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25">
        <f t="shared" si="15"/>
        <v>0</v>
      </c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T58" s="39"/>
      <c r="FW58" s="39"/>
      <c r="FZ58" s="39"/>
    </row>
    <row r="59" spans="1:182" s="7" customFormat="1" ht="12.75" hidden="1">
      <c r="A59" s="48"/>
      <c r="B59" s="48"/>
      <c r="C59" s="48"/>
      <c r="D59" s="4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39"/>
      <c r="U59" s="39"/>
      <c r="V59" s="39"/>
      <c r="W59" s="39"/>
      <c r="X59" s="39"/>
      <c r="Y59" s="43"/>
      <c r="Z59" s="39"/>
      <c r="AA59" s="39"/>
      <c r="AB59" s="43"/>
      <c r="AC59" s="39"/>
      <c r="AD59" s="39"/>
      <c r="AE59" s="39"/>
      <c r="AF59" s="25">
        <f t="shared" si="46"/>
        <v>0</v>
      </c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9"/>
      <c r="DD59" s="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25">
        <f t="shared" si="15"/>
        <v>0</v>
      </c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T59" s="39"/>
      <c r="FW59" s="39"/>
      <c r="FZ59" s="39"/>
    </row>
    <row r="60" spans="1:182" s="7" customFormat="1" ht="12.75" hidden="1">
      <c r="A60" s="48"/>
      <c r="B60" s="48"/>
      <c r="C60" s="48"/>
      <c r="D60" s="4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6"/>
      <c r="U60" s="16"/>
      <c r="V60" s="16"/>
      <c r="W60" s="16"/>
      <c r="X60" s="16"/>
      <c r="Y60" s="21"/>
      <c r="Z60" s="16"/>
      <c r="AA60" s="16"/>
      <c r="AB60" s="21"/>
      <c r="AC60" s="16"/>
      <c r="AD60" s="16"/>
      <c r="AE60" s="16"/>
      <c r="AF60" s="25">
        <f t="shared" si="46"/>
        <v>0</v>
      </c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9"/>
      <c r="DD60" s="9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25">
        <f t="shared" si="15"/>
        <v>0</v>
      </c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T60" s="16"/>
      <c r="FW60" s="16"/>
      <c r="FZ60" s="16"/>
    </row>
    <row r="61" spans="1:182" s="7" customFormat="1" ht="12.75" hidden="1">
      <c r="A61" s="48"/>
      <c r="B61" s="48"/>
      <c r="C61" s="48"/>
      <c r="D61" s="4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39"/>
      <c r="U61" s="39"/>
      <c r="V61" s="39"/>
      <c r="W61" s="39"/>
      <c r="X61" s="39"/>
      <c r="Y61" s="43"/>
      <c r="Z61" s="39"/>
      <c r="AA61" s="39"/>
      <c r="AB61" s="43"/>
      <c r="AC61" s="39"/>
      <c r="AD61" s="39"/>
      <c r="AE61" s="39"/>
      <c r="AF61" s="25">
        <f t="shared" si="46"/>
        <v>0</v>
      </c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9"/>
      <c r="DD61" s="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25">
        <f t="shared" si="15"/>
        <v>0</v>
      </c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T61" s="39"/>
      <c r="FW61" s="39"/>
      <c r="FZ61" s="39"/>
    </row>
    <row r="62" spans="1:182" s="7" customFormat="1" ht="12.75" hidden="1">
      <c r="A62" s="48"/>
      <c r="B62" s="48"/>
      <c r="C62" s="48"/>
      <c r="D62" s="4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39"/>
      <c r="U62" s="39"/>
      <c r="V62" s="39"/>
      <c r="W62" s="39"/>
      <c r="X62" s="39"/>
      <c r="Y62" s="43"/>
      <c r="Z62" s="39"/>
      <c r="AA62" s="39"/>
      <c r="AB62" s="43"/>
      <c r="AC62" s="39"/>
      <c r="AD62" s="39"/>
      <c r="AE62" s="39"/>
      <c r="AF62" s="25">
        <f t="shared" si="46"/>
        <v>0</v>
      </c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9"/>
      <c r="DD62" s="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25">
        <f t="shared" si="15"/>
        <v>0</v>
      </c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T62" s="39"/>
      <c r="FW62" s="39"/>
      <c r="FZ62" s="39"/>
    </row>
    <row r="63" spans="1:182" s="7" customFormat="1" ht="12.75" hidden="1">
      <c r="A63" s="48"/>
      <c r="B63" s="48"/>
      <c r="C63" s="48"/>
      <c r="D63" s="4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39"/>
      <c r="U63" s="39"/>
      <c r="V63" s="39"/>
      <c r="W63" s="39"/>
      <c r="X63" s="39"/>
      <c r="Y63" s="43"/>
      <c r="Z63" s="39"/>
      <c r="AA63" s="39"/>
      <c r="AB63" s="43"/>
      <c r="AC63" s="39"/>
      <c r="AD63" s="39"/>
      <c r="AE63" s="39"/>
      <c r="AF63" s="25">
        <f t="shared" si="46"/>
        <v>0</v>
      </c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9"/>
      <c r="DD63" s="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25">
        <f t="shared" si="15"/>
        <v>0</v>
      </c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T63" s="39"/>
      <c r="FW63" s="39"/>
      <c r="FZ63" s="39"/>
    </row>
    <row r="64" spans="1:182" s="7" customFormat="1" ht="12.75" hidden="1">
      <c r="A64" s="48"/>
      <c r="B64" s="48"/>
      <c r="C64" s="48"/>
      <c r="D64" s="4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39"/>
      <c r="U64" s="39"/>
      <c r="V64" s="39"/>
      <c r="W64" s="39"/>
      <c r="X64" s="39"/>
      <c r="Y64" s="43"/>
      <c r="Z64" s="39"/>
      <c r="AA64" s="39"/>
      <c r="AB64" s="43"/>
      <c r="AC64" s="39"/>
      <c r="AD64" s="39"/>
      <c r="AE64" s="39"/>
      <c r="AF64" s="25">
        <f t="shared" si="46"/>
        <v>0</v>
      </c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9"/>
      <c r="DD64" s="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25">
        <f t="shared" si="15"/>
        <v>0</v>
      </c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T64" s="39"/>
      <c r="FW64" s="39"/>
      <c r="FZ64" s="39"/>
    </row>
    <row r="65" spans="1:182" s="7" customFormat="1" ht="12.75" hidden="1">
      <c r="A65" s="49"/>
      <c r="B65" s="49"/>
      <c r="C65" s="49"/>
      <c r="D65" s="4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39"/>
      <c r="U65" s="39"/>
      <c r="V65" s="39"/>
      <c r="W65" s="39">
        <f>S60+S65</f>
        <v>0</v>
      </c>
      <c r="X65" s="39"/>
      <c r="Y65" s="43"/>
      <c r="Z65" s="39"/>
      <c r="AA65" s="39"/>
      <c r="AB65" s="43"/>
      <c r="AC65" s="39"/>
      <c r="AD65" s="39"/>
      <c r="AE65" s="39"/>
      <c r="AF65" s="25">
        <f t="shared" si="46"/>
        <v>0</v>
      </c>
      <c r="AG65" s="39"/>
      <c r="AH65" s="39"/>
      <c r="AI65" s="39"/>
      <c r="AJ65" s="39"/>
      <c r="AK65" s="39"/>
      <c r="AL65" s="39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9"/>
      <c r="DD65" s="9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25">
        <f t="shared" si="15"/>
        <v>0</v>
      </c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T65" s="8"/>
      <c r="FW65" s="8"/>
      <c r="FZ65" s="51"/>
    </row>
    <row r="66" spans="1:182" s="7" customFormat="1" ht="12.75" hidden="1">
      <c r="A66" s="49"/>
      <c r="B66" s="49"/>
      <c r="C66" s="49"/>
      <c r="D66" s="4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42"/>
      <c r="U66" s="42"/>
      <c r="V66" s="42"/>
      <c r="W66" s="42"/>
      <c r="X66" s="42"/>
      <c r="Y66" s="50"/>
      <c r="Z66" s="42"/>
      <c r="AA66" s="42"/>
      <c r="AB66" s="50"/>
      <c r="AC66" s="42"/>
      <c r="AD66" s="42"/>
      <c r="AE66" s="42"/>
      <c r="AF66" s="25">
        <f t="shared" si="46"/>
        <v>0</v>
      </c>
      <c r="AG66" s="42"/>
      <c r="AH66" s="42"/>
      <c r="AI66" s="42"/>
      <c r="AJ66" s="42"/>
      <c r="AK66" s="42"/>
      <c r="AL66" s="42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9"/>
      <c r="DD66" s="9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25">
        <f t="shared" si="15"/>
        <v>0</v>
      </c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T66" s="8"/>
      <c r="FW66" s="8"/>
      <c r="FZ66" s="51"/>
    </row>
    <row r="67" spans="1:182" ht="12.75" hidden="1">
      <c r="A67" s="49"/>
      <c r="B67" s="49"/>
      <c r="C67" s="49"/>
      <c r="D67" s="49"/>
      <c r="T67" s="16"/>
      <c r="U67" s="16"/>
      <c r="V67" s="16"/>
      <c r="W67" s="16"/>
      <c r="X67" s="16"/>
      <c r="Y67" s="21"/>
      <c r="Z67" s="16"/>
      <c r="AA67" s="16"/>
      <c r="AB67" s="21"/>
      <c r="AC67" s="16"/>
      <c r="AD67" s="16"/>
      <c r="AE67" s="16"/>
      <c r="AF67" s="25">
        <f t="shared" si="46"/>
        <v>0</v>
      </c>
      <c r="AG67" s="16"/>
      <c r="AH67" s="16"/>
      <c r="AI67" s="16"/>
      <c r="AJ67" s="16"/>
      <c r="AK67" s="16"/>
      <c r="AL67" s="16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51"/>
      <c r="BB67" s="8"/>
      <c r="BC67" s="8"/>
      <c r="BD67" s="51"/>
      <c r="BE67" s="8"/>
      <c r="BF67" s="8"/>
      <c r="BG67" s="51"/>
      <c r="BH67" s="8"/>
      <c r="BI67" s="8"/>
      <c r="BJ67" s="51"/>
      <c r="BK67" s="8"/>
      <c r="BL67" s="8"/>
      <c r="BM67" s="51"/>
      <c r="BN67" s="8"/>
      <c r="BO67" s="8"/>
      <c r="BP67" s="51"/>
      <c r="BQ67" s="51"/>
      <c r="BR67" s="51"/>
      <c r="BS67" s="8"/>
      <c r="BT67" s="8"/>
      <c r="BU67" s="51"/>
      <c r="BV67" s="8"/>
      <c r="BW67" s="8"/>
      <c r="BX67" s="51"/>
      <c r="BY67" s="8"/>
      <c r="BZ67" s="8"/>
      <c r="CA67" s="51"/>
      <c r="CB67" s="8"/>
      <c r="CC67" s="8"/>
      <c r="CD67" s="51"/>
      <c r="CE67" s="8"/>
      <c r="CF67" s="8"/>
      <c r="CG67" s="51"/>
      <c r="CH67" s="8"/>
      <c r="CI67" s="8"/>
      <c r="CJ67" s="51"/>
      <c r="CK67" s="8"/>
      <c r="CL67" s="8"/>
      <c r="CM67" s="51"/>
      <c r="CN67" s="8"/>
      <c r="CO67" s="8"/>
      <c r="CP67" s="51"/>
      <c r="CQ67" s="8"/>
      <c r="CR67" s="8"/>
      <c r="CS67" s="51"/>
      <c r="CT67" s="8"/>
      <c r="CU67" s="8"/>
      <c r="CV67" s="51"/>
      <c r="CW67" s="8"/>
      <c r="CX67" s="8"/>
      <c r="CY67" s="51"/>
      <c r="CZ67" s="8"/>
      <c r="DA67" s="8"/>
      <c r="DB67" s="51"/>
      <c r="DE67" s="8"/>
      <c r="DF67" s="8"/>
      <c r="DG67" s="51"/>
      <c r="DH67" s="8"/>
      <c r="DI67" s="8"/>
      <c r="DJ67" s="51"/>
      <c r="DK67" s="8"/>
      <c r="DL67" s="8"/>
      <c r="DM67" s="51"/>
      <c r="DN67" s="8"/>
      <c r="DO67" s="8"/>
      <c r="DP67" s="51"/>
      <c r="DQ67" s="8"/>
      <c r="DR67" s="8"/>
      <c r="DS67" s="51"/>
      <c r="DT67" s="8"/>
      <c r="DU67" s="8"/>
      <c r="DV67" s="51"/>
      <c r="DW67" s="8"/>
      <c r="DX67" s="8"/>
      <c r="DY67" s="51"/>
      <c r="DZ67" s="8"/>
      <c r="EA67" s="8"/>
      <c r="EB67" s="51"/>
      <c r="EC67" s="8"/>
      <c r="ED67" s="8"/>
      <c r="EE67" s="51"/>
      <c r="EF67" s="8"/>
      <c r="EG67" s="8"/>
      <c r="EH67" s="51"/>
      <c r="EI67" s="8"/>
      <c r="EJ67" s="8"/>
      <c r="EK67" s="51"/>
      <c r="EL67" s="8"/>
      <c r="EM67" s="8"/>
      <c r="EN67" s="51"/>
      <c r="EO67" s="25">
        <f t="shared" si="15"/>
        <v>0</v>
      </c>
      <c r="EP67" s="51"/>
      <c r="EQ67" s="8"/>
      <c r="ER67" s="8"/>
      <c r="ES67" s="51"/>
      <c r="ET67" s="8"/>
      <c r="EU67" s="8"/>
      <c r="EV67" s="51"/>
      <c r="EW67" s="8"/>
      <c r="EX67" s="8"/>
      <c r="EY67" s="51"/>
      <c r="EZ67" s="8"/>
      <c r="FA67" s="8"/>
      <c r="FB67" s="51"/>
      <c r="FC67" s="8"/>
      <c r="FD67" s="8"/>
      <c r="FE67" s="51"/>
      <c r="FF67" s="8"/>
      <c r="FG67" s="8"/>
      <c r="FH67" s="51"/>
      <c r="FI67" s="8"/>
      <c r="FJ67" s="8"/>
      <c r="FK67" s="51"/>
      <c r="FL67" s="8"/>
      <c r="FM67" s="8"/>
      <c r="FN67" s="51"/>
      <c r="FO67" s="8"/>
      <c r="FP67" s="8"/>
      <c r="FQ67" s="51"/>
      <c r="FT67" s="51"/>
      <c r="FW67" s="51"/>
      <c r="FZ67" s="51"/>
    </row>
    <row r="68" spans="1:182" ht="12.75" hidden="1">
      <c r="A68" s="49"/>
      <c r="B68" s="49"/>
      <c r="C68" s="49"/>
      <c r="D68" s="49"/>
      <c r="T68" s="42"/>
      <c r="U68" s="42"/>
      <c r="V68" s="42"/>
      <c r="W68" s="42"/>
      <c r="X68" s="42"/>
      <c r="Y68" s="50"/>
      <c r="Z68" s="42"/>
      <c r="AA68" s="42"/>
      <c r="AB68" s="50"/>
      <c r="AC68" s="42"/>
      <c r="AD68" s="42"/>
      <c r="AE68" s="42"/>
      <c r="AF68" s="25">
        <f t="shared" si="46"/>
        <v>0</v>
      </c>
      <c r="AG68" s="42"/>
      <c r="AH68" s="42"/>
      <c r="AI68" s="42"/>
      <c r="AJ68" s="42"/>
      <c r="AK68" s="42"/>
      <c r="AL68" s="42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25">
        <f t="shared" si="15"/>
        <v>0</v>
      </c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T68" s="8"/>
      <c r="FW68" s="8"/>
      <c r="FZ68" s="51"/>
    </row>
    <row r="69" spans="1:182" ht="12.75" hidden="1">
      <c r="A69" s="49"/>
      <c r="B69" s="49"/>
      <c r="C69" s="49"/>
      <c r="D69" s="49"/>
      <c r="T69" s="42"/>
      <c r="U69" s="42"/>
      <c r="V69" s="42"/>
      <c r="W69" s="42"/>
      <c r="X69" s="42"/>
      <c r="Y69" s="50"/>
      <c r="Z69" s="42"/>
      <c r="AA69" s="42"/>
      <c r="AB69" s="50"/>
      <c r="AC69" s="42"/>
      <c r="AD69" s="42"/>
      <c r="AE69" s="42"/>
      <c r="AF69" s="25">
        <f t="shared" si="46"/>
        <v>0</v>
      </c>
      <c r="AG69" s="42"/>
      <c r="AH69" s="42"/>
      <c r="AI69" s="42"/>
      <c r="AJ69" s="42"/>
      <c r="AK69" s="42"/>
      <c r="AL69" s="42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25">
        <f t="shared" si="15"/>
        <v>0</v>
      </c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T69" s="8"/>
      <c r="FW69" s="8"/>
      <c r="FZ69" s="51"/>
    </row>
    <row r="70" spans="1:182" ht="12.75" hidden="1">
      <c r="A70" s="49"/>
      <c r="B70" s="49"/>
      <c r="C70" s="49"/>
      <c r="D70" s="49"/>
      <c r="T70" s="15"/>
      <c r="U70" s="15"/>
      <c r="V70" s="15"/>
      <c r="W70" s="15"/>
      <c r="X70" s="15"/>
      <c r="Y70" s="52"/>
      <c r="Z70" s="15"/>
      <c r="AA70" s="15"/>
      <c r="AB70" s="52"/>
      <c r="AC70" s="15"/>
      <c r="AD70" s="15"/>
      <c r="AE70" s="15"/>
      <c r="AF70" s="25">
        <f t="shared" si="46"/>
        <v>0</v>
      </c>
      <c r="AG70" s="15"/>
      <c r="AH70" s="15"/>
      <c r="AI70" s="15"/>
      <c r="AJ70" s="15"/>
      <c r="AK70" s="15"/>
      <c r="AL70" s="15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25">
        <f t="shared" si="15"/>
        <v>0</v>
      </c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T70" s="8"/>
      <c r="FW70" s="8"/>
      <c r="FZ70" s="51"/>
    </row>
    <row r="71" spans="1:182" ht="12.75" hidden="1">
      <c r="A71" s="49"/>
      <c r="B71" s="49"/>
      <c r="C71" s="49"/>
      <c r="D71" s="49"/>
      <c r="T71" s="42"/>
      <c r="U71" s="42"/>
      <c r="V71" s="42"/>
      <c r="W71" s="42"/>
      <c r="X71" s="42"/>
      <c r="Y71" s="50"/>
      <c r="Z71" s="42"/>
      <c r="AA71" s="42"/>
      <c r="AB71" s="50"/>
      <c r="AC71" s="42"/>
      <c r="AD71" s="42"/>
      <c r="AE71" s="42"/>
      <c r="AF71" s="25">
        <f t="shared" si="46"/>
        <v>0</v>
      </c>
      <c r="AG71" s="42"/>
      <c r="AH71" s="42"/>
      <c r="AI71" s="42"/>
      <c r="AJ71" s="42"/>
      <c r="AK71" s="42"/>
      <c r="AL71" s="42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25">
        <f t="shared" si="15"/>
        <v>0</v>
      </c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T71" s="8"/>
      <c r="FW71" s="8"/>
      <c r="FZ71" s="51"/>
    </row>
    <row r="72" spans="1:182" ht="12.75" hidden="1">
      <c r="A72" s="49"/>
      <c r="B72" s="49"/>
      <c r="C72" s="49"/>
      <c r="D72" s="49"/>
      <c r="T72" s="16"/>
      <c r="U72" s="16"/>
      <c r="V72" s="16"/>
      <c r="W72" s="16"/>
      <c r="X72" s="16"/>
      <c r="Y72" s="21"/>
      <c r="Z72" s="16"/>
      <c r="AA72" s="16"/>
      <c r="AB72" s="21"/>
      <c r="AC72" s="16"/>
      <c r="AD72" s="16"/>
      <c r="AE72" s="16"/>
      <c r="AF72" s="25">
        <f t="shared" si="46"/>
        <v>0</v>
      </c>
      <c r="AG72" s="16"/>
      <c r="AH72" s="16"/>
      <c r="AI72" s="16"/>
      <c r="AJ72" s="16"/>
      <c r="AK72" s="16"/>
      <c r="AL72" s="16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25">
        <f t="shared" si="15"/>
        <v>0</v>
      </c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T72" s="8"/>
      <c r="FW72" s="8"/>
      <c r="FZ72" s="51"/>
    </row>
    <row r="73" spans="1:182" ht="12.75" hidden="1">
      <c r="A73" s="49"/>
      <c r="B73" s="49"/>
      <c r="C73" s="49"/>
      <c r="D73" s="49"/>
      <c r="T73" s="46"/>
      <c r="U73" s="46"/>
      <c r="V73" s="46"/>
      <c r="W73" s="46">
        <f>S49+S56+S63+S70</f>
        <v>22829.239999999998</v>
      </c>
      <c r="X73" s="46"/>
      <c r="Y73" s="53"/>
      <c r="Z73" s="46"/>
      <c r="AA73" s="46"/>
      <c r="AB73" s="53"/>
      <c r="AC73" s="46"/>
      <c r="AD73" s="46"/>
      <c r="AE73" s="46"/>
      <c r="AF73" s="25">
        <f t="shared" si="46"/>
        <v>0</v>
      </c>
      <c r="AG73" s="46"/>
      <c r="AH73" s="46"/>
      <c r="AI73" s="46"/>
      <c r="AJ73" s="46"/>
      <c r="AK73" s="46"/>
      <c r="AL73" s="46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25">
        <f t="shared" si="15"/>
        <v>0</v>
      </c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T73" s="8"/>
      <c r="FW73" s="8"/>
      <c r="FZ73" s="51"/>
    </row>
    <row r="74" spans="1:182" ht="12.75" hidden="1">
      <c r="A74" s="49"/>
      <c r="B74" s="49"/>
      <c r="C74" s="49"/>
      <c r="D74" s="49"/>
      <c r="T74" s="46"/>
      <c r="U74" s="46"/>
      <c r="V74" s="46"/>
      <c r="W74" s="46">
        <f>S51+S58+S65+S72</f>
        <v>943.13</v>
      </c>
      <c r="X74" s="46"/>
      <c r="Y74" s="53"/>
      <c r="Z74" s="46"/>
      <c r="AA74" s="46"/>
      <c r="AB74" s="53"/>
      <c r="AC74" s="46"/>
      <c r="AD74" s="46"/>
      <c r="AE74" s="46"/>
      <c r="AF74" s="25">
        <f t="shared" si="46"/>
        <v>0</v>
      </c>
      <c r="AG74" s="46"/>
      <c r="AH74" s="46"/>
      <c r="AI74" s="46"/>
      <c r="AJ74" s="46"/>
      <c r="AK74" s="46"/>
      <c r="AL74" s="46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25">
        <f t="shared" si="15"/>
        <v>0</v>
      </c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T74" s="8"/>
      <c r="FW74" s="8"/>
      <c r="FZ74" s="51"/>
    </row>
    <row r="75" spans="1:182" ht="12.75" hidden="1">
      <c r="A75" s="49"/>
      <c r="B75" s="49"/>
      <c r="C75" s="49"/>
      <c r="D75" s="49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25">
        <f t="shared" si="46"/>
        <v>0</v>
      </c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25">
        <f t="shared" si="15"/>
        <v>0</v>
      </c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T75" s="8"/>
      <c r="FW75" s="8"/>
      <c r="FZ75" s="51"/>
    </row>
    <row r="76" spans="1:182" ht="12.75" hidden="1">
      <c r="A76" s="49"/>
      <c r="B76" s="49"/>
      <c r="C76" s="49"/>
      <c r="D76" s="49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25">
        <f t="shared" si="46"/>
        <v>0</v>
      </c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25">
        <f t="shared" si="15"/>
        <v>0</v>
      </c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T76" s="8"/>
      <c r="FW76" s="8"/>
      <c r="FZ76" s="51"/>
    </row>
    <row r="77" spans="1:182" ht="12.75" hidden="1">
      <c r="A77" s="49"/>
      <c r="B77" s="49"/>
      <c r="C77" s="49"/>
      <c r="D77" s="49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25">
        <f t="shared" si="46"/>
        <v>0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25">
        <f t="shared" si="15"/>
        <v>0</v>
      </c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T77" s="8"/>
      <c r="FW77" s="8"/>
      <c r="FZ77" s="51"/>
    </row>
    <row r="78" spans="1:182" ht="12.75" hidden="1">
      <c r="A78" s="49"/>
      <c r="B78" s="49"/>
      <c r="C78" s="49"/>
      <c r="D78" s="49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25">
        <f t="shared" si="46"/>
        <v>0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25">
        <f t="shared" si="15"/>
        <v>0</v>
      </c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T78" s="8"/>
      <c r="FW78" s="8"/>
      <c r="FZ78" s="51"/>
    </row>
    <row r="79" spans="1:182" ht="12.75" hidden="1">
      <c r="A79" s="49"/>
      <c r="B79" s="49"/>
      <c r="C79" s="49"/>
      <c r="D79" s="49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25">
        <f t="shared" si="46"/>
        <v>0</v>
      </c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25">
        <f t="shared" si="15"/>
        <v>0</v>
      </c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T79" s="8"/>
      <c r="FW79" s="8"/>
      <c r="FZ79" s="51"/>
    </row>
    <row r="80" spans="1:182" ht="12.75" hidden="1">
      <c r="A80" s="49"/>
      <c r="B80" s="49"/>
      <c r="C80" s="49"/>
      <c r="D80" s="49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25">
        <f t="shared" si="46"/>
        <v>0</v>
      </c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25">
        <f t="shared" si="15"/>
        <v>0</v>
      </c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T80" s="8"/>
      <c r="FW80" s="8"/>
      <c r="FZ80" s="51"/>
    </row>
    <row r="81" spans="1:182" ht="12.75" hidden="1">
      <c r="A81" s="49"/>
      <c r="B81" s="49"/>
      <c r="C81" s="49"/>
      <c r="D81" s="49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25">
        <f t="shared" si="46"/>
        <v>0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25">
        <f t="shared" si="15"/>
        <v>0</v>
      </c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T81" s="8"/>
      <c r="FW81" s="8"/>
      <c r="FZ81" s="51"/>
    </row>
    <row r="82" spans="1:182" ht="12.75" hidden="1">
      <c r="A82" s="49"/>
      <c r="B82" s="49"/>
      <c r="C82" s="49"/>
      <c r="D82" s="49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25">
        <f t="shared" si="46"/>
        <v>0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25">
        <f t="shared" si="15"/>
        <v>0</v>
      </c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T82" s="8"/>
      <c r="FW82" s="8"/>
      <c r="FZ82" s="51"/>
    </row>
    <row r="83" spans="1:182" ht="12.75" hidden="1">
      <c r="A83" s="49"/>
      <c r="B83" s="49"/>
      <c r="C83" s="49"/>
      <c r="D83" s="49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25">
        <f t="shared" si="46"/>
        <v>0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25">
        <f t="shared" si="15"/>
        <v>0</v>
      </c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T83" s="8"/>
      <c r="FW83" s="8"/>
      <c r="FZ83" s="51"/>
    </row>
    <row r="84" spans="1:182" ht="12.75" hidden="1">
      <c r="A84" s="49"/>
      <c r="B84" s="49"/>
      <c r="C84" s="49"/>
      <c r="D84" s="49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25">
        <f t="shared" si="46"/>
        <v>0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25">
        <f t="shared" si="15"/>
        <v>0</v>
      </c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T84" s="8"/>
      <c r="FW84" s="8"/>
      <c r="FZ84" s="51"/>
    </row>
    <row r="85" spans="1:182" ht="12.75" hidden="1">
      <c r="A85" s="49"/>
      <c r="B85" s="49"/>
      <c r="C85" s="49"/>
      <c r="D85" s="49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25">
        <f t="shared" si="46"/>
        <v>0</v>
      </c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25">
        <f t="shared" si="15"/>
        <v>0</v>
      </c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T85" s="8"/>
      <c r="FW85" s="8"/>
      <c r="FZ85" s="51"/>
    </row>
    <row r="86" spans="1:182" ht="12.75" hidden="1">
      <c r="A86" s="49"/>
      <c r="B86" s="49"/>
      <c r="C86" s="49"/>
      <c r="D86" s="49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25">
        <f t="shared" si="46"/>
        <v>0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25">
        <f t="shared" si="15"/>
        <v>0</v>
      </c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T86" s="8"/>
      <c r="FW86" s="8"/>
      <c r="FZ86" s="51"/>
    </row>
    <row r="87" spans="1:182" ht="12.75" hidden="1">
      <c r="A87" s="49"/>
      <c r="B87" s="49"/>
      <c r="C87" s="49"/>
      <c r="D87" s="49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25">
        <f t="shared" si="46"/>
        <v>0</v>
      </c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25">
        <f t="shared" si="15"/>
        <v>0</v>
      </c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T87" s="8"/>
      <c r="FW87" s="8"/>
      <c r="FZ87" s="51"/>
    </row>
    <row r="88" spans="1:182" ht="12.75" hidden="1">
      <c r="A88" s="49"/>
      <c r="B88" s="49"/>
      <c r="C88" s="49"/>
      <c r="D88" s="49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25">
        <f t="shared" si="46"/>
        <v>0</v>
      </c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25">
        <f t="shared" si="15"/>
        <v>0</v>
      </c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T88" s="8"/>
      <c r="FW88" s="8"/>
      <c r="FZ88" s="51"/>
    </row>
    <row r="89" spans="1:182" ht="12.75" hidden="1">
      <c r="A89" s="49"/>
      <c r="B89" s="49"/>
      <c r="C89" s="49"/>
      <c r="D89" s="49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25">
        <f t="shared" si="46"/>
        <v>0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25">
        <f t="shared" si="15"/>
        <v>0</v>
      </c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T89" s="8"/>
      <c r="FW89" s="8"/>
      <c r="FZ89" s="51"/>
    </row>
    <row r="90" spans="1:182" ht="12.75" hidden="1">
      <c r="A90" s="49"/>
      <c r="B90" s="49"/>
      <c r="C90" s="49"/>
      <c r="D90" s="49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25">
        <f t="shared" si="46"/>
        <v>0</v>
      </c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25">
        <f t="shared" si="15"/>
        <v>0</v>
      </c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T90" s="8"/>
      <c r="FW90" s="8"/>
      <c r="FZ90" s="51"/>
    </row>
    <row r="91" spans="1:182" ht="12.75" hidden="1">
      <c r="A91" s="49"/>
      <c r="B91" s="49"/>
      <c r="C91" s="49"/>
      <c r="D91" s="49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25">
        <f t="shared" si="46"/>
        <v>0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25">
        <f t="shared" si="15"/>
        <v>0</v>
      </c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T91" s="8"/>
      <c r="FW91" s="8"/>
      <c r="FZ91" s="51"/>
    </row>
    <row r="92" spans="1:182" ht="12.75" hidden="1">
      <c r="A92" s="49"/>
      <c r="B92" s="49"/>
      <c r="C92" s="49"/>
      <c r="D92" s="49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25">
        <f t="shared" si="46"/>
        <v>0</v>
      </c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25">
        <f t="shared" si="15"/>
        <v>0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T92" s="8"/>
      <c r="FW92" s="8"/>
      <c r="FZ92" s="51"/>
    </row>
    <row r="93" spans="1:182" ht="12.75" hidden="1">
      <c r="A93" s="49"/>
      <c r="B93" s="49"/>
      <c r="C93" s="49"/>
      <c r="D93" s="49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25">
        <f t="shared" si="46"/>
        <v>0</v>
      </c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25">
        <f t="shared" si="15"/>
        <v>0</v>
      </c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T93" s="8"/>
      <c r="FW93" s="8"/>
      <c r="FZ93" s="51"/>
    </row>
    <row r="94" spans="1:182" ht="12.75" hidden="1">
      <c r="A94" s="49"/>
      <c r="B94" s="49"/>
      <c r="C94" s="49"/>
      <c r="D94" s="49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25">
        <f t="shared" si="46"/>
        <v>0</v>
      </c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25">
        <f t="shared" si="15"/>
        <v>0</v>
      </c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T94" s="8"/>
      <c r="FW94" s="8"/>
      <c r="FZ94" s="51"/>
    </row>
    <row r="95" spans="1:182" ht="12.75" hidden="1">
      <c r="A95" s="49"/>
      <c r="B95" s="49"/>
      <c r="C95" s="49"/>
      <c r="D95" s="49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25">
        <f t="shared" si="46"/>
        <v>0</v>
      </c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25">
        <f t="shared" si="15"/>
        <v>0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T95" s="8"/>
      <c r="FW95" s="8"/>
      <c r="FZ95" s="51"/>
    </row>
    <row r="96" spans="1:182" ht="12.75" hidden="1">
      <c r="A96" s="49"/>
      <c r="B96" s="49"/>
      <c r="C96" s="49"/>
      <c r="D96" s="49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25">
        <f t="shared" si="46"/>
        <v>0</v>
      </c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25">
        <f t="shared" si="15"/>
        <v>0</v>
      </c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T96" s="8"/>
      <c r="FW96" s="8"/>
      <c r="FZ96" s="51"/>
    </row>
    <row r="97" spans="1:182" ht="12.75" hidden="1">
      <c r="A97" s="49"/>
      <c r="B97" s="49"/>
      <c r="C97" s="49"/>
      <c r="D97" s="49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25">
        <f t="shared" si="46"/>
        <v>0</v>
      </c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25">
        <f t="shared" si="15"/>
        <v>0</v>
      </c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T97" s="8"/>
      <c r="FW97" s="8"/>
      <c r="FZ97" s="51"/>
    </row>
    <row r="98" spans="1:182" ht="12.75" hidden="1">
      <c r="A98" s="49"/>
      <c r="B98" s="49"/>
      <c r="C98" s="49"/>
      <c r="D98" s="49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25">
        <f t="shared" si="46"/>
        <v>0</v>
      </c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25">
        <f t="shared" si="15"/>
        <v>0</v>
      </c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T98" s="8"/>
      <c r="FW98" s="8"/>
      <c r="FZ98" s="51"/>
    </row>
    <row r="99" spans="1:182" ht="12.75" hidden="1">
      <c r="A99" s="49"/>
      <c r="B99" s="49"/>
      <c r="C99" s="49"/>
      <c r="D99" s="49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25">
        <f t="shared" si="46"/>
        <v>0</v>
      </c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25">
        <f t="shared" si="15"/>
        <v>0</v>
      </c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T99" s="8"/>
      <c r="FW99" s="8"/>
      <c r="FZ99" s="51"/>
    </row>
    <row r="100" spans="1:182" ht="12.75" hidden="1">
      <c r="A100" s="49"/>
      <c r="B100" s="49"/>
      <c r="C100" s="49"/>
      <c r="D100" s="49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25">
        <f t="shared" si="46"/>
        <v>0</v>
      </c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25">
        <f t="shared" si="15"/>
        <v>0</v>
      </c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T100" s="8"/>
      <c r="FW100" s="8"/>
      <c r="FZ100" s="51"/>
    </row>
    <row r="101" spans="1:182" ht="12.75" hidden="1">
      <c r="A101" s="49"/>
      <c r="B101" s="49"/>
      <c r="C101" s="49"/>
      <c r="D101" s="49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25">
        <f t="shared" si="46"/>
        <v>0</v>
      </c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25">
        <f t="shared" si="15"/>
        <v>0</v>
      </c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T101" s="8"/>
      <c r="FW101" s="8"/>
      <c r="FZ101" s="51"/>
    </row>
    <row r="102" spans="1:182" ht="12.75" hidden="1">
      <c r="A102" s="49"/>
      <c r="B102" s="49"/>
      <c r="C102" s="49"/>
      <c r="D102" s="49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25">
        <f t="shared" si="46"/>
        <v>0</v>
      </c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25">
        <f t="shared" si="15"/>
        <v>0</v>
      </c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T102" s="8"/>
      <c r="FW102" s="8"/>
      <c r="FZ102" s="51"/>
    </row>
    <row r="103" spans="1:182" ht="12.75" hidden="1">
      <c r="A103" s="49"/>
      <c r="B103" s="49"/>
      <c r="C103" s="49"/>
      <c r="D103" s="49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25">
        <f aca="true" t="shared" si="47" ref="AF103:AF140">S103+V103+Y103+AB103+AE103</f>
        <v>0</v>
      </c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25">
        <f t="shared" si="15"/>
        <v>0</v>
      </c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T103" s="8"/>
      <c r="FW103" s="8"/>
      <c r="FZ103" s="51"/>
    </row>
    <row r="104" spans="1:182" ht="12.75" hidden="1">
      <c r="A104" s="49"/>
      <c r="B104" s="49"/>
      <c r="C104" s="49"/>
      <c r="D104" s="49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25">
        <f t="shared" si="47"/>
        <v>0</v>
      </c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25">
        <f t="shared" si="15"/>
        <v>0</v>
      </c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T104" s="8"/>
      <c r="FW104" s="8"/>
      <c r="FZ104" s="51"/>
    </row>
    <row r="105" spans="1:182" ht="12.75" hidden="1">
      <c r="A105" s="49"/>
      <c r="B105" s="49"/>
      <c r="C105" s="49"/>
      <c r="D105" s="49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25">
        <f t="shared" si="47"/>
        <v>0</v>
      </c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25">
        <f t="shared" si="15"/>
        <v>0</v>
      </c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T105" s="8"/>
      <c r="FW105" s="8"/>
      <c r="FZ105" s="51"/>
    </row>
    <row r="106" spans="1:182" ht="12.75" hidden="1">
      <c r="A106" s="49"/>
      <c r="B106" s="49"/>
      <c r="C106" s="49"/>
      <c r="D106" s="49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25">
        <f t="shared" si="47"/>
        <v>0</v>
      </c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25">
        <f aca="true" t="shared" si="48" ref="EO106:EO140">SUM(DG106:EN106)</f>
        <v>0</v>
      </c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T106" s="8"/>
      <c r="FW106" s="8"/>
      <c r="FZ106" s="51"/>
    </row>
    <row r="107" spans="1:182" ht="12.75" hidden="1">
      <c r="A107" s="49"/>
      <c r="B107" s="49"/>
      <c r="C107" s="49"/>
      <c r="D107" s="49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25">
        <f t="shared" si="47"/>
        <v>0</v>
      </c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25">
        <f t="shared" si="48"/>
        <v>0</v>
      </c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T107" s="8"/>
      <c r="FW107" s="8"/>
      <c r="FZ107" s="51"/>
    </row>
    <row r="108" spans="1:182" ht="12.75" hidden="1">
      <c r="A108" s="49"/>
      <c r="B108" s="49"/>
      <c r="C108" s="49"/>
      <c r="D108" s="49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25">
        <f t="shared" si="47"/>
        <v>0</v>
      </c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25">
        <f t="shared" si="48"/>
        <v>0</v>
      </c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T108" s="8"/>
      <c r="FW108" s="8"/>
      <c r="FZ108" s="51"/>
    </row>
    <row r="109" spans="1:182" ht="12.75" hidden="1">
      <c r="A109" s="49"/>
      <c r="B109" s="49"/>
      <c r="C109" s="49"/>
      <c r="D109" s="49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25">
        <f t="shared" si="47"/>
        <v>0</v>
      </c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25">
        <f t="shared" si="48"/>
        <v>0</v>
      </c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T109" s="8"/>
      <c r="FW109" s="8"/>
      <c r="FZ109" s="51"/>
    </row>
    <row r="110" spans="1:182" ht="12.75" hidden="1">
      <c r="A110" s="49"/>
      <c r="B110" s="49"/>
      <c r="C110" s="49"/>
      <c r="D110" s="49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25">
        <f t="shared" si="47"/>
        <v>0</v>
      </c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25">
        <f t="shared" si="48"/>
        <v>0</v>
      </c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T110" s="8"/>
      <c r="FW110" s="8"/>
      <c r="FZ110" s="51"/>
    </row>
    <row r="111" spans="1:182" ht="12.75" hidden="1">
      <c r="A111" s="49"/>
      <c r="B111" s="49"/>
      <c r="C111" s="49"/>
      <c r="D111" s="49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25">
        <f t="shared" si="47"/>
        <v>0</v>
      </c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25">
        <f t="shared" si="48"/>
        <v>0</v>
      </c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T111" s="8"/>
      <c r="FW111" s="8"/>
      <c r="FZ111" s="51"/>
    </row>
    <row r="112" spans="1:182" ht="12.75" hidden="1">
      <c r="A112" s="49"/>
      <c r="B112" s="49"/>
      <c r="C112" s="49"/>
      <c r="D112" s="49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25">
        <f t="shared" si="47"/>
        <v>0</v>
      </c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25">
        <f t="shared" si="48"/>
        <v>0</v>
      </c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T112" s="8"/>
      <c r="FW112" s="8"/>
      <c r="FZ112" s="51"/>
    </row>
    <row r="113" spans="1:182" ht="12.75" hidden="1">
      <c r="A113" s="49"/>
      <c r="B113" s="49"/>
      <c r="C113" s="49"/>
      <c r="D113" s="49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25">
        <f t="shared" si="47"/>
        <v>0</v>
      </c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25">
        <f t="shared" si="48"/>
        <v>0</v>
      </c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T113" s="8"/>
      <c r="FW113" s="8"/>
      <c r="FZ113" s="51"/>
    </row>
    <row r="114" spans="1:182" ht="12.75" hidden="1">
      <c r="A114" s="49"/>
      <c r="B114" s="49"/>
      <c r="C114" s="49"/>
      <c r="D114" s="49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25">
        <f t="shared" si="47"/>
        <v>0</v>
      </c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25">
        <f t="shared" si="48"/>
        <v>0</v>
      </c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T114" s="8"/>
      <c r="FW114" s="8"/>
      <c r="FZ114" s="51"/>
    </row>
    <row r="115" spans="1:182" ht="12.75" hidden="1">
      <c r="A115" s="49"/>
      <c r="B115" s="49"/>
      <c r="C115" s="49"/>
      <c r="D115" s="49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25">
        <f t="shared" si="47"/>
        <v>0</v>
      </c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25">
        <f t="shared" si="48"/>
        <v>0</v>
      </c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T115" s="8"/>
      <c r="FW115" s="8"/>
      <c r="FZ115" s="51"/>
    </row>
    <row r="116" spans="1:182" ht="12.75" hidden="1">
      <c r="A116" s="49"/>
      <c r="B116" s="49"/>
      <c r="C116" s="49"/>
      <c r="D116" s="49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25">
        <f t="shared" si="47"/>
        <v>0</v>
      </c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25">
        <f t="shared" si="48"/>
        <v>0</v>
      </c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T116" s="8"/>
      <c r="FW116" s="8"/>
      <c r="FZ116" s="51"/>
    </row>
    <row r="117" spans="1:182" ht="12.75" hidden="1">
      <c r="A117" s="49"/>
      <c r="B117" s="49"/>
      <c r="C117" s="49"/>
      <c r="D117" s="49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25">
        <f t="shared" si="47"/>
        <v>0</v>
      </c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25">
        <f t="shared" si="48"/>
        <v>0</v>
      </c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T117" s="8"/>
      <c r="FW117" s="8"/>
      <c r="FZ117" s="51"/>
    </row>
    <row r="118" spans="1:182" ht="12.75" hidden="1">
      <c r="A118" s="49"/>
      <c r="B118" s="49"/>
      <c r="C118" s="49"/>
      <c r="D118" s="49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25">
        <f t="shared" si="47"/>
        <v>0</v>
      </c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25">
        <f t="shared" si="48"/>
        <v>0</v>
      </c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T118" s="8"/>
      <c r="FW118" s="8"/>
      <c r="FZ118" s="51"/>
    </row>
    <row r="119" spans="1:182" ht="12.75" hidden="1">
      <c r="A119" s="49"/>
      <c r="B119" s="49"/>
      <c r="C119" s="49"/>
      <c r="D119" s="49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25">
        <f t="shared" si="47"/>
        <v>0</v>
      </c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25">
        <f t="shared" si="48"/>
        <v>0</v>
      </c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T119" s="8"/>
      <c r="FW119" s="8"/>
      <c r="FZ119" s="51"/>
    </row>
    <row r="120" spans="1:182" ht="12.75" hidden="1">
      <c r="A120" s="49"/>
      <c r="B120" s="49"/>
      <c r="C120" s="49"/>
      <c r="D120" s="49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25">
        <f t="shared" si="47"/>
        <v>0</v>
      </c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25">
        <f t="shared" si="48"/>
        <v>0</v>
      </c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T120" s="8"/>
      <c r="FW120" s="8"/>
      <c r="FZ120" s="51"/>
    </row>
    <row r="121" spans="1:182" ht="12.75" hidden="1">
      <c r="A121" s="49"/>
      <c r="B121" s="49"/>
      <c r="C121" s="49"/>
      <c r="D121" s="49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25">
        <f t="shared" si="47"/>
        <v>0</v>
      </c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25">
        <f t="shared" si="48"/>
        <v>0</v>
      </c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T121" s="8"/>
      <c r="FW121" s="8"/>
      <c r="FZ121" s="51"/>
    </row>
    <row r="122" spans="1:182" ht="12.75" hidden="1">
      <c r="A122" s="49"/>
      <c r="B122" s="49"/>
      <c r="C122" s="49"/>
      <c r="D122" s="49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25">
        <f t="shared" si="47"/>
        <v>0</v>
      </c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25">
        <f t="shared" si="48"/>
        <v>0</v>
      </c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T122" s="8"/>
      <c r="FW122" s="8"/>
      <c r="FZ122" s="51"/>
    </row>
    <row r="123" spans="1:182" ht="12.75" hidden="1">
      <c r="A123" s="49"/>
      <c r="B123" s="49"/>
      <c r="C123" s="49"/>
      <c r="D123" s="49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25">
        <f t="shared" si="47"/>
        <v>0</v>
      </c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25">
        <f t="shared" si="48"/>
        <v>0</v>
      </c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T123" s="8"/>
      <c r="FW123" s="8"/>
      <c r="FZ123" s="51"/>
    </row>
    <row r="124" spans="1:182" ht="12.75" hidden="1">
      <c r="A124" s="49"/>
      <c r="B124" s="49"/>
      <c r="C124" s="49"/>
      <c r="D124" s="49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25">
        <f t="shared" si="47"/>
        <v>0</v>
      </c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25">
        <f t="shared" si="48"/>
        <v>0</v>
      </c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T124" s="8"/>
      <c r="FW124" s="8"/>
      <c r="FZ124" s="51"/>
    </row>
    <row r="125" spans="1:182" ht="12.75" hidden="1">
      <c r="A125" s="49"/>
      <c r="B125" s="49"/>
      <c r="C125" s="49"/>
      <c r="D125" s="49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25">
        <f t="shared" si="47"/>
        <v>0</v>
      </c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25">
        <f t="shared" si="48"/>
        <v>0</v>
      </c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T125" s="8"/>
      <c r="FW125" s="8"/>
      <c r="FZ125" s="51"/>
    </row>
    <row r="126" spans="1:182" ht="12.75" hidden="1">
      <c r="A126" s="49"/>
      <c r="B126" s="49"/>
      <c r="C126" s="49"/>
      <c r="D126" s="49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25">
        <f t="shared" si="47"/>
        <v>0</v>
      </c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25">
        <f t="shared" si="48"/>
        <v>0</v>
      </c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T126" s="8"/>
      <c r="FW126" s="8"/>
      <c r="FZ126" s="51"/>
    </row>
    <row r="127" spans="1:182" ht="12.75" hidden="1">
      <c r="A127" s="49"/>
      <c r="B127" s="49"/>
      <c r="C127" s="49"/>
      <c r="D127" s="49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25">
        <f t="shared" si="47"/>
        <v>0</v>
      </c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25">
        <f t="shared" si="48"/>
        <v>0</v>
      </c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T127" s="8"/>
      <c r="FW127" s="8"/>
      <c r="FZ127" s="51"/>
    </row>
    <row r="128" spans="1:182" ht="12.75" hidden="1">
      <c r="A128" s="49"/>
      <c r="B128" s="49"/>
      <c r="C128" s="49"/>
      <c r="D128" s="49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25">
        <f t="shared" si="47"/>
        <v>0</v>
      </c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25">
        <f t="shared" si="48"/>
        <v>0</v>
      </c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T128" s="8"/>
      <c r="FW128" s="8"/>
      <c r="FZ128" s="51"/>
    </row>
    <row r="129" spans="1:182" ht="12.75" hidden="1">
      <c r="A129" s="49"/>
      <c r="B129" s="49"/>
      <c r="C129" s="49"/>
      <c r="D129" s="49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25">
        <f t="shared" si="47"/>
        <v>0</v>
      </c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25">
        <f t="shared" si="48"/>
        <v>0</v>
      </c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T129" s="8"/>
      <c r="FW129" s="8"/>
      <c r="FZ129" s="51"/>
    </row>
    <row r="130" spans="1:182" ht="12.75" hidden="1">
      <c r="A130" s="49"/>
      <c r="B130" s="49"/>
      <c r="C130" s="49"/>
      <c r="D130" s="49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25">
        <f t="shared" si="47"/>
        <v>0</v>
      </c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25">
        <f t="shared" si="48"/>
        <v>0</v>
      </c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T130" s="8"/>
      <c r="FW130" s="8"/>
      <c r="FZ130" s="51"/>
    </row>
    <row r="131" spans="1:182" ht="12.75" hidden="1">
      <c r="A131" s="49"/>
      <c r="B131" s="49"/>
      <c r="C131" s="49"/>
      <c r="D131" s="49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25">
        <f t="shared" si="47"/>
        <v>0</v>
      </c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25">
        <f t="shared" si="48"/>
        <v>0</v>
      </c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T131" s="8"/>
      <c r="FW131" s="8"/>
      <c r="FZ131" s="51"/>
    </row>
    <row r="132" spans="1:182" ht="12.75" hidden="1">
      <c r="A132" s="49"/>
      <c r="B132" s="49"/>
      <c r="C132" s="49"/>
      <c r="D132" s="49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25">
        <f t="shared" si="47"/>
        <v>0</v>
      </c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25">
        <f t="shared" si="48"/>
        <v>0</v>
      </c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T132" s="8"/>
      <c r="FW132" s="8"/>
      <c r="FZ132" s="51"/>
    </row>
    <row r="133" spans="1:182" ht="12.75" hidden="1">
      <c r="A133" s="49"/>
      <c r="B133" s="49"/>
      <c r="C133" s="49"/>
      <c r="D133" s="49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25">
        <f t="shared" si="47"/>
        <v>0</v>
      </c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25">
        <f t="shared" si="48"/>
        <v>0</v>
      </c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T133" s="8"/>
      <c r="FW133" s="8"/>
      <c r="FZ133" s="51"/>
    </row>
    <row r="134" spans="1:182" ht="12.75" hidden="1">
      <c r="A134" s="49"/>
      <c r="B134" s="49"/>
      <c r="C134" s="49"/>
      <c r="D134" s="49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25">
        <f t="shared" si="47"/>
        <v>0</v>
      </c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25">
        <f t="shared" si="48"/>
        <v>0</v>
      </c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T134" s="8"/>
      <c r="FW134" s="8"/>
      <c r="FZ134" s="51"/>
    </row>
    <row r="135" spans="1:182" ht="12.75" hidden="1">
      <c r="A135" s="49"/>
      <c r="B135" s="49"/>
      <c r="C135" s="49"/>
      <c r="D135" s="49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25">
        <f t="shared" si="47"/>
        <v>0</v>
      </c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25">
        <f t="shared" si="48"/>
        <v>0</v>
      </c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T135" s="8"/>
      <c r="FW135" s="8"/>
      <c r="FZ135" s="51"/>
    </row>
    <row r="136" spans="1:182" ht="12.75" hidden="1">
      <c r="A136" s="49"/>
      <c r="B136" s="49"/>
      <c r="C136" s="49"/>
      <c r="D136" s="49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25">
        <f t="shared" si="47"/>
        <v>0</v>
      </c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25">
        <f t="shared" si="48"/>
        <v>0</v>
      </c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T136" s="8"/>
      <c r="FW136" s="8"/>
      <c r="FZ136" s="51"/>
    </row>
    <row r="137" spans="1:182" ht="12.75" hidden="1">
      <c r="A137" s="49"/>
      <c r="B137" s="49"/>
      <c r="C137" s="49"/>
      <c r="D137" s="49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25">
        <f t="shared" si="47"/>
        <v>0</v>
      </c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25">
        <f t="shared" si="48"/>
        <v>0</v>
      </c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T137" s="8"/>
      <c r="FW137" s="8"/>
      <c r="FZ137" s="51"/>
    </row>
    <row r="138" spans="1:182" ht="12.75" hidden="1">
      <c r="A138" s="49"/>
      <c r="B138" s="49"/>
      <c r="C138" s="49"/>
      <c r="D138" s="49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25">
        <f t="shared" si="47"/>
        <v>0</v>
      </c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25">
        <f t="shared" si="48"/>
        <v>0</v>
      </c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T138" s="8"/>
      <c r="FW138" s="8"/>
      <c r="FZ138" s="51"/>
    </row>
    <row r="139" spans="1:182" ht="12.75" hidden="1">
      <c r="A139" s="49"/>
      <c r="B139" s="49"/>
      <c r="C139" s="49"/>
      <c r="D139" s="49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25">
        <f t="shared" si="47"/>
        <v>0</v>
      </c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25">
        <f t="shared" si="48"/>
        <v>0</v>
      </c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T139" s="8"/>
      <c r="FW139" s="8"/>
      <c r="FZ139" s="51"/>
    </row>
    <row r="140" spans="1:182" ht="12.75" hidden="1">
      <c r="A140" s="49"/>
      <c r="B140" s="49"/>
      <c r="C140" s="49"/>
      <c r="D140" s="49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25">
        <f t="shared" si="47"/>
        <v>0</v>
      </c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25">
        <f t="shared" si="48"/>
        <v>0</v>
      </c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T140" s="8"/>
      <c r="FW140" s="8"/>
      <c r="FZ140" s="51"/>
    </row>
    <row r="141" spans="1:182" ht="12.75">
      <c r="A141" s="49"/>
      <c r="B141" s="49"/>
      <c r="C141" s="49"/>
      <c r="D141" s="49"/>
      <c r="E141" s="33">
        <f>C54+E54</f>
        <v>-32490.450000000004</v>
      </c>
      <c r="T141" s="8"/>
      <c r="U141" s="8"/>
      <c r="V141" s="51">
        <f>S54+V54</f>
        <v>5446.8899999999685</v>
      </c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51"/>
      <c r="BQ141" s="8"/>
      <c r="BR141" s="8"/>
      <c r="BS141" s="8"/>
      <c r="BT141" s="8"/>
      <c r="BU141" s="51"/>
      <c r="BV141" s="8"/>
      <c r="BW141" s="8"/>
      <c r="BX141" s="51"/>
      <c r="BY141" s="8"/>
      <c r="BZ141" s="8"/>
      <c r="CA141" s="51"/>
      <c r="CB141" s="8"/>
      <c r="CC141" s="8"/>
      <c r="CD141" s="51"/>
      <c r="CE141" s="8"/>
      <c r="CF141" s="8"/>
      <c r="CG141" s="51"/>
      <c r="CH141" s="8"/>
      <c r="CI141" s="8"/>
      <c r="CJ141" s="51"/>
      <c r="CK141" s="8"/>
      <c r="CL141" s="8"/>
      <c r="CM141" s="51"/>
      <c r="CN141" s="8"/>
      <c r="CO141" s="8"/>
      <c r="CP141" s="51"/>
      <c r="CQ141" s="8"/>
      <c r="CR141" s="8"/>
      <c r="CS141" s="51"/>
      <c r="CT141" s="8"/>
      <c r="CU141" s="8"/>
      <c r="CV141" s="51"/>
      <c r="CW141" s="8"/>
      <c r="CX141" s="8"/>
      <c r="CY141" s="51"/>
      <c r="CZ141" s="8"/>
      <c r="DA141" s="8"/>
      <c r="DB141" s="51"/>
      <c r="DE141" s="8"/>
      <c r="DF141" s="8"/>
      <c r="DG141" s="51"/>
      <c r="DH141" s="8"/>
      <c r="DI141" s="8"/>
      <c r="DJ141" s="51"/>
      <c r="DK141" s="8"/>
      <c r="DL141" s="8"/>
      <c r="DM141" s="51"/>
      <c r="DN141" s="8"/>
      <c r="DO141" s="8"/>
      <c r="DP141" s="51"/>
      <c r="DQ141" s="8"/>
      <c r="DR141" s="8"/>
      <c r="DS141" s="51"/>
      <c r="DT141" s="8"/>
      <c r="DU141" s="8"/>
      <c r="DV141" s="51"/>
      <c r="DW141" s="8"/>
      <c r="DX141" s="8"/>
      <c r="DY141" s="51"/>
      <c r="DZ141" s="8"/>
      <c r="EA141" s="8"/>
      <c r="EB141" s="51"/>
      <c r="EC141" s="8"/>
      <c r="ED141" s="8"/>
      <c r="EE141" s="51"/>
      <c r="EF141" s="8"/>
      <c r="EG141" s="8"/>
      <c r="EH141" s="51"/>
      <c r="EI141" s="8"/>
      <c r="EJ141" s="8"/>
      <c r="EK141" s="51"/>
      <c r="EL141" s="8"/>
      <c r="EM141" s="8"/>
      <c r="EN141" s="51"/>
      <c r="EO141" s="51"/>
      <c r="EP141" s="51"/>
      <c r="EQ141" s="8"/>
      <c r="ER141" s="8"/>
      <c r="ES141" s="51"/>
      <c r="ET141" s="8"/>
      <c r="EU141" s="8"/>
      <c r="EV141" s="51"/>
      <c r="EW141" s="8"/>
      <c r="EX141" s="8"/>
      <c r="EY141" s="51"/>
      <c r="EZ141" s="8"/>
      <c r="FA141" s="8"/>
      <c r="FB141" s="51"/>
      <c r="FC141" s="8"/>
      <c r="FD141" s="8"/>
      <c r="FE141" s="51"/>
      <c r="FF141" s="8"/>
      <c r="FG141" s="8"/>
      <c r="FH141" s="51"/>
      <c r="FI141" s="8"/>
      <c r="FJ141" s="8"/>
      <c r="FK141" s="51"/>
      <c r="FL141" s="8"/>
      <c r="FM141" s="8"/>
      <c r="FN141" s="51"/>
      <c r="FO141" s="8"/>
      <c r="FP141" s="8"/>
      <c r="FQ141" s="51"/>
      <c r="FT141" s="51"/>
      <c r="FW141" s="51"/>
      <c r="FZ141" s="51"/>
    </row>
    <row r="142" spans="1:182" ht="14.25">
      <c r="A142" s="135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51">
        <f>AU54+AR54+AO54+AL54+AI54+AE54+AB54+Y54+V54+S54</f>
        <v>-3705.6105448718863</v>
      </c>
      <c r="AV142" s="8"/>
      <c r="AW142" s="51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51">
        <f>BD143+BG54+BJ54</f>
        <v>61370.200000000004</v>
      </c>
      <c r="BK142" s="8"/>
      <c r="BL142" s="8"/>
      <c r="BM142" s="51">
        <f>BJ142+BM54</f>
        <v>74710.01000000001</v>
      </c>
      <c r="BN142" s="8"/>
      <c r="BO142" s="8"/>
      <c r="BP142" s="51">
        <f>BP54+BM54+BJ54+BG54+BD54+BA54+AX54+AU54+AR54+AO54+AL54+AI54+AE54+AB54+Y54+V54+S54</f>
        <v>85617.21945512811</v>
      </c>
      <c r="BQ142" s="51"/>
      <c r="BR142" s="51"/>
      <c r="BS142" s="8"/>
      <c r="BT142" s="8"/>
      <c r="BU142" s="51">
        <f>BR54+BU54</f>
        <v>93556.83945512812</v>
      </c>
      <c r="BV142" s="8"/>
      <c r="BW142" s="8"/>
      <c r="BX142" s="51">
        <f>BU142+BX54</f>
        <v>39858.92945512811</v>
      </c>
      <c r="BY142" s="8"/>
      <c r="BZ142" s="8"/>
      <c r="CA142" s="51">
        <f>BX142+CA54</f>
        <v>2502.539455128106</v>
      </c>
      <c r="CB142" s="8"/>
      <c r="CC142" s="8"/>
      <c r="CD142" s="51">
        <f>CA142+CD54</f>
        <v>21362.85945512811</v>
      </c>
      <c r="CE142" s="8"/>
      <c r="CF142" s="8"/>
      <c r="CG142" s="51">
        <f>CD142+CG54</f>
        <v>39778.47945512811</v>
      </c>
      <c r="CH142" s="8"/>
      <c r="CI142" s="8"/>
      <c r="CJ142" s="51">
        <f>CG142+CJ54</f>
        <v>48982.90945512811</v>
      </c>
      <c r="CK142" s="8"/>
      <c r="CL142" s="8"/>
      <c r="CM142" s="51">
        <f>CJ142+CM54</f>
        <v>-213317.32054487182</v>
      </c>
      <c r="CN142" s="8"/>
      <c r="CO142" s="8"/>
      <c r="CP142" s="51">
        <f>CM142+CP54</f>
        <v>-191721.33054487183</v>
      </c>
      <c r="CQ142" s="8"/>
      <c r="CR142" s="8"/>
      <c r="CS142" s="51">
        <f>CP142+CS54</f>
        <v>-174344.72054487182</v>
      </c>
      <c r="CT142" s="8"/>
      <c r="CU142" s="8"/>
      <c r="CV142" s="51">
        <f>CS142+CV54</f>
        <v>-156029.05054487183</v>
      </c>
      <c r="CW142" s="8"/>
      <c r="CX142" s="8"/>
      <c r="CY142" s="51">
        <f>CV142+CY54</f>
        <v>-139330.63054487182</v>
      </c>
      <c r="CZ142" s="8"/>
      <c r="DA142" s="8"/>
      <c r="DB142" s="51">
        <f>CY142+DB54</f>
        <v>-124595.14054487181</v>
      </c>
      <c r="DE142" s="8"/>
      <c r="DF142" s="8"/>
      <c r="DG142" s="51">
        <f>DD54+DG54</f>
        <v>-108264.98054487184</v>
      </c>
      <c r="DH142" s="8"/>
      <c r="DI142" s="8"/>
      <c r="DJ142" s="51">
        <f>DG142+DJ54</f>
        <v>-89233.99054487186</v>
      </c>
      <c r="DK142" s="8"/>
      <c r="DL142" s="8"/>
      <c r="DM142" s="51">
        <f>DJ142+DM54</f>
        <v>-128744.40054487187</v>
      </c>
      <c r="DN142" s="8"/>
      <c r="DO142" s="8"/>
      <c r="DP142" s="51">
        <f>DM142+DP54</f>
        <v>-109036.00054487187</v>
      </c>
      <c r="DQ142" s="8"/>
      <c r="DR142" s="8"/>
      <c r="DS142" s="51">
        <f>DP142+DS54</f>
        <v>-58269.50054487187</v>
      </c>
      <c r="DT142" s="8"/>
      <c r="DU142" s="8"/>
      <c r="DV142" s="51">
        <f>DS142+DV54</f>
        <v>-90773.78054487186</v>
      </c>
      <c r="DW142" s="8"/>
      <c r="DX142" s="8"/>
      <c r="DY142" s="51">
        <f>DV142+DY54</f>
        <v>-269319.77054487186</v>
      </c>
      <c r="DZ142" s="8"/>
      <c r="EA142" s="8"/>
      <c r="EB142" s="51">
        <f>DY142+EB54</f>
        <v>-209291.75054487184</v>
      </c>
      <c r="EC142" s="8"/>
      <c r="ED142" s="8"/>
      <c r="EE142" s="51">
        <f>EB142+EE54</f>
        <v>-159618.62054487184</v>
      </c>
      <c r="EF142" s="8"/>
      <c r="EG142" s="8"/>
      <c r="EH142" s="51">
        <f>EE142+EH54</f>
        <v>-110916.72054487185</v>
      </c>
      <c r="EI142" s="8"/>
      <c r="EJ142" s="8"/>
      <c r="EK142" s="51">
        <f>EH142+EK54</f>
        <v>-65253.45054487185</v>
      </c>
      <c r="EL142" s="8"/>
      <c r="EM142" s="8"/>
      <c r="EN142" s="51">
        <f>EK142+EN54</f>
        <v>-12815.380544871849</v>
      </c>
      <c r="EO142" s="51"/>
      <c r="EP142" s="51"/>
      <c r="EQ142" s="8"/>
      <c r="ER142" s="8"/>
      <c r="ES142" s="51">
        <f>EP145+ES54</f>
        <v>-88064.35054487184</v>
      </c>
      <c r="ET142" s="8"/>
      <c r="EU142" s="8"/>
      <c r="EV142" s="51">
        <f>ES145+EV54</f>
        <v>-24291.630544871834</v>
      </c>
      <c r="EW142" s="8"/>
      <c r="EX142" s="8"/>
      <c r="EY142" s="51">
        <f>EV145+EY54</f>
        <v>-307942.89054487186</v>
      </c>
      <c r="EZ142" s="8"/>
      <c r="FA142" s="8"/>
      <c r="FB142" s="51">
        <f>EY145+FB54</f>
        <v>-249044.40054487187</v>
      </c>
      <c r="FC142" s="8"/>
      <c r="FD142" s="8"/>
      <c r="FE142" s="51">
        <f>FB145+FE54</f>
        <v>-587956.7505448719</v>
      </c>
      <c r="FF142" s="8"/>
      <c r="FG142" s="8"/>
      <c r="FH142" s="51">
        <f>FE145+FH54</f>
        <v>-521564.3905448719</v>
      </c>
      <c r="FI142" s="8"/>
      <c r="FJ142" s="8"/>
      <c r="FK142" s="51">
        <f>FH145+FK54</f>
        <v>-466727.2105448719</v>
      </c>
      <c r="FL142" s="8"/>
      <c r="FM142" s="8"/>
      <c r="FN142" s="51">
        <f>FK145+FN54</f>
        <v>-407370.5705448719</v>
      </c>
      <c r="FO142" s="8"/>
      <c r="FP142" s="8"/>
      <c r="FQ142" s="51">
        <f>FN145+FQ54</f>
        <v>-356222.66054487193</v>
      </c>
      <c r="FS142" s="8"/>
      <c r="FT142" s="51">
        <f>FQ145+FT54</f>
        <v>-287135.830544872</v>
      </c>
      <c r="FV142" s="8"/>
      <c r="FW142" s="51">
        <f>FT145+FW54</f>
        <v>-227936.100544872</v>
      </c>
      <c r="FY142" s="8"/>
      <c r="FZ142" s="51">
        <f>FW145+FZ54</f>
        <v>-168711.630544872</v>
      </c>
    </row>
    <row r="143" spans="1:183" ht="14.25">
      <c r="A143" s="54"/>
      <c r="B143" s="54"/>
      <c r="C143" s="54"/>
      <c r="D143" s="54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>
        <v>50186.21</v>
      </c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 t="s">
        <v>492</v>
      </c>
      <c r="EN143" s="8">
        <v>5076</v>
      </c>
      <c r="EO143" s="8"/>
      <c r="EP143" s="8">
        <v>5076</v>
      </c>
      <c r="EQ143" s="8"/>
      <c r="ER143" s="8" t="s">
        <v>492</v>
      </c>
      <c r="ES143" s="51">
        <v>410</v>
      </c>
      <c r="ET143" s="8"/>
      <c r="EU143" s="8" t="s">
        <v>492</v>
      </c>
      <c r="EV143" s="51">
        <v>410</v>
      </c>
      <c r="EW143" s="8"/>
      <c r="EX143" s="8" t="s">
        <v>492</v>
      </c>
      <c r="EY143" s="51">
        <v>410</v>
      </c>
      <c r="EZ143" s="8"/>
      <c r="FA143" s="8" t="s">
        <v>492</v>
      </c>
      <c r="FB143" s="51">
        <v>410</v>
      </c>
      <c r="FC143" s="8"/>
      <c r="FD143" s="8" t="s">
        <v>492</v>
      </c>
      <c r="FE143" s="51">
        <v>410</v>
      </c>
      <c r="FF143" s="8"/>
      <c r="FG143" s="8" t="s">
        <v>492</v>
      </c>
      <c r="FH143" s="51">
        <v>410</v>
      </c>
      <c r="FI143" s="8"/>
      <c r="FJ143" s="8" t="s">
        <v>492</v>
      </c>
      <c r="FK143" s="51">
        <v>410</v>
      </c>
      <c r="FL143" s="8"/>
      <c r="FM143" s="8" t="s">
        <v>492</v>
      </c>
      <c r="FN143" s="51">
        <v>410</v>
      </c>
      <c r="FO143" s="8"/>
      <c r="FP143" s="8" t="s">
        <v>492</v>
      </c>
      <c r="FQ143" s="51">
        <v>410</v>
      </c>
      <c r="FS143" s="8" t="s">
        <v>492</v>
      </c>
      <c r="FT143" s="51">
        <v>410</v>
      </c>
      <c r="FV143" s="8" t="s">
        <v>492</v>
      </c>
      <c r="FW143" s="51">
        <v>410</v>
      </c>
      <c r="FY143" s="8" t="s">
        <v>492</v>
      </c>
      <c r="FZ143" s="51">
        <v>410</v>
      </c>
      <c r="GA143" s="23">
        <f>SUM(ES143:FZ143)</f>
        <v>4920</v>
      </c>
    </row>
    <row r="144" spans="1:183" ht="14.25">
      <c r="A144" s="123"/>
      <c r="B144" s="123"/>
      <c r="C144" s="123"/>
      <c r="D144" s="123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 t="s">
        <v>631</v>
      </c>
      <c r="ES144" s="51">
        <v>410</v>
      </c>
      <c r="ET144" s="8"/>
      <c r="EU144" s="8" t="s">
        <v>631</v>
      </c>
      <c r="EV144" s="51">
        <v>410</v>
      </c>
      <c r="EW144" s="8"/>
      <c r="EX144" s="8" t="s">
        <v>631</v>
      </c>
      <c r="EY144" s="51">
        <v>410</v>
      </c>
      <c r="EZ144" s="8"/>
      <c r="FA144" s="8" t="s">
        <v>631</v>
      </c>
      <c r="FB144" s="51">
        <v>410</v>
      </c>
      <c r="FC144" s="8"/>
      <c r="FD144" s="8" t="s">
        <v>631</v>
      </c>
      <c r="FE144" s="51">
        <v>410</v>
      </c>
      <c r="FF144" s="8"/>
      <c r="FG144" s="8" t="s">
        <v>631</v>
      </c>
      <c r="FH144" s="51">
        <v>410</v>
      </c>
      <c r="FI144" s="8"/>
      <c r="FJ144" s="8" t="s">
        <v>631</v>
      </c>
      <c r="FK144" s="51">
        <v>410</v>
      </c>
      <c r="FL144" s="8"/>
      <c r="FM144" s="8" t="s">
        <v>631</v>
      </c>
      <c r="FN144" s="51">
        <v>410</v>
      </c>
      <c r="FO144" s="8"/>
      <c r="FP144" s="8" t="s">
        <v>631</v>
      </c>
      <c r="FQ144" s="51">
        <v>410</v>
      </c>
      <c r="FS144" s="8" t="s">
        <v>631</v>
      </c>
      <c r="FT144" s="51">
        <v>410</v>
      </c>
      <c r="FV144" s="8" t="s">
        <v>631</v>
      </c>
      <c r="FW144" s="51">
        <v>410</v>
      </c>
      <c r="FY144" s="8" t="s">
        <v>631</v>
      </c>
      <c r="FZ144" s="51">
        <v>410</v>
      </c>
      <c r="GA144" s="23">
        <f>SUM(ES144:FZ144)</f>
        <v>4920</v>
      </c>
    </row>
    <row r="145" spans="1:182" ht="15">
      <c r="A145" s="135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51">
        <f>BQ40+BQ47</f>
        <v>542149.9930448717</v>
      </c>
      <c r="BR145" s="8"/>
      <c r="BS145" s="8"/>
      <c r="BT145" s="8"/>
      <c r="BU145" s="51">
        <f>BU40+BU47</f>
        <v>39082.2</v>
      </c>
      <c r="BV145" s="8"/>
      <c r="BW145" s="8"/>
      <c r="BX145" s="51">
        <f>BX40+BX47</f>
        <v>108569.63</v>
      </c>
      <c r="BY145" s="8"/>
      <c r="BZ145" s="8"/>
      <c r="CA145" s="51">
        <f>CA40+CA47</f>
        <v>93269.16</v>
      </c>
      <c r="CB145" s="8"/>
      <c r="CC145" s="8"/>
      <c r="CD145" s="51">
        <f>CD40+CD47</f>
        <v>37665.56999999999</v>
      </c>
      <c r="CE145" s="8"/>
      <c r="CF145" s="8"/>
      <c r="CG145" s="51">
        <f>CG40+CG47</f>
        <v>38810.149999999994</v>
      </c>
      <c r="CH145" s="8"/>
      <c r="CI145" s="8"/>
      <c r="CJ145" s="51">
        <f>CJ40+CJ47</f>
        <v>44568.33</v>
      </c>
      <c r="CK145" s="8"/>
      <c r="CL145" s="8"/>
      <c r="CM145" s="51">
        <f>CM40+CM47</f>
        <v>315886.5899999999</v>
      </c>
      <c r="CN145" s="8"/>
      <c r="CO145" s="8"/>
      <c r="CP145" s="51">
        <f>CP40+CP47</f>
        <v>37172.71</v>
      </c>
      <c r="CQ145" s="8"/>
      <c r="CR145" s="8"/>
      <c r="CS145" s="51">
        <f>CS40+CS47</f>
        <v>39158.91</v>
      </c>
      <c r="CT145" s="8"/>
      <c r="CU145" s="8"/>
      <c r="CV145" s="51">
        <f>CV40+CV47</f>
        <v>36381.92</v>
      </c>
      <c r="CW145" s="8"/>
      <c r="CX145" s="8"/>
      <c r="CY145" s="51">
        <f>CY40+CY47</f>
        <v>40624.16999999999</v>
      </c>
      <c r="CZ145" s="8"/>
      <c r="DA145" s="8"/>
      <c r="DB145" s="51">
        <f>DB40+DB47</f>
        <v>37863.95999999999</v>
      </c>
      <c r="DE145" s="8"/>
      <c r="DF145" s="8"/>
      <c r="DG145" s="51"/>
      <c r="DH145" s="8"/>
      <c r="DI145" s="8"/>
      <c r="DJ145" s="51"/>
      <c r="DK145" s="8"/>
      <c r="DL145" s="8"/>
      <c r="DM145" s="51"/>
      <c r="DN145" s="8"/>
      <c r="DO145" s="8"/>
      <c r="DP145" s="51"/>
      <c r="DQ145" s="8"/>
      <c r="DR145" s="8"/>
      <c r="DS145" s="51"/>
      <c r="DT145" s="8"/>
      <c r="DU145" s="8"/>
      <c r="DV145" s="51"/>
      <c r="DW145" s="8"/>
      <c r="DX145" s="8"/>
      <c r="DY145" s="51"/>
      <c r="DZ145" s="8"/>
      <c r="EA145" s="8"/>
      <c r="EB145" s="51"/>
      <c r="EC145" s="8"/>
      <c r="ED145" s="8"/>
      <c r="EE145" s="51"/>
      <c r="EF145" s="8"/>
      <c r="EG145" s="8"/>
      <c r="EH145" s="51"/>
      <c r="EI145" s="8"/>
      <c r="EJ145" s="8"/>
      <c r="EK145" s="51"/>
      <c r="EL145" s="8"/>
      <c r="EM145" s="8"/>
      <c r="EN145" s="51">
        <f>EN142+EN143</f>
        <v>-7739.3805448718485</v>
      </c>
      <c r="EO145" s="51"/>
      <c r="EP145" s="106">
        <f>'[1]Лист1'!$EP$149</f>
        <v>-18671.830544871846</v>
      </c>
      <c r="EQ145" s="8"/>
      <c r="ER145" s="8"/>
      <c r="ES145" s="155">
        <f>ES142+ES143+ES144</f>
        <v>-87244.35054487184</v>
      </c>
      <c r="ET145" s="8"/>
      <c r="EU145" s="8"/>
      <c r="EV145" s="155">
        <f>EV142+EV143+EV144</f>
        <v>-23471.630544871834</v>
      </c>
      <c r="EW145" s="8"/>
      <c r="EX145" s="8"/>
      <c r="EY145" s="155">
        <f>EY142+EY143+EY144</f>
        <v>-307122.89054487186</v>
      </c>
      <c r="EZ145" s="8"/>
      <c r="FA145" s="8"/>
      <c r="FB145" s="155">
        <f>FB142+FB143+FB144</f>
        <v>-248224.40054487187</v>
      </c>
      <c r="FC145" s="8"/>
      <c r="FD145" s="8"/>
      <c r="FE145" s="155">
        <f>FE142+FE143+FE144</f>
        <v>-587136.7505448719</v>
      </c>
      <c r="FF145" s="8"/>
      <c r="FG145" s="8"/>
      <c r="FH145" s="155">
        <f>FH142+FH143+FH144</f>
        <v>-520744.3905448719</v>
      </c>
      <c r="FI145" s="8"/>
      <c r="FJ145" s="8"/>
      <c r="FK145" s="155">
        <f>FK142+FK143+FK144</f>
        <v>-465907.2105448719</v>
      </c>
      <c r="FL145" s="8"/>
      <c r="FM145" s="8"/>
      <c r="FN145" s="155">
        <f>FN142+FN143+FN144</f>
        <v>-406550.5705448719</v>
      </c>
      <c r="FO145" s="8"/>
      <c r="FP145" s="8"/>
      <c r="FQ145" s="155">
        <f>FQ142+FQ143+FQ144</f>
        <v>-355402.66054487193</v>
      </c>
      <c r="FS145" s="8"/>
      <c r="FT145" s="155">
        <f>FT142+FT143+FT144</f>
        <v>-286315.830544872</v>
      </c>
      <c r="FV145" s="8"/>
      <c r="FW145" s="155">
        <f>FW142+FW143+FW144</f>
        <v>-227116.100544872</v>
      </c>
      <c r="FY145" s="8"/>
      <c r="FZ145" s="156">
        <f>FZ142+FZ143+FZ144</f>
        <v>-167891.630544872</v>
      </c>
    </row>
    <row r="146" spans="1:145" ht="12.75">
      <c r="A146" s="49"/>
      <c r="B146" s="49"/>
      <c r="C146" s="49"/>
      <c r="D146" s="49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T146" s="33"/>
      <c r="AW146" s="33"/>
      <c r="BD146" s="33"/>
      <c r="BG146" s="33"/>
      <c r="BJ146" s="33"/>
      <c r="BM146" s="33"/>
      <c r="BP146" s="33"/>
      <c r="BQ146" s="33">
        <f>BQ42+BQ49</f>
        <v>602640.5800000001</v>
      </c>
      <c r="BR146" s="33"/>
      <c r="BU146" s="33">
        <f>BU42+BU49</f>
        <v>47021.82</v>
      </c>
      <c r="BX146" s="33">
        <f>BX42+BX49</f>
        <v>54871.72</v>
      </c>
      <c r="CA146" s="33">
        <f>CA42+CA49</f>
        <v>55912.77</v>
      </c>
      <c r="CD146" s="33">
        <f>CD42+CD49</f>
        <v>56525.89</v>
      </c>
      <c r="CG146" s="33">
        <f>CG42+CG49</f>
        <v>57225.77</v>
      </c>
      <c r="CJ146" s="33">
        <f>CJ42+CJ49</f>
        <v>53772.759999999995</v>
      </c>
      <c r="CM146" s="33">
        <f>CM42+CM49</f>
        <v>53586.36</v>
      </c>
      <c r="CP146" s="33">
        <f>CP42+CP49</f>
        <v>58768.700000000004</v>
      </c>
      <c r="CS146" s="33">
        <f>CS42+CS49</f>
        <v>56535.520000000004</v>
      </c>
      <c r="CV146" s="33">
        <f>CV42+CV49</f>
        <v>54697.59</v>
      </c>
      <c r="CY146" s="33">
        <f>CY42+CY49</f>
        <v>57322.590000000004</v>
      </c>
      <c r="DB146" s="33">
        <f>DB42+DB49</f>
        <v>52599.45</v>
      </c>
      <c r="DG146" s="33"/>
      <c r="DJ146" s="33"/>
      <c r="DM146" s="33"/>
      <c r="DP146" s="33"/>
      <c r="DS146" s="33"/>
      <c r="DV146" s="33"/>
      <c r="DY146" s="33"/>
      <c r="EB146" s="33"/>
      <c r="EE146" s="33"/>
      <c r="EH146" s="33"/>
      <c r="EK146" s="33"/>
      <c r="EN146" s="33"/>
      <c r="EO146" s="33"/>
    </row>
    <row r="147" spans="1:183" ht="15">
      <c r="A147" s="105"/>
      <c r="B147" s="105"/>
      <c r="C147" s="105"/>
      <c r="D147" s="105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T147" s="33"/>
      <c r="AW147" s="33"/>
      <c r="BD147" s="33"/>
      <c r="BG147" s="33"/>
      <c r="BJ147" s="33"/>
      <c r="BM147" s="33"/>
      <c r="BP147" s="33"/>
      <c r="BQ147" s="33"/>
      <c r="BR147" s="33"/>
      <c r="BU147" s="33"/>
      <c r="BX147" s="33"/>
      <c r="CA147" s="33"/>
      <c r="CD147" s="33"/>
      <c r="CG147" s="33"/>
      <c r="CJ147" s="33"/>
      <c r="CM147" s="33"/>
      <c r="CP147" s="33"/>
      <c r="CS147" s="33"/>
      <c r="CV147" s="33"/>
      <c r="CY147" s="33"/>
      <c r="DB147" s="33"/>
      <c r="DG147" s="33"/>
      <c r="DJ147" s="33"/>
      <c r="DM147" s="33"/>
      <c r="DP147" s="33"/>
      <c r="DS147" s="33"/>
      <c r="DV147" s="33"/>
      <c r="DY147" s="33"/>
      <c r="EB147" s="33"/>
      <c r="EE147" s="33"/>
      <c r="EH147" s="33"/>
      <c r="EK147" s="33"/>
      <c r="EN147" s="33"/>
      <c r="EO147" s="33"/>
      <c r="EP147" s="106"/>
      <c r="FX147" s="125" t="s">
        <v>499</v>
      </c>
      <c r="FY147" s="125"/>
      <c r="FZ147" s="125"/>
      <c r="GA147" s="125" t="s">
        <v>500</v>
      </c>
    </row>
    <row r="148" spans="1:183" ht="15">
      <c r="A148" s="105"/>
      <c r="B148" s="105"/>
      <c r="C148" s="105"/>
      <c r="D148" s="105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T148" s="33"/>
      <c r="AW148" s="33"/>
      <c r="BD148" s="33"/>
      <c r="BG148" s="33"/>
      <c r="BJ148" s="33"/>
      <c r="BM148" s="33"/>
      <c r="BP148" s="33"/>
      <c r="BQ148" s="33"/>
      <c r="BR148" s="33"/>
      <c r="BU148" s="33"/>
      <c r="BX148" s="33"/>
      <c r="CA148" s="33"/>
      <c r="CD148" s="33"/>
      <c r="CG148" s="33"/>
      <c r="CJ148" s="33"/>
      <c r="CM148" s="33"/>
      <c r="CP148" s="33"/>
      <c r="CS148" s="33"/>
      <c r="CV148" s="33"/>
      <c r="CY148" s="33"/>
      <c r="DB148" s="33"/>
      <c r="DG148" s="33"/>
      <c r="DJ148" s="33"/>
      <c r="DM148" s="33"/>
      <c r="DP148" s="33"/>
      <c r="DS148" s="33"/>
      <c r="DV148" s="33"/>
      <c r="DY148" s="33"/>
      <c r="EB148" s="33"/>
      <c r="EE148" s="33"/>
      <c r="EH148" s="33"/>
      <c r="EK148" s="33"/>
      <c r="EN148" s="33"/>
      <c r="EO148" s="33"/>
      <c r="EP148" s="106"/>
      <c r="FX148" s="125"/>
      <c r="FY148" s="125"/>
      <c r="FZ148" s="125"/>
      <c r="GA148" s="125"/>
    </row>
    <row r="149" spans="1:183" ht="15">
      <c r="A149" s="105"/>
      <c r="B149" s="105"/>
      <c r="C149" s="105"/>
      <c r="D149" s="105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T149" s="33"/>
      <c r="AW149" s="33"/>
      <c r="BD149" s="33"/>
      <c r="BG149" s="33"/>
      <c r="BJ149" s="33"/>
      <c r="BM149" s="33"/>
      <c r="BP149" s="33"/>
      <c r="BQ149" s="33"/>
      <c r="BR149" s="33"/>
      <c r="BU149" s="33"/>
      <c r="BX149" s="33"/>
      <c r="CA149" s="33"/>
      <c r="CD149" s="33"/>
      <c r="CG149" s="33"/>
      <c r="CJ149" s="33"/>
      <c r="CM149" s="33"/>
      <c r="CP149" s="33"/>
      <c r="CS149" s="33"/>
      <c r="CV149" s="33"/>
      <c r="CY149" s="33"/>
      <c r="DB149" s="33"/>
      <c r="DG149" s="33"/>
      <c r="DJ149" s="33"/>
      <c r="DM149" s="33"/>
      <c r="DP149" s="33"/>
      <c r="DS149" s="33"/>
      <c r="DV149" s="33"/>
      <c r="DY149" s="33"/>
      <c r="EB149" s="33"/>
      <c r="EE149" s="33"/>
      <c r="EH149" s="33"/>
      <c r="EK149" s="33"/>
      <c r="EN149" s="33"/>
      <c r="EO149" s="33"/>
      <c r="EP149" s="106"/>
      <c r="FX149" s="125"/>
      <c r="FY149" s="125"/>
      <c r="FZ149" s="125"/>
      <c r="GA149" s="125"/>
    </row>
    <row r="150" spans="1:183" ht="29.25">
      <c r="A150" s="105"/>
      <c r="B150" s="105"/>
      <c r="C150" s="105"/>
      <c r="D150" s="105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T150" s="33"/>
      <c r="AW150" s="33"/>
      <c r="BD150" s="33"/>
      <c r="BG150" s="33"/>
      <c r="BJ150" s="33"/>
      <c r="BM150" s="33"/>
      <c r="BP150" s="33"/>
      <c r="BQ150" s="33"/>
      <c r="BR150" s="33"/>
      <c r="BU150" s="33"/>
      <c r="BX150" s="33"/>
      <c r="CA150" s="33"/>
      <c r="CD150" s="33"/>
      <c r="CG150" s="33"/>
      <c r="CJ150" s="33"/>
      <c r="CM150" s="33"/>
      <c r="CP150" s="33"/>
      <c r="CS150" s="33"/>
      <c r="CV150" s="33"/>
      <c r="CY150" s="33"/>
      <c r="DB150" s="33"/>
      <c r="DG150" s="33"/>
      <c r="DJ150" s="33"/>
      <c r="DM150" s="33"/>
      <c r="DP150" s="33"/>
      <c r="DS150" s="33"/>
      <c r="DV150" s="33"/>
      <c r="DY150" s="33"/>
      <c r="EB150" s="33"/>
      <c r="EE150" s="33"/>
      <c r="EH150" s="33"/>
      <c r="EK150" s="33"/>
      <c r="EN150" s="33"/>
      <c r="EO150" s="33"/>
      <c r="EP150" s="106"/>
      <c r="FX150" s="126" t="s">
        <v>629</v>
      </c>
      <c r="FY150" s="125"/>
      <c r="FZ150" s="125"/>
      <c r="GA150" s="125" t="s">
        <v>630</v>
      </c>
    </row>
    <row r="151" spans="1:146" ht="15">
      <c r="A151" s="105"/>
      <c r="B151" s="105"/>
      <c r="C151" s="105"/>
      <c r="D151" s="105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T151" s="33"/>
      <c r="AW151" s="33"/>
      <c r="BD151" s="33"/>
      <c r="BG151" s="33"/>
      <c r="BJ151" s="33"/>
      <c r="BM151" s="33"/>
      <c r="BP151" s="33"/>
      <c r="BQ151" s="33"/>
      <c r="BR151" s="33"/>
      <c r="BU151" s="33"/>
      <c r="BX151" s="33"/>
      <c r="CA151" s="33"/>
      <c r="CD151" s="33"/>
      <c r="CG151" s="33"/>
      <c r="CJ151" s="33"/>
      <c r="CM151" s="33"/>
      <c r="CP151" s="33"/>
      <c r="CS151" s="33"/>
      <c r="CV151" s="33"/>
      <c r="CY151" s="33"/>
      <c r="DB151" s="33"/>
      <c r="DG151" s="33"/>
      <c r="DJ151" s="33"/>
      <c r="DM151" s="33"/>
      <c r="DP151" s="33"/>
      <c r="DS151" s="33"/>
      <c r="DV151" s="33"/>
      <c r="DY151" s="33"/>
      <c r="EB151" s="33"/>
      <c r="EE151" s="33"/>
      <c r="EH151" s="33"/>
      <c r="EK151" s="33"/>
      <c r="EN151" s="33"/>
      <c r="EO151" s="33"/>
      <c r="EP151" s="106"/>
    </row>
    <row r="152" spans="1:182" ht="12.75">
      <c r="A152" s="49"/>
      <c r="B152" s="49"/>
      <c r="C152" s="49"/>
      <c r="D152" s="49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EL152" s="9" t="s">
        <v>499</v>
      </c>
      <c r="FV152" s="151" t="s">
        <v>618</v>
      </c>
      <c r="FW152" s="151"/>
      <c r="FX152" s="151"/>
      <c r="FY152" s="117">
        <f>GA40+GA47</f>
        <v>1453500.7999999998</v>
      </c>
      <c r="FZ152" s="8"/>
    </row>
    <row r="153" spans="1:182" ht="12.75">
      <c r="A153" s="49"/>
      <c r="B153" s="49"/>
      <c r="C153" s="49"/>
      <c r="D153" s="49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FV153" s="151" t="s">
        <v>619</v>
      </c>
      <c r="FW153" s="151"/>
      <c r="FX153" s="151"/>
      <c r="FY153" s="117">
        <f>GA41+GA48</f>
        <v>1315948.68</v>
      </c>
      <c r="FZ153" s="8"/>
    </row>
    <row r="154" spans="1:182" ht="14.25" customHeight="1">
      <c r="A154" s="49"/>
      <c r="B154" s="49"/>
      <c r="C154" s="49"/>
      <c r="D154" s="49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EL154" s="56" t="s">
        <v>501</v>
      </c>
      <c r="FV154" s="151" t="s">
        <v>620</v>
      </c>
      <c r="FW154" s="151"/>
      <c r="FX154" s="151"/>
      <c r="FY154" s="117">
        <f>GA42+GA49</f>
        <v>1294441</v>
      </c>
      <c r="FZ154" s="8"/>
    </row>
    <row r="155" spans="1:182" ht="12.75">
      <c r="A155" s="49"/>
      <c r="B155" s="49"/>
      <c r="C155" s="49"/>
      <c r="D155" s="49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FV155" s="151" t="s">
        <v>621</v>
      </c>
      <c r="FW155" s="151"/>
      <c r="FX155" s="151"/>
      <c r="FY155" s="117">
        <f>FY154-FY153</f>
        <v>-21507.679999999935</v>
      </c>
      <c r="FZ155" s="8"/>
    </row>
    <row r="156" spans="1:182" ht="12.75">
      <c r="A156" s="49"/>
      <c r="B156" s="49"/>
      <c r="C156" s="49"/>
      <c r="D156" s="49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FV156" s="149" t="s">
        <v>622</v>
      </c>
      <c r="FW156" s="149"/>
      <c r="FX156" s="149"/>
      <c r="FY156" s="117">
        <f>FY153-FY152</f>
        <v>-137552.11999999988</v>
      </c>
      <c r="FZ156" s="8"/>
    </row>
    <row r="157" spans="1:182" ht="12.75">
      <c r="A157" s="49"/>
      <c r="B157" s="49"/>
      <c r="C157" s="49"/>
      <c r="D157" s="49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FV157" s="152" t="s">
        <v>623</v>
      </c>
      <c r="FW157" s="153"/>
      <c r="FX157" s="154"/>
      <c r="FY157" s="117">
        <f>EP145</f>
        <v>-18671.830544871846</v>
      </c>
      <c r="FZ157" s="8"/>
    </row>
    <row r="158" spans="1:182" ht="15">
      <c r="A158" s="49"/>
      <c r="B158" s="49"/>
      <c r="C158" s="49"/>
      <c r="D158" s="49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FV158" s="147" t="s">
        <v>624</v>
      </c>
      <c r="FW158" s="147"/>
      <c r="FX158" s="147"/>
      <c r="FY158" s="118">
        <f>FY157+FY156+FY155+FY159+GA143+GA144</f>
        <v>-167891.63054487167</v>
      </c>
      <c r="FZ158" s="8"/>
    </row>
    <row r="159" spans="1:182" ht="12.75">
      <c r="A159" s="49"/>
      <c r="B159" s="49"/>
      <c r="C159" s="49"/>
      <c r="D159" s="49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FV159" s="148"/>
      <c r="FW159" s="148"/>
      <c r="FX159" s="148"/>
      <c r="FY159" s="119"/>
      <c r="FZ159" s="8"/>
    </row>
    <row r="160" spans="1:183" ht="12.75">
      <c r="A160" s="49"/>
      <c r="B160" s="49"/>
      <c r="C160" s="49"/>
      <c r="D160" s="49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FV160" s="149" t="s">
        <v>625</v>
      </c>
      <c r="FW160" s="149"/>
      <c r="FX160" s="149"/>
      <c r="FY160" s="120">
        <f>FZ22+FZ20+FZ19+FZ18+FW18+FQ18+FQ19+FQ21+FQ25+FK18+FE19+FE21+FE22+FE23+FE25+FE27+FB18+FB20+FB21+FB22+EY19+EY28+EY29+EY30+EY31+EY35+ES18+ES19+ES21+FB19</f>
        <v>318943.10000000003</v>
      </c>
      <c r="FZ160" s="150" t="s">
        <v>626</v>
      </c>
      <c r="GA160" s="150"/>
    </row>
    <row r="161" spans="1:38" ht="12.75">
      <c r="A161" s="49"/>
      <c r="B161" s="49"/>
      <c r="C161" s="49"/>
      <c r="D161" s="49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2.75">
      <c r="A162" s="49"/>
      <c r="B162" s="49"/>
      <c r="C162" s="49"/>
      <c r="D162" s="49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2.75">
      <c r="A163" s="49"/>
      <c r="B163" s="49"/>
      <c r="C163" s="49"/>
      <c r="D163" s="49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2.75">
      <c r="A164" s="49"/>
      <c r="B164" s="49"/>
      <c r="C164" s="49"/>
      <c r="D164" s="49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4" ht="12.75">
      <c r="A165" s="49"/>
      <c r="B165" s="49"/>
      <c r="C165" s="49"/>
      <c r="D165" s="49"/>
    </row>
    <row r="166" spans="1:4" ht="12.75">
      <c r="A166" s="49"/>
      <c r="B166" s="49"/>
      <c r="C166" s="49"/>
      <c r="D166" s="49"/>
    </row>
    <row r="167" spans="1:4" ht="12.75">
      <c r="A167" s="49"/>
      <c r="B167" s="49"/>
      <c r="C167" s="49"/>
      <c r="D167" s="49"/>
    </row>
    <row r="168" spans="1:4" ht="12.75">
      <c r="A168" s="49"/>
      <c r="B168" s="49"/>
      <c r="C168" s="49"/>
      <c r="D168" s="49"/>
    </row>
    <row r="169" spans="1:4" ht="12.75">
      <c r="A169" s="49"/>
      <c r="B169" s="49"/>
      <c r="C169" s="49"/>
      <c r="D169" s="49"/>
    </row>
    <row r="170" spans="1:4" ht="12.75">
      <c r="A170" s="49"/>
      <c r="B170" s="49"/>
      <c r="C170" s="49"/>
      <c r="D170" s="49"/>
    </row>
    <row r="171" spans="1:4" ht="12.75">
      <c r="A171" s="49"/>
      <c r="B171" s="49"/>
      <c r="C171" s="49"/>
      <c r="D171" s="49"/>
    </row>
    <row r="172" spans="1:4" ht="12.75">
      <c r="A172" s="49"/>
      <c r="B172" s="49"/>
      <c r="C172" s="49"/>
      <c r="D172" s="49"/>
    </row>
    <row r="173" spans="1:4" ht="12.75">
      <c r="A173" s="49"/>
      <c r="B173" s="49"/>
      <c r="C173" s="49"/>
      <c r="D173" s="49"/>
    </row>
    <row r="174" spans="1:4" ht="12.75">
      <c r="A174" s="49"/>
      <c r="B174" s="49"/>
      <c r="C174" s="49"/>
      <c r="D174" s="49"/>
    </row>
    <row r="175" spans="1:4" ht="12.75">
      <c r="A175" s="49"/>
      <c r="B175" s="49"/>
      <c r="C175" s="49"/>
      <c r="D175" s="49"/>
    </row>
    <row r="176" spans="1:4" ht="12.75">
      <c r="A176" s="49"/>
      <c r="B176" s="49"/>
      <c r="C176" s="49"/>
      <c r="D176" s="49"/>
    </row>
    <row r="177" spans="1:4" ht="12.75">
      <c r="A177" s="49"/>
      <c r="B177" s="49"/>
      <c r="C177" s="49"/>
      <c r="D177" s="49"/>
    </row>
    <row r="178" spans="1:4" ht="12.75">
      <c r="A178" s="49"/>
      <c r="B178" s="49"/>
      <c r="C178" s="49"/>
      <c r="D178" s="49"/>
    </row>
    <row r="179" spans="1:4" ht="12.75">
      <c r="A179" s="49"/>
      <c r="B179" s="49"/>
      <c r="C179" s="49"/>
      <c r="D179" s="49"/>
    </row>
    <row r="180" spans="1:4" ht="12.75">
      <c r="A180" s="49"/>
      <c r="B180" s="49"/>
      <c r="C180" s="49"/>
      <c r="D180" s="49"/>
    </row>
    <row r="181" spans="1:4" ht="12.75">
      <c r="A181" s="49"/>
      <c r="B181" s="49"/>
      <c r="C181" s="49"/>
      <c r="D181" s="49"/>
    </row>
    <row r="182" spans="1:4" ht="12.75">
      <c r="A182" s="49"/>
      <c r="B182" s="49"/>
      <c r="C182" s="49"/>
      <c r="D182" s="49"/>
    </row>
    <row r="183" spans="1:4" ht="12.75">
      <c r="A183" s="49"/>
      <c r="B183" s="49"/>
      <c r="C183" s="49"/>
      <c r="D183" s="49"/>
    </row>
    <row r="184" spans="1:4" ht="12.75">
      <c r="A184" s="49"/>
      <c r="B184" s="49"/>
      <c r="C184" s="49"/>
      <c r="D184" s="49"/>
    </row>
    <row r="185" spans="1:4" ht="12.75">
      <c r="A185" s="49"/>
      <c r="B185" s="49"/>
      <c r="C185" s="49"/>
      <c r="D185" s="49"/>
    </row>
    <row r="186" spans="1:4" ht="12.75">
      <c r="A186" s="49"/>
      <c r="B186" s="49"/>
      <c r="C186" s="49"/>
      <c r="D186" s="49"/>
    </row>
    <row r="187" spans="1:4" ht="12.75">
      <c r="A187" s="49"/>
      <c r="B187" s="49"/>
      <c r="C187" s="49"/>
      <c r="D187" s="49"/>
    </row>
    <row r="188" spans="1:4" ht="12.75">
      <c r="A188" s="49"/>
      <c r="B188" s="49"/>
      <c r="C188" s="49"/>
      <c r="D188" s="49"/>
    </row>
    <row r="189" spans="1:4" ht="12.75">
      <c r="A189" s="49"/>
      <c r="B189" s="49"/>
      <c r="C189" s="49"/>
      <c r="D189" s="49"/>
    </row>
    <row r="190" spans="1:4" ht="12.75">
      <c r="A190" s="49"/>
      <c r="B190" s="49"/>
      <c r="C190" s="49"/>
      <c r="D190" s="49"/>
    </row>
    <row r="191" spans="1:4" ht="12.75">
      <c r="A191" s="49"/>
      <c r="B191" s="49"/>
      <c r="C191" s="49"/>
      <c r="D191" s="49"/>
    </row>
    <row r="192" spans="1:4" ht="12.75">
      <c r="A192" s="49"/>
      <c r="B192" s="49"/>
      <c r="C192" s="49"/>
      <c r="D192" s="49"/>
    </row>
    <row r="193" spans="1:4" ht="12.75">
      <c r="A193" s="49"/>
      <c r="B193" s="49"/>
      <c r="C193" s="49"/>
      <c r="D193" s="49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4" ht="12.75">
      <c r="A203" s="49"/>
      <c r="B203" s="49"/>
      <c r="C203" s="49"/>
      <c r="D203" s="49"/>
    </row>
    <row r="204" spans="1:4" ht="12.75">
      <c r="A204" s="49"/>
      <c r="B204" s="49"/>
      <c r="C204" s="49"/>
      <c r="D204" s="49"/>
    </row>
    <row r="205" spans="1:4" ht="12.75">
      <c r="A205" s="49"/>
      <c r="B205" s="49"/>
      <c r="C205" s="49"/>
      <c r="D205" s="49"/>
    </row>
    <row r="206" spans="1:4" ht="12.75">
      <c r="A206" s="49"/>
      <c r="B206" s="49"/>
      <c r="C206" s="49"/>
      <c r="D206" s="49"/>
    </row>
    <row r="207" spans="1:4" ht="12.75">
      <c r="A207" s="49"/>
      <c r="B207" s="49"/>
      <c r="C207" s="49"/>
      <c r="D207" s="49"/>
    </row>
    <row r="208" spans="1:4" ht="12.75">
      <c r="A208" s="49"/>
      <c r="B208" s="49"/>
      <c r="C208" s="49"/>
      <c r="D208" s="49"/>
    </row>
    <row r="209" spans="1:4" ht="12.75">
      <c r="A209" s="49"/>
      <c r="B209" s="49"/>
      <c r="C209" s="49"/>
      <c r="D209" s="49"/>
    </row>
    <row r="210" spans="1:4" ht="12.75">
      <c r="A210" s="49"/>
      <c r="B210" s="49"/>
      <c r="C210" s="49"/>
      <c r="D210" s="49"/>
    </row>
    <row r="211" spans="1:4" ht="12.75">
      <c r="A211" s="49"/>
      <c r="B211" s="49"/>
      <c r="C211" s="49"/>
      <c r="D211" s="49"/>
    </row>
    <row r="212" spans="1:4" ht="12.75">
      <c r="A212" s="49"/>
      <c r="B212" s="49"/>
      <c r="C212" s="49"/>
      <c r="D212" s="49"/>
    </row>
    <row r="213" spans="1:4" ht="12.75">
      <c r="A213" s="49"/>
      <c r="B213" s="49"/>
      <c r="C213" s="49"/>
      <c r="D213" s="49"/>
    </row>
    <row r="214" spans="1:4" ht="12.75">
      <c r="A214" s="49"/>
      <c r="B214" s="49"/>
      <c r="C214" s="49"/>
      <c r="D214" s="49"/>
    </row>
    <row r="215" spans="1:4" ht="12.75">
      <c r="A215" s="49"/>
      <c r="B215" s="49"/>
      <c r="C215" s="49"/>
      <c r="D215" s="49"/>
    </row>
    <row r="216" spans="1:4" ht="12.75">
      <c r="A216" s="49"/>
      <c r="B216" s="49"/>
      <c r="C216" s="49"/>
      <c r="D216" s="49"/>
    </row>
    <row r="217" spans="1:4" ht="12.75">
      <c r="A217" s="49"/>
      <c r="B217" s="49"/>
      <c r="C217" s="49"/>
      <c r="D217" s="49"/>
    </row>
    <row r="218" spans="1:4" ht="12.75">
      <c r="A218" s="49"/>
      <c r="B218" s="49"/>
      <c r="C218" s="49"/>
      <c r="D218" s="49"/>
    </row>
    <row r="219" spans="1:4" ht="12.75">
      <c r="A219" s="49"/>
      <c r="B219" s="49"/>
      <c r="C219" s="49"/>
      <c r="D219" s="49"/>
    </row>
    <row r="220" spans="1:4" ht="12.75">
      <c r="A220" s="49"/>
      <c r="B220" s="49"/>
      <c r="C220" s="49"/>
      <c r="D220" s="49"/>
    </row>
    <row r="221" spans="1:4" ht="12.75">
      <c r="A221" s="49"/>
      <c r="B221" s="49"/>
      <c r="C221" s="49"/>
      <c r="D221" s="49"/>
    </row>
    <row r="222" spans="1:4" ht="12.75">
      <c r="A222" s="49"/>
      <c r="B222" s="49"/>
      <c r="C222" s="49"/>
      <c r="D222" s="49"/>
    </row>
    <row r="223" spans="1:4" ht="12.75">
      <c r="A223" s="49"/>
      <c r="B223" s="49"/>
      <c r="C223" s="49"/>
      <c r="D223" s="49"/>
    </row>
    <row r="224" spans="1:4" ht="12.75">
      <c r="A224" s="49"/>
      <c r="B224" s="49"/>
      <c r="C224" s="49"/>
      <c r="D224" s="49"/>
    </row>
    <row r="225" spans="1:4" ht="12.75">
      <c r="A225" s="49"/>
      <c r="B225" s="49"/>
      <c r="C225" s="49"/>
      <c r="D225" s="49"/>
    </row>
    <row r="226" spans="1:4" ht="12.75">
      <c r="A226" s="49"/>
      <c r="B226" s="49"/>
      <c r="C226" s="49"/>
      <c r="D226" s="49"/>
    </row>
    <row r="227" spans="1:4" ht="12.75">
      <c r="A227" s="49"/>
      <c r="B227" s="49"/>
      <c r="C227" s="49"/>
      <c r="D227" s="49"/>
    </row>
    <row r="228" spans="1:4" ht="12.75">
      <c r="A228" s="49"/>
      <c r="B228" s="49"/>
      <c r="C228" s="49"/>
      <c r="D228" s="49"/>
    </row>
    <row r="229" spans="1:4" ht="12.75">
      <c r="A229" s="49"/>
      <c r="B229" s="49"/>
      <c r="C229" s="49"/>
      <c r="D229" s="49"/>
    </row>
    <row r="230" spans="1:4" ht="12.75">
      <c r="A230" s="49"/>
      <c r="B230" s="49"/>
      <c r="C230" s="49"/>
      <c r="D230" s="49"/>
    </row>
    <row r="231" spans="1:4" ht="12.75">
      <c r="A231" s="49"/>
      <c r="B231" s="49"/>
      <c r="C231" s="49"/>
      <c r="D231" s="49"/>
    </row>
    <row r="232" spans="1:4" ht="12.75">
      <c r="A232" s="49"/>
      <c r="B232" s="49"/>
      <c r="C232" s="49"/>
      <c r="D232" s="49"/>
    </row>
    <row r="233" spans="1:4" ht="12.75">
      <c r="A233" s="49"/>
      <c r="B233" s="49"/>
      <c r="C233" s="49"/>
      <c r="D233" s="49"/>
    </row>
    <row r="234" spans="1:4" ht="12.75">
      <c r="A234" s="49"/>
      <c r="B234" s="49"/>
      <c r="C234" s="49"/>
      <c r="D234" s="49"/>
    </row>
    <row r="235" spans="1:4" ht="12.75">
      <c r="A235" s="49"/>
      <c r="B235" s="49"/>
      <c r="C235" s="49"/>
      <c r="D235" s="49"/>
    </row>
    <row r="236" spans="1:4" ht="12.75">
      <c r="A236" s="49"/>
      <c r="B236" s="49"/>
      <c r="C236" s="49"/>
      <c r="D236" s="49"/>
    </row>
    <row r="237" spans="1:4" ht="12.75">
      <c r="A237" s="49"/>
      <c r="B237" s="49"/>
      <c r="C237" s="49"/>
      <c r="D237" s="49"/>
    </row>
    <row r="238" spans="1:4" ht="12.75">
      <c r="A238" s="49"/>
      <c r="B238" s="49"/>
      <c r="C238" s="49"/>
      <c r="D238" s="49"/>
    </row>
    <row r="239" spans="1:4" ht="12.75">
      <c r="A239" s="49"/>
      <c r="B239" s="49"/>
      <c r="C239" s="49"/>
      <c r="D239" s="49"/>
    </row>
    <row r="240" spans="1:4" ht="12.75">
      <c r="A240" s="49"/>
      <c r="B240" s="49"/>
      <c r="C240" s="49"/>
      <c r="D240" s="49"/>
    </row>
    <row r="241" spans="1:4" ht="12.75">
      <c r="A241" s="49"/>
      <c r="B241" s="49"/>
      <c r="C241" s="49"/>
      <c r="D241" s="49"/>
    </row>
    <row r="242" spans="1:4" ht="12.75">
      <c r="A242" s="49"/>
      <c r="B242" s="49"/>
      <c r="C242" s="49"/>
      <c r="D242" s="49"/>
    </row>
    <row r="243" spans="1:4" ht="12.75">
      <c r="A243" s="49"/>
      <c r="B243" s="49"/>
      <c r="C243" s="49"/>
      <c r="D243" s="49"/>
    </row>
    <row r="244" spans="1:4" ht="12.75">
      <c r="A244" s="49"/>
      <c r="B244" s="49"/>
      <c r="C244" s="49"/>
      <c r="D244" s="49"/>
    </row>
    <row r="245" spans="1:4" ht="12.75">
      <c r="A245" s="49"/>
      <c r="B245" s="49"/>
      <c r="C245" s="49"/>
      <c r="D245" s="49"/>
    </row>
    <row r="246" spans="1:4" ht="12.75">
      <c r="A246" s="49"/>
      <c r="B246" s="49"/>
      <c r="C246" s="49"/>
      <c r="D246" s="49"/>
    </row>
    <row r="247" spans="1:4" ht="12.75">
      <c r="A247" s="49"/>
      <c r="B247" s="49"/>
      <c r="C247" s="49"/>
      <c r="D247" s="49"/>
    </row>
    <row r="248" spans="1:4" ht="12.75">
      <c r="A248" s="49"/>
      <c r="B248" s="49"/>
      <c r="C248" s="49"/>
      <c r="D248" s="49"/>
    </row>
    <row r="249" spans="1:4" ht="12.75">
      <c r="A249" s="49"/>
      <c r="B249" s="49"/>
      <c r="C249" s="49"/>
      <c r="D249" s="49"/>
    </row>
    <row r="250" spans="1:4" ht="12.75">
      <c r="A250" s="49"/>
      <c r="B250" s="49"/>
      <c r="C250" s="49"/>
      <c r="D250" s="49"/>
    </row>
    <row r="251" spans="1:4" ht="12.75">
      <c r="A251" s="49"/>
      <c r="B251" s="49"/>
      <c r="C251" s="49"/>
      <c r="D251" s="49"/>
    </row>
    <row r="252" spans="1:4" ht="12.75">
      <c r="A252" s="49"/>
      <c r="B252" s="49"/>
      <c r="C252" s="49"/>
      <c r="D252" s="49"/>
    </row>
    <row r="253" spans="1:4" ht="12.75">
      <c r="A253" s="49"/>
      <c r="B253" s="49"/>
      <c r="C253" s="49"/>
      <c r="D253" s="49"/>
    </row>
    <row r="254" spans="1:4" ht="12.75">
      <c r="A254" s="49"/>
      <c r="B254" s="49"/>
      <c r="C254" s="49"/>
      <c r="D254" s="49"/>
    </row>
    <row r="255" spans="1:4" ht="12.75">
      <c r="A255" s="49"/>
      <c r="B255" s="49"/>
      <c r="C255" s="49"/>
      <c r="D255" s="49"/>
    </row>
    <row r="256" spans="1:4" ht="12.75">
      <c r="A256" s="49"/>
      <c r="B256" s="49"/>
      <c r="C256" s="49"/>
      <c r="D256" s="49"/>
    </row>
    <row r="257" spans="1:4" ht="12.75">
      <c r="A257" s="49"/>
      <c r="B257" s="49"/>
      <c r="C257" s="49"/>
      <c r="D257" s="49"/>
    </row>
    <row r="258" spans="1:4" ht="12.75">
      <c r="A258" s="49"/>
      <c r="B258" s="49"/>
      <c r="C258" s="49"/>
      <c r="D258" s="49"/>
    </row>
    <row r="259" spans="1:4" ht="12.75">
      <c r="A259" s="49"/>
      <c r="B259" s="49"/>
      <c r="C259" s="49"/>
      <c r="D259" s="49"/>
    </row>
    <row r="260" spans="1:4" ht="12.75">
      <c r="A260" s="49"/>
      <c r="B260" s="49"/>
      <c r="C260" s="49"/>
      <c r="D260" s="49"/>
    </row>
    <row r="261" spans="1:4" ht="12.75">
      <c r="A261" s="49"/>
      <c r="B261" s="49"/>
      <c r="C261" s="49"/>
      <c r="D261" s="49"/>
    </row>
    <row r="262" spans="1:4" ht="12.75">
      <c r="A262" s="49"/>
      <c r="B262" s="49"/>
      <c r="C262" s="49"/>
      <c r="D262" s="49"/>
    </row>
    <row r="263" spans="1:4" ht="12.75">
      <c r="A263" s="49"/>
      <c r="B263" s="49"/>
      <c r="C263" s="49"/>
      <c r="D263" s="49"/>
    </row>
    <row r="264" spans="1:4" ht="12.75">
      <c r="A264" s="49"/>
      <c r="B264" s="49"/>
      <c r="C264" s="49"/>
      <c r="D264" s="49"/>
    </row>
    <row r="265" spans="1:4" ht="12.75">
      <c r="A265" s="49"/>
      <c r="B265" s="49"/>
      <c r="C265" s="49"/>
      <c r="D265" s="49"/>
    </row>
    <row r="266" spans="1:4" ht="12.75">
      <c r="A266" s="49"/>
      <c r="B266" s="49"/>
      <c r="C266" s="49"/>
      <c r="D266" s="49"/>
    </row>
    <row r="267" spans="1:4" ht="12.75">
      <c r="A267" s="49"/>
      <c r="B267" s="49"/>
      <c r="C267" s="49"/>
      <c r="D267" s="49"/>
    </row>
    <row r="268" spans="1:4" ht="12.75">
      <c r="A268" s="49"/>
      <c r="B268" s="49"/>
      <c r="C268" s="49"/>
      <c r="D268" s="49"/>
    </row>
    <row r="269" spans="1:4" ht="12.75">
      <c r="A269" s="49"/>
      <c r="B269" s="49"/>
      <c r="C269" s="49"/>
      <c r="D269" s="49"/>
    </row>
    <row r="270" spans="1:4" ht="12.75">
      <c r="A270" s="49"/>
      <c r="B270" s="49"/>
      <c r="C270" s="49"/>
      <c r="D270" s="49"/>
    </row>
    <row r="271" spans="1:4" ht="12.75">
      <c r="A271" s="49"/>
      <c r="B271" s="49"/>
      <c r="C271" s="49"/>
      <c r="D271" s="49"/>
    </row>
    <row r="272" spans="1:4" ht="12.75">
      <c r="A272" s="49"/>
      <c r="B272" s="49"/>
      <c r="C272" s="49"/>
      <c r="D272" s="49"/>
    </row>
    <row r="273" spans="1:4" ht="12.75">
      <c r="A273" s="49"/>
      <c r="B273" s="49"/>
      <c r="C273" s="49"/>
      <c r="D273" s="49"/>
    </row>
    <row r="274" spans="1:4" ht="12.75">
      <c r="A274" s="49"/>
      <c r="B274" s="49"/>
      <c r="C274" s="49"/>
      <c r="D274" s="49"/>
    </row>
    <row r="275" spans="1:4" ht="12.75">
      <c r="A275" s="49"/>
      <c r="B275" s="49"/>
      <c r="C275" s="49"/>
      <c r="D275" s="49"/>
    </row>
    <row r="276" spans="1:4" ht="12.75">
      <c r="A276" s="49"/>
      <c r="B276" s="49"/>
      <c r="C276" s="49"/>
      <c r="D276" s="49"/>
    </row>
    <row r="277" spans="1:4" ht="12.75">
      <c r="A277" s="49"/>
      <c r="B277" s="49"/>
      <c r="C277" s="49"/>
      <c r="D277" s="49"/>
    </row>
    <row r="278" spans="1:4" ht="12.75">
      <c r="A278" s="49"/>
      <c r="B278" s="49"/>
      <c r="C278" s="49"/>
      <c r="D278" s="49"/>
    </row>
    <row r="279" spans="1:4" ht="12.75">
      <c r="A279" s="49"/>
      <c r="B279" s="49"/>
      <c r="C279" s="49"/>
      <c r="D279" s="49"/>
    </row>
    <row r="280" spans="1:4" ht="12.75">
      <c r="A280" s="49"/>
      <c r="B280" s="49"/>
      <c r="C280" s="49"/>
      <c r="D280" s="49"/>
    </row>
    <row r="281" spans="1:4" ht="12.75">
      <c r="A281" s="49"/>
      <c r="B281" s="49"/>
      <c r="C281" s="49"/>
      <c r="D281" s="49"/>
    </row>
    <row r="282" spans="1:4" ht="12.75">
      <c r="A282" s="49"/>
      <c r="B282" s="49"/>
      <c r="C282" s="49"/>
      <c r="D282" s="49"/>
    </row>
    <row r="283" spans="1:4" ht="12.75">
      <c r="A283" s="49"/>
      <c r="B283" s="49"/>
      <c r="C283" s="49"/>
      <c r="D283" s="49"/>
    </row>
    <row r="284" spans="1:4" ht="12.75">
      <c r="A284" s="49"/>
      <c r="B284" s="49"/>
      <c r="C284" s="49"/>
      <c r="D284" s="49"/>
    </row>
    <row r="285" spans="1:4" ht="12.75">
      <c r="A285" s="49"/>
      <c r="B285" s="49"/>
      <c r="C285" s="49"/>
      <c r="D285" s="49"/>
    </row>
    <row r="286" spans="1:4" ht="12.75">
      <c r="A286" s="49"/>
      <c r="B286" s="49"/>
      <c r="C286" s="49"/>
      <c r="D286" s="49"/>
    </row>
    <row r="287" spans="1:4" ht="12.75">
      <c r="A287" s="49"/>
      <c r="B287" s="49"/>
      <c r="C287" s="49"/>
      <c r="D287" s="49"/>
    </row>
    <row r="288" spans="1:4" ht="12.75">
      <c r="A288" s="49"/>
      <c r="B288" s="49"/>
      <c r="C288" s="49"/>
      <c r="D288" s="49"/>
    </row>
    <row r="289" spans="1:4" ht="12.75">
      <c r="A289" s="49"/>
      <c r="B289" s="49"/>
      <c r="C289" s="49"/>
      <c r="D289" s="49"/>
    </row>
    <row r="290" spans="1:4" ht="12.75">
      <c r="A290" s="49"/>
      <c r="B290" s="49"/>
      <c r="C290" s="49"/>
      <c r="D290" s="49"/>
    </row>
    <row r="291" spans="1:4" ht="12.75">
      <c r="A291" s="49"/>
      <c r="B291" s="49"/>
      <c r="C291" s="49"/>
      <c r="D291" s="49"/>
    </row>
    <row r="292" spans="1:4" ht="12.75">
      <c r="A292" s="49"/>
      <c r="B292" s="49"/>
      <c r="C292" s="49"/>
      <c r="D292" s="49"/>
    </row>
    <row r="293" spans="1:4" ht="12.75">
      <c r="A293" s="49"/>
      <c r="B293" s="49"/>
      <c r="C293" s="49"/>
      <c r="D293" s="49"/>
    </row>
    <row r="294" spans="1:4" ht="12.75">
      <c r="A294" s="49"/>
      <c r="B294" s="49"/>
      <c r="C294" s="49"/>
      <c r="D294" s="49"/>
    </row>
    <row r="295" spans="1:4" ht="12.75">
      <c r="A295" s="49"/>
      <c r="B295" s="49"/>
      <c r="C295" s="49"/>
      <c r="D295" s="49"/>
    </row>
    <row r="296" spans="1:4" ht="12.75">
      <c r="A296" s="49"/>
      <c r="B296" s="49"/>
      <c r="C296" s="49"/>
      <c r="D296" s="49"/>
    </row>
    <row r="297" spans="1:4" ht="12.75">
      <c r="A297" s="49"/>
      <c r="B297" s="49"/>
      <c r="C297" s="49"/>
      <c r="D297" s="49"/>
    </row>
    <row r="298" spans="1:4" ht="12.75">
      <c r="A298" s="49"/>
      <c r="B298" s="49"/>
      <c r="C298" s="49"/>
      <c r="D298" s="49"/>
    </row>
    <row r="299" spans="1:4" ht="12.75">
      <c r="A299" s="49"/>
      <c r="B299" s="49"/>
      <c r="C299" s="49"/>
      <c r="D299" s="49"/>
    </row>
    <row r="300" spans="1:4" ht="12.75">
      <c r="A300" s="49"/>
      <c r="B300" s="49"/>
      <c r="C300" s="49"/>
      <c r="D300" s="49"/>
    </row>
    <row r="301" spans="1:4" ht="12.75">
      <c r="A301" s="49"/>
      <c r="B301" s="49"/>
      <c r="C301" s="49"/>
      <c r="D301" s="49"/>
    </row>
    <row r="302" spans="1:4" ht="12.75">
      <c r="A302" s="49"/>
      <c r="B302" s="49"/>
      <c r="C302" s="49"/>
      <c r="D302" s="49"/>
    </row>
    <row r="303" spans="1:4" ht="12.75">
      <c r="A303" s="49"/>
      <c r="B303" s="49"/>
      <c r="C303" s="49"/>
      <c r="D303" s="49"/>
    </row>
    <row r="304" spans="1:4" ht="12.75">
      <c r="A304" s="49"/>
      <c r="B304" s="49"/>
      <c r="C304" s="49"/>
      <c r="D304" s="49"/>
    </row>
    <row r="305" spans="1:4" ht="12.75">
      <c r="A305" s="49"/>
      <c r="B305" s="49"/>
      <c r="C305" s="49"/>
      <c r="D305" s="49"/>
    </row>
    <row r="306" spans="1:4" ht="12.75">
      <c r="A306" s="49"/>
      <c r="B306" s="49"/>
      <c r="C306" s="49"/>
      <c r="D306" s="49"/>
    </row>
    <row r="307" spans="1:4" ht="12.75">
      <c r="A307" s="49"/>
      <c r="B307" s="49"/>
      <c r="C307" s="49"/>
      <c r="D307" s="49"/>
    </row>
    <row r="308" spans="1:4" ht="12.75">
      <c r="A308" s="49"/>
      <c r="B308" s="49"/>
      <c r="C308" s="49"/>
      <c r="D308" s="49"/>
    </row>
    <row r="309" spans="1:4" ht="12.75">
      <c r="A309" s="49"/>
      <c r="B309" s="49"/>
      <c r="C309" s="49"/>
      <c r="D309" s="49"/>
    </row>
    <row r="310" spans="1:4" ht="12.75">
      <c r="A310" s="49"/>
      <c r="B310" s="49"/>
      <c r="C310" s="49"/>
      <c r="D310" s="49"/>
    </row>
    <row r="311" spans="1:4" ht="12.75">
      <c r="A311" s="49"/>
      <c r="B311" s="49"/>
      <c r="C311" s="49"/>
      <c r="D311" s="49"/>
    </row>
    <row r="312" spans="1:4" ht="12.75">
      <c r="A312" s="49"/>
      <c r="B312" s="49"/>
      <c r="C312" s="49"/>
      <c r="D312" s="49"/>
    </row>
    <row r="313" spans="1:4" ht="12.75">
      <c r="A313" s="49"/>
      <c r="B313" s="49"/>
      <c r="C313" s="49"/>
      <c r="D313" s="49"/>
    </row>
    <row r="314" spans="1:4" ht="12.75">
      <c r="A314" s="49"/>
      <c r="B314" s="49"/>
      <c r="C314" s="49"/>
      <c r="D314" s="49"/>
    </row>
    <row r="315" spans="1:4" ht="12.75">
      <c r="A315" s="49"/>
      <c r="B315" s="49"/>
      <c r="C315" s="49"/>
      <c r="D315" s="49"/>
    </row>
    <row r="316" spans="1:4" ht="12.75">
      <c r="A316" s="49"/>
      <c r="B316" s="49"/>
      <c r="C316" s="49"/>
      <c r="D316" s="49"/>
    </row>
    <row r="317" spans="1:4" ht="12.75">
      <c r="A317" s="49"/>
      <c r="B317" s="49"/>
      <c r="C317" s="49"/>
      <c r="D317" s="49"/>
    </row>
    <row r="318" spans="1:4" ht="12.75">
      <c r="A318" s="49"/>
      <c r="B318" s="49"/>
      <c r="C318" s="49"/>
      <c r="D318" s="49"/>
    </row>
    <row r="319" spans="1:4" ht="12.75">
      <c r="A319" s="49"/>
      <c r="B319" s="49"/>
      <c r="C319" s="49"/>
      <c r="D319" s="49"/>
    </row>
    <row r="320" spans="1:4" ht="12.75">
      <c r="A320" s="49"/>
      <c r="B320" s="49"/>
      <c r="C320" s="49"/>
      <c r="D320" s="49"/>
    </row>
    <row r="321" spans="1:4" ht="12.75">
      <c r="A321" s="49"/>
      <c r="B321" s="49"/>
      <c r="C321" s="49"/>
      <c r="D321" s="49"/>
    </row>
    <row r="322" spans="1:4" ht="12.75">
      <c r="A322" s="49"/>
      <c r="B322" s="49"/>
      <c r="C322" s="49"/>
      <c r="D322" s="49"/>
    </row>
    <row r="323" spans="1:4" ht="12.75">
      <c r="A323" s="49"/>
      <c r="B323" s="49"/>
      <c r="C323" s="49"/>
      <c r="D323" s="49"/>
    </row>
    <row r="324" spans="1:4" ht="12.75">
      <c r="A324" s="49"/>
      <c r="B324" s="49"/>
      <c r="C324" s="49"/>
      <c r="D324" s="49"/>
    </row>
    <row r="325" spans="1:4" ht="12.75">
      <c r="A325" s="49"/>
      <c r="B325" s="49"/>
      <c r="C325" s="49"/>
      <c r="D325" s="49"/>
    </row>
    <row r="326" spans="1:4" ht="12.75">
      <c r="A326" s="49"/>
      <c r="B326" s="49"/>
      <c r="C326" s="49"/>
      <c r="D326" s="49"/>
    </row>
    <row r="327" spans="1:4" ht="12.75">
      <c r="A327" s="49"/>
      <c r="B327" s="49"/>
      <c r="C327" s="49"/>
      <c r="D327" s="49"/>
    </row>
    <row r="328" spans="1:4" ht="12.75">
      <c r="A328" s="49"/>
      <c r="B328" s="49"/>
      <c r="C328" s="49"/>
      <c r="D328" s="49"/>
    </row>
    <row r="329" spans="1:4" ht="12.75">
      <c r="A329" s="49"/>
      <c r="B329" s="49"/>
      <c r="C329" s="49"/>
      <c r="D329" s="49"/>
    </row>
    <row r="330" spans="1:4" ht="12.75">
      <c r="A330" s="49"/>
      <c r="B330" s="49"/>
      <c r="C330" s="49"/>
      <c r="D330" s="49"/>
    </row>
    <row r="331" spans="1:4" ht="12.75">
      <c r="A331" s="49"/>
      <c r="B331" s="49"/>
      <c r="C331" s="49"/>
      <c r="D331" s="49"/>
    </row>
    <row r="332" spans="1:4" ht="12.75">
      <c r="A332" s="49"/>
      <c r="B332" s="49"/>
      <c r="C332" s="49"/>
      <c r="D332" s="49"/>
    </row>
    <row r="333" spans="1:4" ht="12.75">
      <c r="A333" s="49"/>
      <c r="B333" s="49"/>
      <c r="C333" s="49"/>
      <c r="D333" s="49"/>
    </row>
    <row r="334" spans="1:4" ht="12.75">
      <c r="A334" s="49"/>
      <c r="B334" s="49"/>
      <c r="C334" s="49"/>
      <c r="D334" s="49"/>
    </row>
    <row r="335" spans="1:4" ht="12.75">
      <c r="A335" s="49"/>
      <c r="B335" s="49"/>
      <c r="C335" s="49"/>
      <c r="D335" s="49"/>
    </row>
    <row r="336" spans="1:4" ht="12.75">
      <c r="A336" s="49"/>
      <c r="B336" s="49"/>
      <c r="C336" s="49"/>
      <c r="D336" s="49"/>
    </row>
    <row r="337" spans="1:4" ht="12.75">
      <c r="A337" s="49"/>
      <c r="B337" s="49"/>
      <c r="C337" s="49"/>
      <c r="D337" s="49"/>
    </row>
    <row r="338" spans="1:4" ht="12.75">
      <c r="A338" s="49"/>
      <c r="B338" s="49"/>
      <c r="C338" s="49"/>
      <c r="D338" s="49"/>
    </row>
    <row r="339" spans="1:4" ht="12.75">
      <c r="A339" s="49"/>
      <c r="B339" s="49"/>
      <c r="C339" s="49"/>
      <c r="D339" s="49"/>
    </row>
    <row r="340" spans="1:4" ht="12.75">
      <c r="A340" s="49"/>
      <c r="B340" s="49"/>
      <c r="C340" s="49"/>
      <c r="D340" s="49"/>
    </row>
    <row r="341" spans="1:4" ht="12.75">
      <c r="A341" s="49"/>
      <c r="B341" s="49"/>
      <c r="C341" s="49"/>
      <c r="D341" s="49"/>
    </row>
    <row r="342" spans="1:4" ht="12.75">
      <c r="A342" s="49"/>
      <c r="B342" s="49"/>
      <c r="C342" s="49"/>
      <c r="D342" s="49"/>
    </row>
    <row r="343" spans="1:4" ht="12.75">
      <c r="A343" s="49"/>
      <c r="B343" s="49"/>
      <c r="C343" s="49"/>
      <c r="D343" s="49"/>
    </row>
    <row r="344" spans="1:4" ht="12.75">
      <c r="A344" s="49"/>
      <c r="B344" s="49"/>
      <c r="C344" s="49"/>
      <c r="D344" s="49"/>
    </row>
    <row r="345" spans="1:4" ht="12.75">
      <c r="A345" s="49"/>
      <c r="B345" s="49"/>
      <c r="C345" s="49"/>
      <c r="D345" s="49"/>
    </row>
    <row r="346" spans="1:4" ht="12.75">
      <c r="A346" s="49"/>
      <c r="B346" s="49"/>
      <c r="C346" s="49"/>
      <c r="D346" s="49"/>
    </row>
    <row r="347" spans="1:4" ht="12.75">
      <c r="A347" s="49"/>
      <c r="B347" s="49"/>
      <c r="C347" s="49"/>
      <c r="D347" s="49"/>
    </row>
    <row r="348" spans="1:4" ht="12.75">
      <c r="A348" s="49"/>
      <c r="B348" s="49"/>
      <c r="C348" s="49"/>
      <c r="D348" s="49"/>
    </row>
    <row r="349" spans="1:4" ht="12.75">
      <c r="A349" s="49"/>
      <c r="B349" s="49"/>
      <c r="C349" s="49"/>
      <c r="D349" s="49"/>
    </row>
    <row r="350" spans="1:4" ht="12.75">
      <c r="A350" s="49"/>
      <c r="B350" s="49"/>
      <c r="C350" s="49"/>
      <c r="D350" s="49"/>
    </row>
    <row r="351" spans="1:4" ht="12.75">
      <c r="A351" s="49"/>
      <c r="B351" s="49"/>
      <c r="C351" s="49"/>
      <c r="D351" s="49"/>
    </row>
    <row r="352" spans="1:4" ht="12.75">
      <c r="A352" s="49"/>
      <c r="B352" s="49"/>
      <c r="C352" s="49"/>
      <c r="D352" s="49"/>
    </row>
    <row r="353" spans="1:4" ht="12.75">
      <c r="A353" s="49"/>
      <c r="B353" s="49"/>
      <c r="C353" s="49"/>
      <c r="D353" s="49"/>
    </row>
    <row r="354" spans="1:4" ht="12.75">
      <c r="A354" s="49"/>
      <c r="B354" s="49"/>
      <c r="C354" s="49"/>
      <c r="D354" s="49"/>
    </row>
    <row r="355" spans="1:4" ht="12.75">
      <c r="A355" s="49"/>
      <c r="B355" s="49"/>
      <c r="C355" s="49"/>
      <c r="D355" s="49"/>
    </row>
    <row r="356" spans="1:4" ht="12.75">
      <c r="A356" s="49"/>
      <c r="B356" s="49"/>
      <c r="C356" s="49"/>
      <c r="D356" s="49"/>
    </row>
    <row r="357" spans="1:4" ht="12.75">
      <c r="A357" s="49"/>
      <c r="B357" s="49"/>
      <c r="C357" s="49"/>
      <c r="D357" s="49"/>
    </row>
    <row r="358" spans="1:4" ht="12.75">
      <c r="A358" s="49"/>
      <c r="B358" s="49"/>
      <c r="C358" s="49"/>
      <c r="D358" s="49"/>
    </row>
    <row r="359" spans="1:4" ht="12.75">
      <c r="A359" s="49"/>
      <c r="B359" s="49"/>
      <c r="C359" s="49"/>
      <c r="D359" s="49"/>
    </row>
    <row r="360" spans="1:4" ht="12.75">
      <c r="A360" s="49"/>
      <c r="B360" s="49"/>
      <c r="C360" s="49"/>
      <c r="D360" s="49"/>
    </row>
    <row r="361" spans="1:4" ht="12.75">
      <c r="A361" s="49"/>
      <c r="B361" s="49"/>
      <c r="C361" s="49"/>
      <c r="D361" s="49"/>
    </row>
    <row r="362" spans="1:4" ht="12.75">
      <c r="A362" s="49"/>
      <c r="B362" s="49"/>
      <c r="C362" s="49"/>
      <c r="D362" s="49"/>
    </row>
    <row r="363" spans="1:4" ht="12.75">
      <c r="A363" s="49"/>
      <c r="B363" s="49"/>
      <c r="C363" s="49"/>
      <c r="D363" s="49"/>
    </row>
    <row r="364" spans="1:4" ht="12.75">
      <c r="A364" s="49"/>
      <c r="B364" s="49"/>
      <c r="C364" s="49"/>
      <c r="D364" s="49"/>
    </row>
    <row r="365" spans="1:4" ht="12.75">
      <c r="A365" s="49"/>
      <c r="B365" s="49"/>
      <c r="C365" s="49"/>
      <c r="D365" s="49"/>
    </row>
    <row r="366" spans="1:4" ht="12.75">
      <c r="A366" s="49"/>
      <c r="B366" s="49"/>
      <c r="C366" s="49"/>
      <c r="D366" s="49"/>
    </row>
    <row r="367" spans="1:4" ht="12.75">
      <c r="A367" s="49"/>
      <c r="B367" s="49"/>
      <c r="C367" s="49"/>
      <c r="D367" s="49"/>
    </row>
    <row r="368" spans="1:4" ht="12.75">
      <c r="A368" s="49"/>
      <c r="B368" s="49"/>
      <c r="C368" s="49"/>
      <c r="D368" s="49"/>
    </row>
    <row r="369" spans="1:4" ht="12.75">
      <c r="A369" s="49"/>
      <c r="B369" s="49"/>
      <c r="C369" s="49"/>
      <c r="D369" s="49"/>
    </row>
    <row r="370" spans="1:4" ht="12.75">
      <c r="A370" s="49"/>
      <c r="B370" s="49"/>
      <c r="C370" s="49"/>
      <c r="D370" s="49"/>
    </row>
    <row r="371" spans="1:4" ht="12.75">
      <c r="A371" s="49"/>
      <c r="B371" s="49"/>
      <c r="C371" s="49"/>
      <c r="D371" s="49"/>
    </row>
    <row r="372" spans="1:4" ht="12.75">
      <c r="A372" s="49"/>
      <c r="B372" s="49"/>
      <c r="C372" s="49"/>
      <c r="D372" s="49"/>
    </row>
    <row r="373" spans="1:4" ht="12.75">
      <c r="A373" s="49"/>
      <c r="B373" s="49"/>
      <c r="C373" s="49"/>
      <c r="D373" s="49"/>
    </row>
    <row r="374" spans="1:4" ht="12.75">
      <c r="A374" s="49"/>
      <c r="B374" s="49"/>
      <c r="C374" s="49"/>
      <c r="D374" s="49"/>
    </row>
    <row r="375" spans="1:4" ht="12.75">
      <c r="A375" s="49"/>
      <c r="B375" s="49"/>
      <c r="C375" s="49"/>
      <c r="D375" s="49"/>
    </row>
    <row r="376" spans="1:4" ht="12.75">
      <c r="A376" s="49"/>
      <c r="B376" s="49"/>
      <c r="C376" s="49"/>
      <c r="D376" s="49"/>
    </row>
    <row r="377" spans="1:4" ht="12.75">
      <c r="A377" s="49"/>
      <c r="B377" s="49"/>
      <c r="C377" s="49"/>
      <c r="D377" s="49"/>
    </row>
    <row r="378" spans="1:4" ht="12.75">
      <c r="A378" s="49"/>
      <c r="B378" s="49"/>
      <c r="C378" s="49"/>
      <c r="D378" s="49"/>
    </row>
    <row r="379" spans="1:4" ht="12.75">
      <c r="A379" s="49"/>
      <c r="B379" s="49"/>
      <c r="C379" s="49"/>
      <c r="D379" s="49"/>
    </row>
    <row r="380" spans="1:4" ht="12.75">
      <c r="A380" s="49"/>
      <c r="B380" s="49"/>
      <c r="C380" s="49"/>
      <c r="D380" s="49"/>
    </row>
    <row r="381" spans="1:4" ht="12.75">
      <c r="A381" s="49"/>
      <c r="B381" s="49"/>
      <c r="C381" s="49"/>
      <c r="D381" s="49"/>
    </row>
    <row r="382" spans="1:4" ht="12.75">
      <c r="A382" s="49"/>
      <c r="B382" s="49"/>
      <c r="C382" s="49"/>
      <c r="D382" s="49"/>
    </row>
    <row r="383" spans="1:4" ht="12.75">
      <c r="A383" s="49"/>
      <c r="B383" s="49"/>
      <c r="C383" s="49"/>
      <c r="D383" s="49"/>
    </row>
    <row r="384" spans="1:4" ht="12.75">
      <c r="A384" s="49"/>
      <c r="B384" s="49"/>
      <c r="C384" s="49"/>
      <c r="D384" s="49"/>
    </row>
    <row r="385" spans="1:4" ht="12.75">
      <c r="A385" s="49"/>
      <c r="B385" s="49"/>
      <c r="C385" s="49"/>
      <c r="D385" s="49"/>
    </row>
    <row r="386" spans="1:4" ht="12.75">
      <c r="A386" s="49"/>
      <c r="B386" s="49"/>
      <c r="C386" s="49"/>
      <c r="D386" s="49"/>
    </row>
    <row r="387" spans="1:4" ht="12.75">
      <c r="A387" s="49"/>
      <c r="B387" s="49"/>
      <c r="C387" s="49"/>
      <c r="D387" s="49"/>
    </row>
    <row r="388" spans="1:4" ht="12.75">
      <c r="A388" s="49"/>
      <c r="B388" s="49"/>
      <c r="C388" s="49"/>
      <c r="D388" s="49"/>
    </row>
    <row r="389" spans="1:4" ht="12.75">
      <c r="A389" s="49"/>
      <c r="B389" s="49"/>
      <c r="C389" s="49"/>
      <c r="D389" s="49"/>
    </row>
    <row r="390" spans="1:4" ht="12.75">
      <c r="A390" s="49"/>
      <c r="B390" s="49"/>
      <c r="C390" s="49"/>
      <c r="D390" s="49"/>
    </row>
    <row r="391" spans="1:4" ht="12.75">
      <c r="A391" s="49"/>
      <c r="B391" s="49"/>
      <c r="C391" s="49"/>
      <c r="D391" s="49"/>
    </row>
    <row r="392" spans="1:4" ht="12.75">
      <c r="A392" s="49"/>
      <c r="B392" s="49"/>
      <c r="C392" s="49"/>
      <c r="D392" s="49"/>
    </row>
    <row r="393" spans="1:4" ht="12.75">
      <c r="A393" s="49"/>
      <c r="B393" s="49"/>
      <c r="C393" s="49"/>
      <c r="D393" s="49"/>
    </row>
    <row r="394" spans="1:4" ht="12.75">
      <c r="A394" s="49"/>
      <c r="B394" s="49"/>
      <c r="C394" s="49"/>
      <c r="D394" s="49"/>
    </row>
    <row r="395" spans="1:4" ht="12.75">
      <c r="A395" s="49"/>
      <c r="B395" s="49"/>
      <c r="C395" s="49"/>
      <c r="D395" s="49"/>
    </row>
    <row r="396" spans="1:4" ht="12.75">
      <c r="A396" s="49"/>
      <c r="B396" s="49"/>
      <c r="C396" s="49"/>
      <c r="D396" s="49"/>
    </row>
    <row r="397" spans="1:4" ht="12.75">
      <c r="A397" s="49"/>
      <c r="B397" s="49"/>
      <c r="C397" s="49"/>
      <c r="D397" s="49"/>
    </row>
    <row r="398" spans="1:4" ht="12.75">
      <c r="A398" s="49"/>
      <c r="B398" s="49"/>
      <c r="C398" s="49"/>
      <c r="D398" s="49"/>
    </row>
    <row r="399" spans="1:4" ht="12.75">
      <c r="A399" s="49"/>
      <c r="B399" s="49"/>
      <c r="C399" s="49"/>
      <c r="D399" s="49"/>
    </row>
    <row r="400" spans="1:4" ht="12.75">
      <c r="A400" s="49"/>
      <c r="B400" s="49"/>
      <c r="C400" s="49"/>
      <c r="D400" s="49"/>
    </row>
    <row r="401" spans="1:4" ht="12.75">
      <c r="A401" s="49"/>
      <c r="B401" s="49"/>
      <c r="C401" s="49"/>
      <c r="D401" s="49"/>
    </row>
    <row r="402" spans="1:4" ht="12.75">
      <c r="A402" s="49"/>
      <c r="B402" s="49"/>
      <c r="C402" s="49"/>
      <c r="D402" s="49"/>
    </row>
    <row r="403" spans="1:4" ht="12.75">
      <c r="A403" s="49"/>
      <c r="B403" s="49"/>
      <c r="C403" s="49"/>
      <c r="D403" s="49"/>
    </row>
    <row r="404" spans="1:4" ht="12.75">
      <c r="A404" s="49"/>
      <c r="B404" s="49"/>
      <c r="C404" s="49"/>
      <c r="D404" s="49"/>
    </row>
    <row r="405" spans="1:4" ht="12.75">
      <c r="A405" s="49"/>
      <c r="B405" s="49"/>
      <c r="C405" s="49"/>
      <c r="D405" s="49"/>
    </row>
    <row r="406" spans="1:4" ht="12.75">
      <c r="A406" s="49"/>
      <c r="B406" s="49"/>
      <c r="C406" s="49"/>
      <c r="D406" s="49"/>
    </row>
    <row r="407" spans="1:4" ht="12.75">
      <c r="A407" s="49"/>
      <c r="B407" s="49"/>
      <c r="C407" s="49"/>
      <c r="D407" s="49"/>
    </row>
    <row r="408" spans="1:4" ht="12.75">
      <c r="A408" s="49"/>
      <c r="B408" s="49"/>
      <c r="C408" s="49"/>
      <c r="D408" s="49"/>
    </row>
    <row r="409" spans="1:4" ht="12.75">
      <c r="A409" s="49"/>
      <c r="B409" s="49"/>
      <c r="C409" s="49"/>
      <c r="D409" s="49"/>
    </row>
    <row r="410" spans="1:4" ht="12.75">
      <c r="A410" s="49"/>
      <c r="B410" s="49"/>
      <c r="C410" s="49"/>
      <c r="D410" s="49"/>
    </row>
    <row r="411" spans="1:4" ht="12.75">
      <c r="A411" s="49"/>
      <c r="B411" s="49"/>
      <c r="C411" s="49"/>
      <c r="D411" s="49"/>
    </row>
    <row r="412" spans="1:4" ht="12.75">
      <c r="A412" s="49"/>
      <c r="B412" s="49"/>
      <c r="C412" s="49"/>
      <c r="D412" s="49"/>
    </row>
    <row r="413" spans="1:4" ht="12.75">
      <c r="A413" s="49"/>
      <c r="B413" s="49"/>
      <c r="C413" s="49"/>
      <c r="D413" s="49"/>
    </row>
    <row r="414" spans="1:4" ht="12.75">
      <c r="A414" s="49"/>
      <c r="B414" s="49"/>
      <c r="C414" s="49"/>
      <c r="D414" s="49"/>
    </row>
    <row r="415" spans="1:4" ht="12.75">
      <c r="A415" s="49"/>
      <c r="B415" s="49"/>
      <c r="C415" s="49"/>
      <c r="D415" s="49"/>
    </row>
    <row r="416" spans="1:4" ht="12.75">
      <c r="A416" s="49"/>
      <c r="B416" s="49"/>
      <c r="C416" s="49"/>
      <c r="D416" s="49"/>
    </row>
    <row r="417" spans="1:4" ht="12.75">
      <c r="A417" s="49"/>
      <c r="B417" s="49"/>
      <c r="C417" s="49"/>
      <c r="D417" s="49"/>
    </row>
    <row r="418" spans="1:4" ht="12.75">
      <c r="A418" s="49"/>
      <c r="B418" s="49"/>
      <c r="C418" s="49"/>
      <c r="D418" s="49"/>
    </row>
    <row r="419" spans="1:4" ht="12.75">
      <c r="A419" s="49"/>
      <c r="B419" s="49"/>
      <c r="C419" s="49"/>
      <c r="D419" s="49"/>
    </row>
    <row r="420" spans="1:4" ht="12.75">
      <c r="A420" s="49"/>
      <c r="B420" s="49"/>
      <c r="C420" s="49"/>
      <c r="D420" s="49"/>
    </row>
    <row r="421" spans="1:4" ht="12.75">
      <c r="A421" s="49"/>
      <c r="B421" s="49"/>
      <c r="C421" s="49"/>
      <c r="D421" s="49"/>
    </row>
    <row r="422" spans="1:4" ht="12.75">
      <c r="A422" s="49"/>
      <c r="B422" s="49"/>
      <c r="C422" s="49"/>
      <c r="D422" s="49"/>
    </row>
    <row r="423" spans="1:4" ht="12.75">
      <c r="A423" s="49"/>
      <c r="B423" s="49"/>
      <c r="C423" s="49"/>
      <c r="D423" s="49"/>
    </row>
    <row r="424" spans="1:4" ht="12.75">
      <c r="A424" s="49"/>
      <c r="B424" s="49"/>
      <c r="C424" s="49"/>
      <c r="D424" s="49"/>
    </row>
    <row r="425" spans="1:4" ht="12.75">
      <c r="A425" s="49"/>
      <c r="B425" s="49"/>
      <c r="C425" s="49"/>
      <c r="D425" s="49"/>
    </row>
    <row r="426" spans="1:4" ht="12.75">
      <c r="A426" s="49"/>
      <c r="B426" s="49"/>
      <c r="C426" s="49"/>
      <c r="D426" s="49"/>
    </row>
    <row r="427" spans="1:4" ht="12.75">
      <c r="A427" s="49"/>
      <c r="B427" s="49"/>
      <c r="C427" s="49"/>
      <c r="D427" s="49"/>
    </row>
    <row r="428" spans="1:4" ht="12.75">
      <c r="A428" s="49"/>
      <c r="B428" s="49"/>
      <c r="C428" s="49"/>
      <c r="D428" s="49"/>
    </row>
    <row r="429" spans="1:4" ht="12.75">
      <c r="A429" s="49"/>
      <c r="B429" s="49"/>
      <c r="C429" s="49"/>
      <c r="D429" s="49"/>
    </row>
    <row r="430" spans="1:4" ht="12.75">
      <c r="A430" s="49"/>
      <c r="B430" s="49"/>
      <c r="C430" s="49"/>
      <c r="D430" s="49"/>
    </row>
    <row r="431" spans="1:4" ht="12.75">
      <c r="A431" s="49"/>
      <c r="B431" s="49"/>
      <c r="C431" s="49"/>
      <c r="D431" s="49"/>
    </row>
    <row r="432" spans="1:4" ht="12.75">
      <c r="A432" s="49"/>
      <c r="B432" s="49"/>
      <c r="C432" s="49"/>
      <c r="D432" s="49"/>
    </row>
    <row r="433" spans="1:4" ht="12.75">
      <c r="A433" s="49"/>
      <c r="B433" s="49"/>
      <c r="C433" s="49"/>
      <c r="D433" s="49"/>
    </row>
    <row r="434" spans="1:4" ht="12.75">
      <c r="A434" s="49"/>
      <c r="B434" s="49"/>
      <c r="C434" s="49"/>
      <c r="D434" s="49"/>
    </row>
    <row r="435" spans="1:4" ht="12.75">
      <c r="A435" s="49"/>
      <c r="B435" s="49"/>
      <c r="C435" s="49"/>
      <c r="D435" s="49"/>
    </row>
    <row r="436" spans="1:4" ht="12.75">
      <c r="A436" s="49"/>
      <c r="B436" s="49"/>
      <c r="C436" s="49"/>
      <c r="D436" s="49"/>
    </row>
    <row r="437" spans="1:4" ht="12.75">
      <c r="A437" s="49"/>
      <c r="B437" s="49"/>
      <c r="C437" s="49"/>
      <c r="D437" s="49"/>
    </row>
    <row r="438" spans="1:4" ht="12.75">
      <c r="A438" s="49"/>
      <c r="B438" s="49"/>
      <c r="C438" s="49"/>
      <c r="D438" s="49"/>
    </row>
    <row r="439" spans="1:4" ht="12.75">
      <c r="A439" s="49"/>
      <c r="B439" s="49"/>
      <c r="C439" s="49"/>
      <c r="D439" s="49"/>
    </row>
    <row r="440" spans="1:4" ht="12.75">
      <c r="A440" s="49"/>
      <c r="B440" s="49"/>
      <c r="C440" s="49"/>
      <c r="D440" s="49"/>
    </row>
    <row r="441" spans="1:4" ht="12.75">
      <c r="A441" s="49"/>
      <c r="B441" s="49"/>
      <c r="C441" s="49"/>
      <c r="D441" s="49"/>
    </row>
    <row r="442" spans="1:4" ht="12.75">
      <c r="A442" s="49"/>
      <c r="B442" s="49"/>
      <c r="C442" s="49"/>
      <c r="D442" s="49"/>
    </row>
    <row r="443" spans="1:4" ht="12.75">
      <c r="A443" s="49"/>
      <c r="B443" s="49"/>
      <c r="C443" s="49"/>
      <c r="D443" s="49"/>
    </row>
    <row r="444" spans="1:4" ht="12.75">
      <c r="A444" s="49"/>
      <c r="B444" s="49"/>
      <c r="C444" s="49"/>
      <c r="D444" s="49"/>
    </row>
    <row r="445" spans="1:4" ht="12.75">
      <c r="A445" s="49"/>
      <c r="B445" s="49"/>
      <c r="C445" s="49"/>
      <c r="D445" s="49"/>
    </row>
    <row r="446" spans="1:4" ht="12.75">
      <c r="A446" s="49"/>
      <c r="B446" s="49"/>
      <c r="C446" s="49"/>
      <c r="D446" s="49"/>
    </row>
    <row r="447" spans="1:4" ht="12.75">
      <c r="A447" s="49"/>
      <c r="B447" s="49"/>
      <c r="C447" s="49"/>
      <c r="D447" s="49"/>
    </row>
    <row r="448" spans="1:4" ht="12.75">
      <c r="A448" s="49"/>
      <c r="B448" s="49"/>
      <c r="C448" s="49"/>
      <c r="D448" s="49"/>
    </row>
    <row r="449" spans="1:4" ht="12.75">
      <c r="A449" s="49"/>
      <c r="B449" s="49"/>
      <c r="C449" s="49"/>
      <c r="D449" s="49"/>
    </row>
    <row r="450" spans="1:4" ht="12.75">
      <c r="A450" s="49"/>
      <c r="B450" s="49"/>
      <c r="C450" s="49"/>
      <c r="D450" s="49"/>
    </row>
    <row r="451" spans="1:4" ht="12.75">
      <c r="A451" s="49"/>
      <c r="B451" s="49"/>
      <c r="C451" s="49"/>
      <c r="D451" s="49"/>
    </row>
    <row r="452" spans="1:4" ht="12.75">
      <c r="A452" s="49"/>
      <c r="B452" s="49"/>
      <c r="C452" s="49"/>
      <c r="D452" s="49"/>
    </row>
    <row r="453" spans="1:4" ht="12.75">
      <c r="A453" s="49"/>
      <c r="B453" s="49"/>
      <c r="C453" s="49"/>
      <c r="D453" s="49"/>
    </row>
    <row r="454" spans="1:4" ht="12.75">
      <c r="A454" s="49"/>
      <c r="B454" s="49"/>
      <c r="C454" s="49"/>
      <c r="D454" s="49"/>
    </row>
    <row r="455" spans="1:4" ht="12.75">
      <c r="A455" s="49"/>
      <c r="B455" s="49"/>
      <c r="C455" s="49"/>
      <c r="D455" s="49"/>
    </row>
    <row r="456" spans="1:4" ht="12.75">
      <c r="A456" s="49"/>
      <c r="B456" s="49"/>
      <c r="C456" s="49"/>
      <c r="D456" s="49"/>
    </row>
    <row r="457" spans="1:4" ht="12.75">
      <c r="A457" s="49"/>
      <c r="B457" s="49"/>
      <c r="C457" s="49"/>
      <c r="D457" s="49"/>
    </row>
  </sheetData>
  <sheetProtection/>
  <mergeCells count="193">
    <mergeCell ref="FV158:FX158"/>
    <mergeCell ref="FV159:FX159"/>
    <mergeCell ref="FV160:FX160"/>
    <mergeCell ref="FZ160:GA160"/>
    <mergeCell ref="FV152:FX152"/>
    <mergeCell ref="FV153:FX153"/>
    <mergeCell ref="FV154:FX154"/>
    <mergeCell ref="FV155:FX155"/>
    <mergeCell ref="FV156:FX156"/>
    <mergeCell ref="FV157:FX157"/>
    <mergeCell ref="FO4:FQ4"/>
    <mergeCell ref="FO6:FQ6"/>
    <mergeCell ref="FO35:FP35"/>
    <mergeCell ref="FI4:FK4"/>
    <mergeCell ref="FI6:FK6"/>
    <mergeCell ref="FI35:FJ35"/>
    <mergeCell ref="FL4:FN4"/>
    <mergeCell ref="FL6:FN6"/>
    <mergeCell ref="FL35:FM35"/>
    <mergeCell ref="FF4:FH4"/>
    <mergeCell ref="FF6:FH6"/>
    <mergeCell ref="FF35:FG35"/>
    <mergeCell ref="ET6:EV6"/>
    <mergeCell ref="ET35:EU35"/>
    <mergeCell ref="FC4:FE4"/>
    <mergeCell ref="FC6:FE6"/>
    <mergeCell ref="FC35:FD35"/>
    <mergeCell ref="EW4:EY4"/>
    <mergeCell ref="EW6:EY6"/>
    <mergeCell ref="EI4:EK4"/>
    <mergeCell ref="EI6:EK6"/>
    <mergeCell ref="EI35:EJ35"/>
    <mergeCell ref="EL4:EN4"/>
    <mergeCell ref="EL6:EN6"/>
    <mergeCell ref="EL35:EM35"/>
    <mergeCell ref="EF4:EH4"/>
    <mergeCell ref="EF6:EH6"/>
    <mergeCell ref="EF35:EG35"/>
    <mergeCell ref="DE4:DG4"/>
    <mergeCell ref="DE6:DG6"/>
    <mergeCell ref="DE35:DF35"/>
    <mergeCell ref="DK4:DM4"/>
    <mergeCell ref="DK6:DM6"/>
    <mergeCell ref="DK35:DL35"/>
    <mergeCell ref="DH4:DJ4"/>
    <mergeCell ref="DH6:DJ6"/>
    <mergeCell ref="DH35:DI35"/>
    <mergeCell ref="CZ4:DB4"/>
    <mergeCell ref="CZ6:DB6"/>
    <mergeCell ref="CZ35:DA35"/>
    <mergeCell ref="CW4:CY4"/>
    <mergeCell ref="CW6:CY6"/>
    <mergeCell ref="CW35:CX35"/>
    <mergeCell ref="CT4:CV4"/>
    <mergeCell ref="CT6:CV6"/>
    <mergeCell ref="CT35:CU35"/>
    <mergeCell ref="CN4:CP4"/>
    <mergeCell ref="CN6:CP6"/>
    <mergeCell ref="CN35:CO35"/>
    <mergeCell ref="CQ4:CS4"/>
    <mergeCell ref="CQ6:CS6"/>
    <mergeCell ref="CQ35:CR35"/>
    <mergeCell ref="CH4:CJ4"/>
    <mergeCell ref="CH6:CJ6"/>
    <mergeCell ref="CH35:CI35"/>
    <mergeCell ref="CK4:CM4"/>
    <mergeCell ref="CK6:CM6"/>
    <mergeCell ref="CK35:CL35"/>
    <mergeCell ref="CE4:CG4"/>
    <mergeCell ref="CE6:CG6"/>
    <mergeCell ref="CE35:CF35"/>
    <mergeCell ref="BY4:CA4"/>
    <mergeCell ref="BY6:CA6"/>
    <mergeCell ref="BY35:BZ35"/>
    <mergeCell ref="CB4:CD4"/>
    <mergeCell ref="CB6:CD6"/>
    <mergeCell ref="CB35:CC35"/>
    <mergeCell ref="BV4:BX4"/>
    <mergeCell ref="BV6:BX6"/>
    <mergeCell ref="BV35:BW35"/>
    <mergeCell ref="BS4:BU4"/>
    <mergeCell ref="BS6:BU6"/>
    <mergeCell ref="BS35:BT35"/>
    <mergeCell ref="BK4:BM4"/>
    <mergeCell ref="BK6:BM6"/>
    <mergeCell ref="BK35:BL35"/>
    <mergeCell ref="BN4:BP4"/>
    <mergeCell ref="BN6:BP6"/>
    <mergeCell ref="BN35:BO35"/>
    <mergeCell ref="BE4:BG4"/>
    <mergeCell ref="BE6:BG6"/>
    <mergeCell ref="BE35:BF35"/>
    <mergeCell ref="BH4:BJ4"/>
    <mergeCell ref="BH6:BJ6"/>
    <mergeCell ref="BH35:BI35"/>
    <mergeCell ref="AY35:AZ35"/>
    <mergeCell ref="BB35:BC35"/>
    <mergeCell ref="AY4:BA4"/>
    <mergeCell ref="BB4:BD4"/>
    <mergeCell ref="AY6:BA6"/>
    <mergeCell ref="BB6:BD6"/>
    <mergeCell ref="AV4:AX4"/>
    <mergeCell ref="AV6:AX6"/>
    <mergeCell ref="AV35:AW35"/>
    <mergeCell ref="AP4:AR4"/>
    <mergeCell ref="AP6:AR6"/>
    <mergeCell ref="AP35:AQ35"/>
    <mergeCell ref="AS4:AU4"/>
    <mergeCell ref="AS6:AU6"/>
    <mergeCell ref="AS35:AT35"/>
    <mergeCell ref="R4:S4"/>
    <mergeCell ref="P6:Q6"/>
    <mergeCell ref="R6:S6"/>
    <mergeCell ref="A4:A5"/>
    <mergeCell ref="A1:H3"/>
    <mergeCell ref="L4:M4"/>
    <mergeCell ref="P4:Q4"/>
    <mergeCell ref="B4:C4"/>
    <mergeCell ref="D4:E4"/>
    <mergeCell ref="F4:G4"/>
    <mergeCell ref="N6:O6"/>
    <mergeCell ref="L6:M6"/>
    <mergeCell ref="N4:O4"/>
    <mergeCell ref="J4:K4"/>
    <mergeCell ref="B6:C6"/>
    <mergeCell ref="D6:E6"/>
    <mergeCell ref="H6:I6"/>
    <mergeCell ref="J6:K6"/>
    <mergeCell ref="F6:G6"/>
    <mergeCell ref="H4:I4"/>
    <mergeCell ref="W6:Y6"/>
    <mergeCell ref="Z6:AB6"/>
    <mergeCell ref="T4:V4"/>
    <mergeCell ref="T6:V6"/>
    <mergeCell ref="Z4:AB4"/>
    <mergeCell ref="W4:Y4"/>
    <mergeCell ref="F32:G32"/>
    <mergeCell ref="H32:I32"/>
    <mergeCell ref="AG35:AH35"/>
    <mergeCell ref="T35:U35"/>
    <mergeCell ref="Z35:AA35"/>
    <mergeCell ref="W35:X35"/>
    <mergeCell ref="J32:K32"/>
    <mergeCell ref="L32:M32"/>
    <mergeCell ref="N32:O32"/>
    <mergeCell ref="AJ4:AL4"/>
    <mergeCell ref="AG6:AI6"/>
    <mergeCell ref="AJ6:AL6"/>
    <mergeCell ref="A145:AG145"/>
    <mergeCell ref="AC35:AD35"/>
    <mergeCell ref="AC6:AE6"/>
    <mergeCell ref="P32:Q32"/>
    <mergeCell ref="R32:S32"/>
    <mergeCell ref="B32:C32"/>
    <mergeCell ref="D32:E32"/>
    <mergeCell ref="DN4:DP4"/>
    <mergeCell ref="DN6:DP6"/>
    <mergeCell ref="DN35:DO35"/>
    <mergeCell ref="A142:AG142"/>
    <mergeCell ref="AC4:AE4"/>
    <mergeCell ref="AM4:AO4"/>
    <mergeCell ref="AM6:AO6"/>
    <mergeCell ref="AM35:AN35"/>
    <mergeCell ref="AJ35:AK35"/>
    <mergeCell ref="AG4:AI4"/>
    <mergeCell ref="DQ4:DS4"/>
    <mergeCell ref="DQ6:DS6"/>
    <mergeCell ref="DQ35:DR35"/>
    <mergeCell ref="DT4:DV4"/>
    <mergeCell ref="DT6:DV6"/>
    <mergeCell ref="DT35:DU35"/>
    <mergeCell ref="DW4:DY4"/>
    <mergeCell ref="DW6:DY6"/>
    <mergeCell ref="DW35:DX35"/>
    <mergeCell ref="EC4:EE4"/>
    <mergeCell ref="EC6:EE6"/>
    <mergeCell ref="EC35:ED35"/>
    <mergeCell ref="DZ4:EB4"/>
    <mergeCell ref="DZ6:EB6"/>
    <mergeCell ref="DZ35:EA35"/>
    <mergeCell ref="EQ6:ES6"/>
    <mergeCell ref="EQ35:ER35"/>
    <mergeCell ref="ET4:EV4"/>
    <mergeCell ref="EZ4:FB4"/>
    <mergeCell ref="EZ6:FB6"/>
    <mergeCell ref="EZ35:FA35"/>
    <mergeCell ref="EQ4:ES4"/>
    <mergeCell ref="FX4:FZ4"/>
    <mergeCell ref="FX6:FZ6"/>
    <mergeCell ref="FU4:FW4"/>
    <mergeCell ref="FU6:FW6"/>
    <mergeCell ref="FR4:FT4"/>
    <mergeCell ref="FR6:FT6"/>
  </mergeCells>
  <printOptions/>
  <pageMargins left="0" right="0" top="0.3937007874015748" bottom="0.3937007874015748" header="0.5118110236220472" footer="0.5118110236220472"/>
  <pageSetup fitToWidth="0" fitToHeight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2013-06-21T04:55:55Z</cp:lastPrinted>
  <dcterms:created xsi:type="dcterms:W3CDTF">2008-10-01T07:10:45Z</dcterms:created>
  <dcterms:modified xsi:type="dcterms:W3CDTF">2013-07-12T09:27:59Z</dcterms:modified>
  <cp:category/>
  <cp:version/>
  <cp:contentType/>
  <cp:contentStatus/>
</cp:coreProperties>
</file>