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голосованию'!$A$1:$H$118</definedName>
  </definedNames>
  <calcPr fullCalcOnLoad="1" fullPrecision="0"/>
</workbook>
</file>

<file path=xl/sharedStrings.xml><?xml version="1.0" encoding="utf-8"?>
<sst xmlns="http://schemas.openxmlformats.org/spreadsheetml/2006/main" count="175" uniqueCount="122">
  <si>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</si>
  <si>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</si>
  <si>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</si>
  <si>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</si>
  <si>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</si>
  <si>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</si>
  <si>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</si>
  <si>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</si>
  <si>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</si>
  <si>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</si>
  <si>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</si>
  <si>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</si>
  <si>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</si>
  <si>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</si>
  <si>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</si>
  <si>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</si>
  <si>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</si>
  <si>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</si>
  <si>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</si>
  <si>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</si>
  <si>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</si>
  <si>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</si>
  <si>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</si>
  <si>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</si>
  <si>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</si>
  <si>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</si>
  <si>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</si>
  <si>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</si>
  <si>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</si>
  <si>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</si>
  <si>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</si>
  <si>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</si>
  <si>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</si>
  <si>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</si>
  <si>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</si>
  <si>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</si>
  <si>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</si>
  <si>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</si>
  <si>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</si>
  <si>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</si>
  <si>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</si>
  <si>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</si>
  <si>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</si>
  <si>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</si>
  <si>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</si>
  <si>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</si>
  <si>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</si>
  <si>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</si>
  <si>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</si>
  <si>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</si>
  <si>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</si>
  <si>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</si>
  <si>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</si>
  <si>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</si>
  <si>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</si>
  <si>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</si>
  <si>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</si>
  <si>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</si>
  <si>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</si>
  <si>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</si>
  <si>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</si>
  <si>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</si>
  <si>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</si>
  <si>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</si>
  <si>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</si>
  <si>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</si>
  <si>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</si>
  <si>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</si>
  <si>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</si>
  <si>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</si>
  <si>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</si>
  <si>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</si>
  <si>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</si>
  <si>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</si>
  <si>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</si>
  <si>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</si>
  <si>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</si>
  <si>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</si>
  <si>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</si>
  <si>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</si>
  <si>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ВСЕГО :</t>
  </si>
  <si>
    <t>Расчет размера платы за содержание и ремонт общего имущества в многоквартирном доме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</si>
  <si>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</si>
  <si>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</si>
  <si>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</si>
  <si>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</si>
  <si>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</si>
  <si>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</si>
  <si>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</si>
  <si>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 адресу: ул. Набережная, д.54(Sобщ.=2866,6 м2;Sзем.уч.=2310,06 м2)</t>
  </si>
  <si>
    <t>очистка от снега и наледи козырьков подъездов</t>
  </si>
  <si>
    <t>ревизия задвижек  ХВС (диам.100мм-2 шт.)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</si>
  <si>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</si>
  <si>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</si>
  <si>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</si>
  <si>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</si>
  <si>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</si>
  <si>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</si>
  <si>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1 раз в 4 месяца</t>
  </si>
  <si>
    <t>Итого :</t>
  </si>
  <si>
    <t>Окраска газопровода</t>
  </si>
  <si>
    <t>замена насоса ГВС (резерв)</t>
  </si>
  <si>
    <t>окос травы</t>
  </si>
  <si>
    <t>2-3 раза</t>
  </si>
  <si>
    <t>подключение системы отопления с регулировкой</t>
  </si>
  <si>
    <t>Сбор, вывоз и утилизация ТБО*, руб/м2</t>
  </si>
  <si>
    <t>2014-2015 гг.</t>
  </si>
  <si>
    <t>Смена задвижек СТС (д.80мм-1шт., д.50-7шт.)</t>
  </si>
  <si>
    <t>Изоляция трубопроводов СТС тканями стеклянными - 70 п.м.</t>
  </si>
  <si>
    <t>Установка шаровых кранов на СТС (д.15мм-4шт.)</t>
  </si>
  <si>
    <t>заполнение электронных паспортов</t>
  </si>
  <si>
    <t>пылеудаление и дезинфекция вентканалов без пробивки</t>
  </si>
  <si>
    <t>1 раз в 3 года</t>
  </si>
  <si>
    <t>ремонт секций ВВП</t>
  </si>
  <si>
    <t>ревизия задвижек отопления ( диам.80 мм-10 шт.)</t>
  </si>
  <si>
    <t>Управление многоквартирным домом всего, в т.ч.:</t>
  </si>
  <si>
    <t>договорная и претензионно-исковая работа, взыскание задолженности по ЖКУ</t>
  </si>
  <si>
    <t>гидравлическое испытание эл.узлов и запорной арматуры</t>
  </si>
  <si>
    <t>очистка  водосточных воронок</t>
  </si>
  <si>
    <t>(стоимость услуг  увеличена на 6,6% в соответствии с уровнем инфляции 2013 г.)</t>
  </si>
  <si>
    <t>Ремонт козырька над входом в подъезд - 1 шт.</t>
  </si>
  <si>
    <t>Ремонт кровли 50 м2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</si>
</sst>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0"/>
      <color indexed="10"/>
      <name val="Arial Black"/>
      <family val="2"/>
    </font>
    <font>
      <b/>
      <sz val="10"/>
      <name val="Arial Black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22" fillId="25" borderId="12" xfId="0" applyNumberFormat="1" applyFont="1" applyFill="1" applyBorder="1" applyAlignment="1">
      <alignment horizontal="center" vertical="center" wrapText="1"/>
    </xf>
    <xf numFmtId="2" fontId="22" fillId="25" borderId="31" xfId="0" applyNumberFormat="1" applyFont="1" applyFill="1" applyBorder="1" applyAlignment="1">
      <alignment horizontal="center" vertical="center" wrapText="1"/>
    </xf>
    <xf numFmtId="2" fontId="22" fillId="25" borderId="29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25" borderId="27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28" xfId="0" applyNumberFormat="1" applyFont="1" applyFill="1" applyBorder="1" applyAlignment="1">
      <alignment horizontal="center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27" fillId="25" borderId="31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2" fontId="18" fillId="25" borderId="34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0" fillId="24" borderId="0" xfId="0" applyFont="1" applyFill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5" xfId="0" applyNumberFormat="1" applyFont="1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PageLayoutView="0" workbookViewId="0" topLeftCell="A1">
      <selection activeCell="A1" sqref="A1:H113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0" hidden="1" customWidth="1"/>
    <col min="12" max="14" width="15.375" style="7" customWidth="1"/>
    <col min="15" max="16384" width="9.125" style="7" customWidth="1"/>
  </cols>
  <sheetData>
    <row r="1" spans="1:8" ht="16.5" customHeight="1">
      <c r="A1" s="120" t="s">
        <v>0</v>
      </c>
      <c r="B1" s="121"/>
      <c r="C1" s="121"/>
      <c r="D1" s="121"/>
      <c r="E1" s="121"/>
      <c r="F1" s="121"/>
      <c r="G1" s="121"/>
      <c r="H1" s="121"/>
    </row>
    <row r="2" spans="2:8" ht="12.75" customHeight="1">
      <c r="B2" s="122" t="s">
        <v>1</v>
      </c>
      <c r="C2" s="122"/>
      <c r="D2" s="122"/>
      <c r="E2" s="122"/>
      <c r="F2" s="122"/>
      <c r="G2" s="121"/>
      <c r="H2" s="121"/>
    </row>
    <row r="3" spans="1:8" ht="21" customHeight="1">
      <c r="A3" s="82" t="s">
        <v>106</v>
      </c>
      <c r="B3" s="122" t="s">
        <v>2</v>
      </c>
      <c r="C3" s="122"/>
      <c r="D3" s="122"/>
      <c r="E3" s="122"/>
      <c r="F3" s="122"/>
      <c r="G3" s="121"/>
      <c r="H3" s="121"/>
    </row>
    <row r="4" spans="2:8" ht="14.25" customHeight="1">
      <c r="B4" s="122" t="s">
        <v>34</v>
      </c>
      <c r="C4" s="122"/>
      <c r="D4" s="122"/>
      <c r="E4" s="122"/>
      <c r="F4" s="122"/>
      <c r="G4" s="121"/>
      <c r="H4" s="121"/>
    </row>
    <row r="5" spans="2:9" ht="35.25" customHeight="1" hidden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0"/>
      <c r="B6" s="110"/>
      <c r="C6" s="110"/>
      <c r="D6" s="110"/>
      <c r="E6" s="110"/>
      <c r="F6" s="110"/>
      <c r="G6" s="110"/>
      <c r="H6" s="110"/>
      <c r="I6" s="1"/>
    </row>
    <row r="7" spans="1:9" ht="25.5" customHeight="1">
      <c r="A7" s="110" t="s">
        <v>119</v>
      </c>
      <c r="B7" s="110"/>
      <c r="C7" s="110"/>
      <c r="D7" s="110"/>
      <c r="E7" s="110"/>
      <c r="F7" s="110"/>
      <c r="G7" s="110"/>
      <c r="H7" s="110"/>
      <c r="I7" s="1"/>
    </row>
    <row r="8" spans="1:11" s="10" customFormat="1" ht="22.5" customHeight="1">
      <c r="A8" s="108" t="s">
        <v>3</v>
      </c>
      <c r="B8" s="108"/>
      <c r="C8" s="108"/>
      <c r="D8" s="108"/>
      <c r="E8" s="109"/>
      <c r="F8" s="109"/>
      <c r="G8" s="109"/>
      <c r="H8" s="109"/>
      <c r="K8" s="61"/>
    </row>
    <row r="9" spans="1:8" s="11" customFormat="1" ht="18.75" customHeight="1">
      <c r="A9" s="108" t="s">
        <v>89</v>
      </c>
      <c r="B9" s="108"/>
      <c r="C9" s="108"/>
      <c r="D9" s="108"/>
      <c r="E9" s="109"/>
      <c r="F9" s="109"/>
      <c r="G9" s="109"/>
      <c r="H9" s="109"/>
    </row>
    <row r="10" spans="1:8" s="12" customFormat="1" ht="17.25" customHeight="1">
      <c r="A10" s="111" t="s">
        <v>78</v>
      </c>
      <c r="B10" s="111"/>
      <c r="C10" s="111"/>
      <c r="D10" s="111"/>
      <c r="E10" s="112"/>
      <c r="F10" s="112"/>
      <c r="G10" s="112"/>
      <c r="H10" s="112"/>
    </row>
    <row r="11" spans="1:8" s="11" customFormat="1" ht="30" customHeight="1" thickBot="1">
      <c r="A11" s="113" t="s">
        <v>81</v>
      </c>
      <c r="B11" s="113"/>
      <c r="C11" s="113"/>
      <c r="D11" s="113"/>
      <c r="E11" s="114"/>
      <c r="F11" s="114"/>
      <c r="G11" s="114"/>
      <c r="H11" s="114"/>
    </row>
    <row r="12" spans="1:11" s="16" customFormat="1" ht="139.5" customHeight="1" thickBot="1">
      <c r="A12" s="13" t="s">
        <v>4</v>
      </c>
      <c r="B12" s="14" t="s">
        <v>5</v>
      </c>
      <c r="C12" s="15" t="s">
        <v>6</v>
      </c>
      <c r="D12" s="15" t="s">
        <v>35</v>
      </c>
      <c r="E12" s="15" t="s">
        <v>6</v>
      </c>
      <c r="F12" s="2" t="s">
        <v>7</v>
      </c>
      <c r="G12" s="15" t="s">
        <v>6</v>
      </c>
      <c r="H12" s="2" t="s">
        <v>7</v>
      </c>
      <c r="K12" s="62"/>
    </row>
    <row r="13" spans="1:11" s="22" customFormat="1" ht="12.75">
      <c r="A13" s="17">
        <v>1</v>
      </c>
      <c r="B13" s="18">
        <v>2</v>
      </c>
      <c r="C13" s="18">
        <v>3</v>
      </c>
      <c r="D13" s="19"/>
      <c r="E13" s="18">
        <v>3</v>
      </c>
      <c r="F13" s="3">
        <v>4</v>
      </c>
      <c r="G13" s="20">
        <v>3</v>
      </c>
      <c r="H13" s="21">
        <v>4</v>
      </c>
      <c r="K13" s="63"/>
    </row>
    <row r="14" spans="1:11" s="22" customFormat="1" ht="49.5" customHeight="1">
      <c r="A14" s="115" t="s">
        <v>8</v>
      </c>
      <c r="B14" s="116"/>
      <c r="C14" s="116"/>
      <c r="D14" s="116"/>
      <c r="E14" s="116"/>
      <c r="F14" s="116"/>
      <c r="G14" s="117"/>
      <c r="H14" s="118"/>
      <c r="K14" s="63"/>
    </row>
    <row r="15" spans="1:11" s="16" customFormat="1" ht="15">
      <c r="A15" s="88" t="s">
        <v>115</v>
      </c>
      <c r="B15" s="89"/>
      <c r="C15" s="67">
        <f>F15*12</f>
        <v>0</v>
      </c>
      <c r="D15" s="68">
        <f>G15*I15</f>
        <v>91845.86</v>
      </c>
      <c r="E15" s="67">
        <f>H15*12</f>
        <v>32.04</v>
      </c>
      <c r="F15" s="69"/>
      <c r="G15" s="67">
        <f>H15*12</f>
        <v>32.04</v>
      </c>
      <c r="H15" s="67">
        <f>H20+H22</f>
        <v>2.67</v>
      </c>
      <c r="I15" s="16">
        <v>2866.6</v>
      </c>
      <c r="J15" s="16">
        <v>1.07</v>
      </c>
      <c r="K15" s="62">
        <v>2.24</v>
      </c>
    </row>
    <row r="16" spans="1:11" s="16" customFormat="1" ht="27" customHeight="1">
      <c r="A16" s="90" t="s">
        <v>116</v>
      </c>
      <c r="B16" s="91" t="s">
        <v>92</v>
      </c>
      <c r="C16" s="92"/>
      <c r="D16" s="93"/>
      <c r="E16" s="94"/>
      <c r="F16" s="95"/>
      <c r="G16" s="94"/>
      <c r="H16" s="94"/>
      <c r="K16" s="62"/>
    </row>
    <row r="17" spans="1:11" s="16" customFormat="1" ht="18.75" customHeight="1">
      <c r="A17" s="90" t="s">
        <v>93</v>
      </c>
      <c r="B17" s="91" t="s">
        <v>92</v>
      </c>
      <c r="C17" s="92"/>
      <c r="D17" s="93"/>
      <c r="E17" s="94"/>
      <c r="F17" s="95"/>
      <c r="G17" s="94"/>
      <c r="H17" s="94"/>
      <c r="K17" s="62"/>
    </row>
    <row r="18" spans="1:11" s="16" customFormat="1" ht="18.75" customHeight="1">
      <c r="A18" s="90" t="s">
        <v>94</v>
      </c>
      <c r="B18" s="91" t="s">
        <v>95</v>
      </c>
      <c r="C18" s="92"/>
      <c r="D18" s="93"/>
      <c r="E18" s="94"/>
      <c r="F18" s="95"/>
      <c r="G18" s="94"/>
      <c r="H18" s="94"/>
      <c r="K18" s="62"/>
    </row>
    <row r="19" spans="1:11" s="16" customFormat="1" ht="20.25" customHeight="1">
      <c r="A19" s="90" t="s">
        <v>96</v>
      </c>
      <c r="B19" s="91" t="s">
        <v>92</v>
      </c>
      <c r="C19" s="92"/>
      <c r="D19" s="93"/>
      <c r="E19" s="94"/>
      <c r="F19" s="95"/>
      <c r="G19" s="94"/>
      <c r="H19" s="94"/>
      <c r="K19" s="62"/>
    </row>
    <row r="20" spans="1:11" s="16" customFormat="1" ht="20.25" customHeight="1">
      <c r="A20" s="96" t="s">
        <v>32</v>
      </c>
      <c r="B20" s="97"/>
      <c r="C20" s="94"/>
      <c r="D20" s="93"/>
      <c r="E20" s="94"/>
      <c r="F20" s="95"/>
      <c r="G20" s="94"/>
      <c r="H20" s="67">
        <v>2.56</v>
      </c>
      <c r="K20" s="62"/>
    </row>
    <row r="21" spans="1:11" s="16" customFormat="1" ht="20.25" customHeight="1">
      <c r="A21" s="98" t="s">
        <v>110</v>
      </c>
      <c r="B21" s="97" t="s">
        <v>92</v>
      </c>
      <c r="C21" s="94"/>
      <c r="D21" s="93"/>
      <c r="E21" s="94"/>
      <c r="F21" s="95"/>
      <c r="G21" s="94"/>
      <c r="H21" s="94"/>
      <c r="K21" s="62"/>
    </row>
    <row r="22" spans="1:11" s="16" customFormat="1" ht="20.25" customHeight="1">
      <c r="A22" s="96" t="s">
        <v>32</v>
      </c>
      <c r="B22" s="97"/>
      <c r="C22" s="94"/>
      <c r="D22" s="93"/>
      <c r="E22" s="94"/>
      <c r="F22" s="95"/>
      <c r="G22" s="94"/>
      <c r="H22" s="67">
        <v>0.11</v>
      </c>
      <c r="K22" s="62"/>
    </row>
    <row r="23" spans="1:11" s="16" customFormat="1" ht="30">
      <c r="A23" s="23" t="s">
        <v>10</v>
      </c>
      <c r="B23" s="26"/>
      <c r="C23" s="25">
        <f>F23*12</f>
        <v>0</v>
      </c>
      <c r="D23" s="68">
        <f>G23*I23</f>
        <v>91157.88</v>
      </c>
      <c r="E23" s="67">
        <f>H23*12</f>
        <v>31.8</v>
      </c>
      <c r="F23" s="69"/>
      <c r="G23" s="67">
        <f>H23*12</f>
        <v>31.8</v>
      </c>
      <c r="H23" s="67">
        <v>2.65</v>
      </c>
      <c r="I23" s="16">
        <v>2866.6</v>
      </c>
      <c r="J23" s="16">
        <v>1.07</v>
      </c>
      <c r="K23" s="62">
        <v>2.33</v>
      </c>
    </row>
    <row r="24" spans="1:11" s="16" customFormat="1" ht="15">
      <c r="A24" s="38" t="s">
        <v>82</v>
      </c>
      <c r="B24" s="32" t="s">
        <v>11</v>
      </c>
      <c r="C24" s="25"/>
      <c r="D24" s="68"/>
      <c r="E24" s="67"/>
      <c r="F24" s="69"/>
      <c r="G24" s="67"/>
      <c r="H24" s="67"/>
      <c r="K24" s="62"/>
    </row>
    <row r="25" spans="1:11" s="16" customFormat="1" ht="15">
      <c r="A25" s="38" t="s">
        <v>83</v>
      </c>
      <c r="B25" s="32" t="s">
        <v>11</v>
      </c>
      <c r="C25" s="25"/>
      <c r="D25" s="68"/>
      <c r="E25" s="67"/>
      <c r="F25" s="69"/>
      <c r="G25" s="67"/>
      <c r="H25" s="67"/>
      <c r="K25" s="62"/>
    </row>
    <row r="26" spans="1:11" s="16" customFormat="1" ht="15">
      <c r="A26" s="83" t="s">
        <v>102</v>
      </c>
      <c r="B26" s="81" t="s">
        <v>103</v>
      </c>
      <c r="C26" s="25"/>
      <c r="D26" s="68"/>
      <c r="E26" s="67"/>
      <c r="F26" s="69"/>
      <c r="G26" s="67"/>
      <c r="H26" s="67"/>
      <c r="K26" s="62"/>
    </row>
    <row r="27" spans="1:11" s="16" customFormat="1" ht="15">
      <c r="A27" s="38" t="s">
        <v>84</v>
      </c>
      <c r="B27" s="32" t="s">
        <v>11</v>
      </c>
      <c r="C27" s="25"/>
      <c r="D27" s="68"/>
      <c r="E27" s="67"/>
      <c r="F27" s="69"/>
      <c r="G27" s="67"/>
      <c r="H27" s="67"/>
      <c r="K27" s="62"/>
    </row>
    <row r="28" spans="1:11" s="16" customFormat="1" ht="25.5">
      <c r="A28" s="38" t="s">
        <v>85</v>
      </c>
      <c r="B28" s="32" t="s">
        <v>12</v>
      </c>
      <c r="C28" s="25"/>
      <c r="D28" s="68"/>
      <c r="E28" s="67"/>
      <c r="F28" s="69"/>
      <c r="G28" s="67"/>
      <c r="H28" s="67"/>
      <c r="K28" s="62"/>
    </row>
    <row r="29" spans="1:11" s="16" customFormat="1" ht="15">
      <c r="A29" s="38" t="s">
        <v>86</v>
      </c>
      <c r="B29" s="32" t="s">
        <v>11</v>
      </c>
      <c r="C29" s="25"/>
      <c r="D29" s="68"/>
      <c r="E29" s="67"/>
      <c r="F29" s="69"/>
      <c r="G29" s="67"/>
      <c r="H29" s="67"/>
      <c r="K29" s="62"/>
    </row>
    <row r="30" spans="1:11" s="16" customFormat="1" ht="15">
      <c r="A30" s="46" t="s">
        <v>97</v>
      </c>
      <c r="B30" s="47" t="s">
        <v>11</v>
      </c>
      <c r="C30" s="25"/>
      <c r="D30" s="68"/>
      <c r="E30" s="67"/>
      <c r="F30" s="69"/>
      <c r="G30" s="67"/>
      <c r="H30" s="67"/>
      <c r="K30" s="62"/>
    </row>
    <row r="31" spans="1:11" s="16" customFormat="1" ht="26.25" thickBot="1">
      <c r="A31" s="39" t="s">
        <v>87</v>
      </c>
      <c r="B31" s="40" t="s">
        <v>88</v>
      </c>
      <c r="C31" s="25"/>
      <c r="D31" s="68"/>
      <c r="E31" s="67"/>
      <c r="F31" s="69"/>
      <c r="G31" s="67"/>
      <c r="H31" s="67"/>
      <c r="K31" s="62"/>
    </row>
    <row r="32" spans="1:11" s="28" customFormat="1" ht="15">
      <c r="A32" s="27" t="s">
        <v>13</v>
      </c>
      <c r="B32" s="24" t="s">
        <v>14</v>
      </c>
      <c r="C32" s="25">
        <f>F32*12</f>
        <v>0</v>
      </c>
      <c r="D32" s="68">
        <f aca="true" t="shared" si="0" ref="D32:D41">G32*I32</f>
        <v>23391.46</v>
      </c>
      <c r="E32" s="67">
        <f>H32*12</f>
        <v>8.16</v>
      </c>
      <c r="F32" s="70"/>
      <c r="G32" s="67">
        <f>H32*12</f>
        <v>8.16</v>
      </c>
      <c r="H32" s="67">
        <v>0.68</v>
      </c>
      <c r="I32" s="16">
        <v>2866.6</v>
      </c>
      <c r="J32" s="16">
        <v>1.07</v>
      </c>
      <c r="K32" s="62">
        <v>0.6</v>
      </c>
    </row>
    <row r="33" spans="1:11" s="16" customFormat="1" ht="15">
      <c r="A33" s="27" t="s">
        <v>15</v>
      </c>
      <c r="B33" s="24" t="s">
        <v>16</v>
      </c>
      <c r="C33" s="25">
        <f>F33*12</f>
        <v>0</v>
      </c>
      <c r="D33" s="68">
        <f t="shared" si="0"/>
        <v>76366.22</v>
      </c>
      <c r="E33" s="67">
        <f>H33*12</f>
        <v>26.64</v>
      </c>
      <c r="F33" s="70"/>
      <c r="G33" s="67">
        <f>H33*12</f>
        <v>26.64</v>
      </c>
      <c r="H33" s="67">
        <v>2.22</v>
      </c>
      <c r="I33" s="16">
        <v>2866.6</v>
      </c>
      <c r="J33" s="16">
        <v>1.07</v>
      </c>
      <c r="K33" s="62">
        <v>1.94</v>
      </c>
    </row>
    <row r="34" spans="1:11" s="22" customFormat="1" ht="30">
      <c r="A34" s="27" t="s">
        <v>53</v>
      </c>
      <c r="B34" s="24" t="s">
        <v>9</v>
      </c>
      <c r="C34" s="29"/>
      <c r="D34" s="68">
        <v>1848.15</v>
      </c>
      <c r="E34" s="71">
        <f>H34*12</f>
        <v>0.6</v>
      </c>
      <c r="F34" s="70"/>
      <c r="G34" s="67">
        <f aca="true" t="shared" si="1" ref="G34:G40">D34/I34</f>
        <v>0.64</v>
      </c>
      <c r="H34" s="67">
        <f aca="true" t="shared" si="2" ref="H34:H40">G34/12</f>
        <v>0.05</v>
      </c>
      <c r="I34" s="16">
        <v>2866.6</v>
      </c>
      <c r="J34" s="16">
        <v>1.07</v>
      </c>
      <c r="K34" s="62">
        <v>0.1</v>
      </c>
    </row>
    <row r="35" spans="1:11" s="22" customFormat="1" ht="30">
      <c r="A35" s="27" t="s">
        <v>77</v>
      </c>
      <c r="B35" s="24" t="s">
        <v>9</v>
      </c>
      <c r="C35" s="29"/>
      <c r="D35" s="68">
        <v>1848.15</v>
      </c>
      <c r="E35" s="71"/>
      <c r="F35" s="70"/>
      <c r="G35" s="67">
        <f t="shared" si="1"/>
        <v>0.64</v>
      </c>
      <c r="H35" s="67">
        <f t="shared" si="2"/>
        <v>0.05</v>
      </c>
      <c r="I35" s="16">
        <v>2866.6</v>
      </c>
      <c r="J35" s="16">
        <v>1.07</v>
      </c>
      <c r="K35" s="62">
        <v>0</v>
      </c>
    </row>
    <row r="36" spans="1:11" s="22" customFormat="1" ht="20.25" customHeight="1">
      <c r="A36" s="27" t="s">
        <v>54</v>
      </c>
      <c r="B36" s="24" t="s">
        <v>9</v>
      </c>
      <c r="C36" s="29"/>
      <c r="D36" s="68">
        <v>11670.68</v>
      </c>
      <c r="E36" s="71"/>
      <c r="F36" s="70"/>
      <c r="G36" s="67">
        <f t="shared" si="1"/>
        <v>4.07</v>
      </c>
      <c r="H36" s="67">
        <f t="shared" si="2"/>
        <v>0.34</v>
      </c>
      <c r="I36" s="16">
        <v>2866.6</v>
      </c>
      <c r="J36" s="16">
        <v>1.07</v>
      </c>
      <c r="K36" s="62">
        <v>0.3</v>
      </c>
    </row>
    <row r="37" spans="1:11" s="22" customFormat="1" ht="30" hidden="1">
      <c r="A37" s="27" t="s">
        <v>55</v>
      </c>
      <c r="B37" s="24" t="s">
        <v>12</v>
      </c>
      <c r="C37" s="29"/>
      <c r="D37" s="68">
        <f t="shared" si="0"/>
        <v>0</v>
      </c>
      <c r="E37" s="71"/>
      <c r="F37" s="70"/>
      <c r="G37" s="67">
        <f t="shared" si="1"/>
        <v>3.82</v>
      </c>
      <c r="H37" s="67">
        <f t="shared" si="2"/>
        <v>0.32</v>
      </c>
      <c r="I37" s="16">
        <v>2866.6</v>
      </c>
      <c r="J37" s="16">
        <v>1.07</v>
      </c>
      <c r="K37" s="62">
        <v>0</v>
      </c>
    </row>
    <row r="38" spans="1:11" s="22" customFormat="1" ht="30" hidden="1">
      <c r="A38" s="27" t="s">
        <v>56</v>
      </c>
      <c r="B38" s="24" t="s">
        <v>12</v>
      </c>
      <c r="C38" s="29"/>
      <c r="D38" s="68">
        <f t="shared" si="0"/>
        <v>0</v>
      </c>
      <c r="E38" s="71"/>
      <c r="F38" s="70"/>
      <c r="G38" s="67">
        <f t="shared" si="1"/>
        <v>3.82</v>
      </c>
      <c r="H38" s="67">
        <f t="shared" si="2"/>
        <v>0.32</v>
      </c>
      <c r="I38" s="16">
        <v>2866.6</v>
      </c>
      <c r="J38" s="16">
        <v>1.07</v>
      </c>
      <c r="K38" s="62">
        <v>0</v>
      </c>
    </row>
    <row r="39" spans="1:11" s="22" customFormat="1" ht="30" hidden="1">
      <c r="A39" s="27" t="s">
        <v>57</v>
      </c>
      <c r="B39" s="24" t="s">
        <v>12</v>
      </c>
      <c r="C39" s="29"/>
      <c r="D39" s="68">
        <f t="shared" si="0"/>
        <v>0</v>
      </c>
      <c r="E39" s="71"/>
      <c r="F39" s="70"/>
      <c r="G39" s="67">
        <f t="shared" si="1"/>
        <v>3.82</v>
      </c>
      <c r="H39" s="67">
        <f t="shared" si="2"/>
        <v>0.32</v>
      </c>
      <c r="I39" s="16">
        <v>2866.6</v>
      </c>
      <c r="J39" s="16">
        <v>1.07</v>
      </c>
      <c r="K39" s="62">
        <v>0.28</v>
      </c>
    </row>
    <row r="40" spans="1:11" s="22" customFormat="1" ht="24.75" customHeight="1">
      <c r="A40" s="27" t="s">
        <v>55</v>
      </c>
      <c r="B40" s="24" t="s">
        <v>12</v>
      </c>
      <c r="C40" s="29"/>
      <c r="D40" s="68">
        <v>3305.23</v>
      </c>
      <c r="E40" s="71"/>
      <c r="F40" s="70"/>
      <c r="G40" s="67">
        <f t="shared" si="1"/>
        <v>1.15</v>
      </c>
      <c r="H40" s="67">
        <f t="shared" si="2"/>
        <v>0.1</v>
      </c>
      <c r="I40" s="16">
        <v>2866.6</v>
      </c>
      <c r="J40" s="16"/>
      <c r="K40" s="62"/>
    </row>
    <row r="41" spans="1:11" s="22" customFormat="1" ht="30">
      <c r="A41" s="27" t="s">
        <v>23</v>
      </c>
      <c r="B41" s="24"/>
      <c r="C41" s="29">
        <f>F41*12</f>
        <v>0</v>
      </c>
      <c r="D41" s="68">
        <f t="shared" si="0"/>
        <v>6535.85</v>
      </c>
      <c r="E41" s="71">
        <f>H41*12</f>
        <v>2.28</v>
      </c>
      <c r="F41" s="70"/>
      <c r="G41" s="67">
        <f>H41*12</f>
        <v>2.28</v>
      </c>
      <c r="H41" s="67">
        <v>0.19</v>
      </c>
      <c r="I41" s="16">
        <v>2866.6</v>
      </c>
      <c r="J41" s="16">
        <v>1.07</v>
      </c>
      <c r="K41" s="62">
        <v>0.14</v>
      </c>
    </row>
    <row r="42" spans="1:11" s="16" customFormat="1" ht="15">
      <c r="A42" s="27" t="s">
        <v>25</v>
      </c>
      <c r="B42" s="24" t="s">
        <v>26</v>
      </c>
      <c r="C42" s="29">
        <f>F42*12</f>
        <v>0</v>
      </c>
      <c r="D42" s="68">
        <f>G42*I42</f>
        <v>1375.97</v>
      </c>
      <c r="E42" s="71">
        <f>H42*12</f>
        <v>0.48</v>
      </c>
      <c r="F42" s="70"/>
      <c r="G42" s="67">
        <f>12*H42</f>
        <v>0.48</v>
      </c>
      <c r="H42" s="67">
        <v>0.04</v>
      </c>
      <c r="I42" s="16">
        <v>2866.6</v>
      </c>
      <c r="J42" s="16">
        <v>1.07</v>
      </c>
      <c r="K42" s="62">
        <v>0.03</v>
      </c>
    </row>
    <row r="43" spans="1:11" s="16" customFormat="1" ht="15">
      <c r="A43" s="27" t="s">
        <v>27</v>
      </c>
      <c r="B43" s="30" t="s">
        <v>28</v>
      </c>
      <c r="C43" s="31">
        <f>F43*12</f>
        <v>0</v>
      </c>
      <c r="D43" s="68">
        <f>G43*I43</f>
        <v>1031.98</v>
      </c>
      <c r="E43" s="72">
        <f>H43*12</f>
        <v>0.36</v>
      </c>
      <c r="F43" s="73"/>
      <c r="G43" s="67">
        <f>12*H43</f>
        <v>0.36</v>
      </c>
      <c r="H43" s="67">
        <v>0.03</v>
      </c>
      <c r="I43" s="16">
        <v>2866.6</v>
      </c>
      <c r="J43" s="16">
        <v>1.07</v>
      </c>
      <c r="K43" s="62">
        <v>0.02</v>
      </c>
    </row>
    <row r="44" spans="1:11" s="28" customFormat="1" ht="30">
      <c r="A44" s="27" t="s">
        <v>24</v>
      </c>
      <c r="B44" s="24" t="s">
        <v>98</v>
      </c>
      <c r="C44" s="29">
        <f>F44*12</f>
        <v>0</v>
      </c>
      <c r="D44" s="68">
        <f>G44*I44</f>
        <v>1375.97</v>
      </c>
      <c r="E44" s="71">
        <f>H44*12</f>
        <v>0.48</v>
      </c>
      <c r="F44" s="70"/>
      <c r="G44" s="67">
        <f>12*H44</f>
        <v>0.48</v>
      </c>
      <c r="H44" s="67">
        <v>0.04</v>
      </c>
      <c r="I44" s="16">
        <v>2866.6</v>
      </c>
      <c r="J44" s="16">
        <v>1.07</v>
      </c>
      <c r="K44" s="62">
        <v>0.03</v>
      </c>
    </row>
    <row r="45" spans="1:11" s="28" customFormat="1" ht="15">
      <c r="A45" s="27" t="s">
        <v>36</v>
      </c>
      <c r="B45" s="24"/>
      <c r="C45" s="25"/>
      <c r="D45" s="67">
        <f>D47+D48+D49+D50+D51+D52+D53+D54+D55+D56+D57+D58</f>
        <v>69697.32</v>
      </c>
      <c r="E45" s="67"/>
      <c r="F45" s="70"/>
      <c r="G45" s="67">
        <f>D45/I45</f>
        <v>24.31</v>
      </c>
      <c r="H45" s="67">
        <f>G45/12</f>
        <v>2.03</v>
      </c>
      <c r="I45" s="16">
        <v>2866.6</v>
      </c>
      <c r="J45" s="16">
        <v>1.07</v>
      </c>
      <c r="K45" s="62">
        <v>1.04</v>
      </c>
    </row>
    <row r="46" spans="1:11" s="22" customFormat="1" ht="15" hidden="1">
      <c r="A46" s="8" t="s">
        <v>66</v>
      </c>
      <c r="B46" s="32" t="s">
        <v>17</v>
      </c>
      <c r="C46" s="4"/>
      <c r="D46" s="75">
        <f>G46*I46</f>
        <v>0</v>
      </c>
      <c r="E46" s="74"/>
      <c r="F46" s="76"/>
      <c r="G46" s="74">
        <f>H46*12</f>
        <v>0</v>
      </c>
      <c r="H46" s="74">
        <v>0</v>
      </c>
      <c r="I46" s="16">
        <v>2866.6</v>
      </c>
      <c r="J46" s="16">
        <v>1.07</v>
      </c>
      <c r="K46" s="62">
        <v>0</v>
      </c>
    </row>
    <row r="47" spans="1:11" s="22" customFormat="1" ht="15">
      <c r="A47" s="8" t="s">
        <v>47</v>
      </c>
      <c r="B47" s="32" t="s">
        <v>17</v>
      </c>
      <c r="C47" s="4"/>
      <c r="D47" s="75">
        <v>294.87</v>
      </c>
      <c r="E47" s="74"/>
      <c r="F47" s="76"/>
      <c r="G47" s="74"/>
      <c r="H47" s="74"/>
      <c r="I47" s="16">
        <v>2866.6</v>
      </c>
      <c r="J47" s="16">
        <v>1.07</v>
      </c>
      <c r="K47" s="62">
        <v>0.01</v>
      </c>
    </row>
    <row r="48" spans="1:11" s="22" customFormat="1" ht="15">
      <c r="A48" s="8" t="s">
        <v>18</v>
      </c>
      <c r="B48" s="32" t="s">
        <v>22</v>
      </c>
      <c r="C48" s="4">
        <f>F48*12</f>
        <v>0</v>
      </c>
      <c r="D48" s="75">
        <v>831.64</v>
      </c>
      <c r="E48" s="74">
        <f>H48*12</f>
        <v>0</v>
      </c>
      <c r="F48" s="76"/>
      <c r="G48" s="74"/>
      <c r="H48" s="74"/>
      <c r="I48" s="16">
        <v>2866.6</v>
      </c>
      <c r="J48" s="16">
        <v>1.07</v>
      </c>
      <c r="K48" s="62">
        <v>0.02</v>
      </c>
    </row>
    <row r="49" spans="1:11" s="22" customFormat="1" ht="15">
      <c r="A49" s="99" t="s">
        <v>117</v>
      </c>
      <c r="B49" s="100" t="s">
        <v>17</v>
      </c>
      <c r="C49" s="74"/>
      <c r="D49" s="101">
        <v>1481.88</v>
      </c>
      <c r="E49" s="74"/>
      <c r="F49" s="76"/>
      <c r="G49" s="74"/>
      <c r="H49" s="74"/>
      <c r="I49" s="16">
        <v>2866.6</v>
      </c>
      <c r="J49" s="16"/>
      <c r="K49" s="62"/>
    </row>
    <row r="50" spans="1:11" s="22" customFormat="1" ht="15">
      <c r="A50" s="8" t="s">
        <v>114</v>
      </c>
      <c r="B50" s="32" t="s">
        <v>17</v>
      </c>
      <c r="C50" s="4">
        <f>F50*12</f>
        <v>0</v>
      </c>
      <c r="D50" s="75">
        <v>7615.7</v>
      </c>
      <c r="E50" s="74">
        <f>H50*12</f>
        <v>0</v>
      </c>
      <c r="F50" s="76"/>
      <c r="G50" s="74"/>
      <c r="H50" s="74"/>
      <c r="I50" s="16">
        <v>2866.6</v>
      </c>
      <c r="J50" s="16">
        <v>1.07</v>
      </c>
      <c r="K50" s="62">
        <v>0.41</v>
      </c>
    </row>
    <row r="51" spans="1:11" s="22" customFormat="1" ht="25.5">
      <c r="A51" s="8" t="s">
        <v>107</v>
      </c>
      <c r="B51" s="81" t="s">
        <v>12</v>
      </c>
      <c r="C51" s="4"/>
      <c r="D51" s="75">
        <v>39856.78</v>
      </c>
      <c r="E51" s="74"/>
      <c r="F51" s="76"/>
      <c r="G51" s="74"/>
      <c r="H51" s="74"/>
      <c r="I51" s="16">
        <v>2866.6</v>
      </c>
      <c r="J51" s="16"/>
      <c r="K51" s="62"/>
    </row>
    <row r="52" spans="1:11" s="22" customFormat="1" ht="15">
      <c r="A52" s="8" t="s">
        <v>64</v>
      </c>
      <c r="B52" s="32" t="s">
        <v>17</v>
      </c>
      <c r="C52" s="4">
        <f>F52*12</f>
        <v>0</v>
      </c>
      <c r="D52" s="75">
        <v>1584.82</v>
      </c>
      <c r="E52" s="74">
        <f>H52*12</f>
        <v>0</v>
      </c>
      <c r="F52" s="76"/>
      <c r="G52" s="74"/>
      <c r="H52" s="74"/>
      <c r="I52" s="16">
        <v>2866.6</v>
      </c>
      <c r="J52" s="16">
        <v>1.07</v>
      </c>
      <c r="K52" s="62">
        <v>0.04</v>
      </c>
    </row>
    <row r="53" spans="1:11" s="22" customFormat="1" ht="15">
      <c r="A53" s="8" t="s">
        <v>19</v>
      </c>
      <c r="B53" s="32" t="s">
        <v>17</v>
      </c>
      <c r="C53" s="4">
        <f>F53*12</f>
        <v>0</v>
      </c>
      <c r="D53" s="75">
        <v>5299.18</v>
      </c>
      <c r="E53" s="74">
        <f>H53*12</f>
        <v>0</v>
      </c>
      <c r="F53" s="76"/>
      <c r="G53" s="74"/>
      <c r="H53" s="74"/>
      <c r="I53" s="16">
        <v>2866.6</v>
      </c>
      <c r="J53" s="16">
        <v>1.07</v>
      </c>
      <c r="K53" s="62">
        <v>0.14</v>
      </c>
    </row>
    <row r="54" spans="1:11" s="22" customFormat="1" ht="15">
      <c r="A54" s="8" t="s">
        <v>20</v>
      </c>
      <c r="B54" s="32" t="s">
        <v>17</v>
      </c>
      <c r="C54" s="4">
        <f>F54*12</f>
        <v>0</v>
      </c>
      <c r="D54" s="75">
        <v>831.63</v>
      </c>
      <c r="E54" s="74">
        <f>H54*12</f>
        <v>0</v>
      </c>
      <c r="F54" s="76"/>
      <c r="G54" s="74"/>
      <c r="H54" s="74"/>
      <c r="I54" s="16">
        <v>2866.6</v>
      </c>
      <c r="J54" s="16">
        <v>1.07</v>
      </c>
      <c r="K54" s="62">
        <v>0.02</v>
      </c>
    </row>
    <row r="55" spans="1:11" s="22" customFormat="1" ht="15">
      <c r="A55" s="8" t="s">
        <v>60</v>
      </c>
      <c r="B55" s="32" t="s">
        <v>17</v>
      </c>
      <c r="C55" s="4"/>
      <c r="D55" s="75">
        <v>792.38</v>
      </c>
      <c r="E55" s="74"/>
      <c r="F55" s="76"/>
      <c r="G55" s="74"/>
      <c r="H55" s="74"/>
      <c r="I55" s="16">
        <v>2866.6</v>
      </c>
      <c r="J55" s="16">
        <v>1.07</v>
      </c>
      <c r="K55" s="62">
        <v>0.02</v>
      </c>
    </row>
    <row r="56" spans="1:11" s="22" customFormat="1" ht="15">
      <c r="A56" s="8" t="s">
        <v>61</v>
      </c>
      <c r="B56" s="32" t="s">
        <v>22</v>
      </c>
      <c r="C56" s="4"/>
      <c r="D56" s="75">
        <v>3169.64</v>
      </c>
      <c r="E56" s="74"/>
      <c r="F56" s="76"/>
      <c r="G56" s="74"/>
      <c r="H56" s="74"/>
      <c r="I56" s="16">
        <v>2866.6</v>
      </c>
      <c r="J56" s="16">
        <v>1.07</v>
      </c>
      <c r="K56" s="62">
        <v>0.09</v>
      </c>
    </row>
    <row r="57" spans="1:11" s="22" customFormat="1" ht="25.5">
      <c r="A57" s="8" t="s">
        <v>21</v>
      </c>
      <c r="B57" s="32" t="s">
        <v>17</v>
      </c>
      <c r="C57" s="4">
        <f>F57*12</f>
        <v>0</v>
      </c>
      <c r="D57" s="75">
        <v>2456.83</v>
      </c>
      <c r="E57" s="74">
        <f>H57*12</f>
        <v>0</v>
      </c>
      <c r="F57" s="76"/>
      <c r="G57" s="74"/>
      <c r="H57" s="74"/>
      <c r="I57" s="16">
        <v>2866.6</v>
      </c>
      <c r="J57" s="16">
        <v>1.07</v>
      </c>
      <c r="K57" s="62">
        <v>0.06</v>
      </c>
    </row>
    <row r="58" spans="1:11" s="22" customFormat="1" ht="15">
      <c r="A58" s="8" t="s">
        <v>104</v>
      </c>
      <c r="B58" s="32" t="s">
        <v>17</v>
      </c>
      <c r="C58" s="4"/>
      <c r="D58" s="75">
        <v>5481.97</v>
      </c>
      <c r="E58" s="74"/>
      <c r="F58" s="76"/>
      <c r="G58" s="74"/>
      <c r="H58" s="74"/>
      <c r="I58" s="16">
        <v>2866.6</v>
      </c>
      <c r="J58" s="16">
        <v>1.07</v>
      </c>
      <c r="K58" s="62">
        <v>0.01</v>
      </c>
    </row>
    <row r="59" spans="1:11" s="22" customFormat="1" ht="15" hidden="1">
      <c r="A59" s="8" t="s">
        <v>67</v>
      </c>
      <c r="B59" s="32" t="s">
        <v>17</v>
      </c>
      <c r="C59" s="9"/>
      <c r="D59" s="75">
        <f>G59*I59</f>
        <v>0</v>
      </c>
      <c r="E59" s="77"/>
      <c r="F59" s="76"/>
      <c r="G59" s="74"/>
      <c r="H59" s="74"/>
      <c r="I59" s="16">
        <v>2866.6</v>
      </c>
      <c r="J59" s="16">
        <v>1.07</v>
      </c>
      <c r="K59" s="62">
        <v>0</v>
      </c>
    </row>
    <row r="60" spans="1:11" s="22" customFormat="1" ht="15" hidden="1">
      <c r="A60" s="8"/>
      <c r="B60" s="32"/>
      <c r="C60" s="4"/>
      <c r="D60" s="75"/>
      <c r="E60" s="74"/>
      <c r="F60" s="76"/>
      <c r="G60" s="74"/>
      <c r="H60" s="74"/>
      <c r="I60" s="16">
        <v>2866.6</v>
      </c>
      <c r="J60" s="16"/>
      <c r="K60" s="62"/>
    </row>
    <row r="61" spans="1:11" s="28" customFormat="1" ht="30">
      <c r="A61" s="27" t="s">
        <v>43</v>
      </c>
      <c r="B61" s="24"/>
      <c r="C61" s="25"/>
      <c r="D61" s="67">
        <f>D62+D63+D64+D65+D69+D70+D72</f>
        <v>43112.61</v>
      </c>
      <c r="E61" s="67"/>
      <c r="F61" s="70"/>
      <c r="G61" s="67">
        <f>D61/I61</f>
        <v>15.04</v>
      </c>
      <c r="H61" s="67">
        <f>G61/12</f>
        <v>1.25</v>
      </c>
      <c r="I61" s="16">
        <v>2866.6</v>
      </c>
      <c r="J61" s="16">
        <v>1.07</v>
      </c>
      <c r="K61" s="62">
        <v>0.85</v>
      </c>
    </row>
    <row r="62" spans="1:11" s="22" customFormat="1" ht="15">
      <c r="A62" s="8" t="s">
        <v>37</v>
      </c>
      <c r="B62" s="32" t="s">
        <v>65</v>
      </c>
      <c r="C62" s="4"/>
      <c r="D62" s="75">
        <v>2377.23</v>
      </c>
      <c r="E62" s="74"/>
      <c r="F62" s="76"/>
      <c r="G62" s="74"/>
      <c r="H62" s="74"/>
      <c r="I62" s="16">
        <v>2866.6</v>
      </c>
      <c r="J62" s="16">
        <v>1.07</v>
      </c>
      <c r="K62" s="62">
        <v>0.06</v>
      </c>
    </row>
    <row r="63" spans="1:11" s="22" customFormat="1" ht="25.5">
      <c r="A63" s="8" t="s">
        <v>38</v>
      </c>
      <c r="B63" s="32" t="s">
        <v>48</v>
      </c>
      <c r="C63" s="4"/>
      <c r="D63" s="75">
        <v>1584.82</v>
      </c>
      <c r="E63" s="74"/>
      <c r="F63" s="76"/>
      <c r="G63" s="74"/>
      <c r="H63" s="74"/>
      <c r="I63" s="16">
        <v>2866.6</v>
      </c>
      <c r="J63" s="16">
        <v>1.07</v>
      </c>
      <c r="K63" s="62">
        <v>0.04</v>
      </c>
    </row>
    <row r="64" spans="1:11" s="22" customFormat="1" ht="15">
      <c r="A64" s="8" t="s">
        <v>71</v>
      </c>
      <c r="B64" s="32" t="s">
        <v>70</v>
      </c>
      <c r="C64" s="4"/>
      <c r="D64" s="75">
        <v>1663.21</v>
      </c>
      <c r="E64" s="74"/>
      <c r="F64" s="76"/>
      <c r="G64" s="74"/>
      <c r="H64" s="74"/>
      <c r="I64" s="16">
        <v>2866.6</v>
      </c>
      <c r="J64" s="16">
        <v>1.07</v>
      </c>
      <c r="K64" s="62">
        <v>0.04</v>
      </c>
    </row>
    <row r="65" spans="1:11" s="22" customFormat="1" ht="25.5">
      <c r="A65" s="8" t="s">
        <v>68</v>
      </c>
      <c r="B65" s="32" t="s">
        <v>69</v>
      </c>
      <c r="C65" s="4"/>
      <c r="D65" s="75">
        <v>1584.8</v>
      </c>
      <c r="E65" s="74"/>
      <c r="F65" s="76"/>
      <c r="G65" s="74"/>
      <c r="H65" s="74"/>
      <c r="I65" s="16">
        <v>2866.6</v>
      </c>
      <c r="J65" s="16">
        <v>1.07</v>
      </c>
      <c r="K65" s="62">
        <v>0.04</v>
      </c>
    </row>
    <row r="66" spans="1:11" s="22" customFormat="1" ht="15" hidden="1">
      <c r="A66" s="8" t="s">
        <v>51</v>
      </c>
      <c r="B66" s="32" t="s">
        <v>70</v>
      </c>
      <c r="C66" s="4"/>
      <c r="D66" s="75">
        <f aca="true" t="shared" si="3" ref="D66:D71">G66*I66</f>
        <v>0</v>
      </c>
      <c r="E66" s="74"/>
      <c r="F66" s="76"/>
      <c r="G66" s="74"/>
      <c r="H66" s="74"/>
      <c r="I66" s="16">
        <v>2866.6</v>
      </c>
      <c r="J66" s="16">
        <v>1.07</v>
      </c>
      <c r="K66" s="62">
        <v>0</v>
      </c>
    </row>
    <row r="67" spans="1:11" s="22" customFormat="1" ht="15" hidden="1">
      <c r="A67" s="8" t="s">
        <v>52</v>
      </c>
      <c r="B67" s="32" t="s">
        <v>17</v>
      </c>
      <c r="C67" s="4"/>
      <c r="D67" s="75">
        <f t="shared" si="3"/>
        <v>0</v>
      </c>
      <c r="E67" s="74"/>
      <c r="F67" s="76"/>
      <c r="G67" s="74"/>
      <c r="H67" s="74"/>
      <c r="I67" s="16">
        <v>2866.6</v>
      </c>
      <c r="J67" s="16">
        <v>1.07</v>
      </c>
      <c r="K67" s="62">
        <v>0</v>
      </c>
    </row>
    <row r="68" spans="1:11" s="22" customFormat="1" ht="25.5" hidden="1">
      <c r="A68" s="8" t="s">
        <v>49</v>
      </c>
      <c r="B68" s="32" t="s">
        <v>17</v>
      </c>
      <c r="C68" s="4"/>
      <c r="D68" s="75">
        <f t="shared" si="3"/>
        <v>0</v>
      </c>
      <c r="E68" s="74"/>
      <c r="F68" s="76"/>
      <c r="G68" s="74"/>
      <c r="H68" s="74"/>
      <c r="I68" s="16">
        <v>2866.6</v>
      </c>
      <c r="J68" s="16">
        <v>1.07</v>
      </c>
      <c r="K68" s="62">
        <v>0</v>
      </c>
    </row>
    <row r="69" spans="1:11" s="22" customFormat="1" ht="25.5">
      <c r="A69" s="8" t="s">
        <v>101</v>
      </c>
      <c r="B69" s="81" t="s">
        <v>12</v>
      </c>
      <c r="C69" s="4"/>
      <c r="D69" s="75">
        <v>11044.32</v>
      </c>
      <c r="E69" s="74"/>
      <c r="F69" s="76"/>
      <c r="G69" s="74"/>
      <c r="H69" s="74"/>
      <c r="I69" s="16">
        <v>2866.6</v>
      </c>
      <c r="J69" s="16">
        <v>1.07</v>
      </c>
      <c r="K69" s="62">
        <v>0.28</v>
      </c>
    </row>
    <row r="70" spans="1:11" s="22" customFormat="1" ht="15">
      <c r="A70" s="8" t="s">
        <v>62</v>
      </c>
      <c r="B70" s="32" t="s">
        <v>9</v>
      </c>
      <c r="C70" s="9"/>
      <c r="D70" s="75">
        <v>5636.64</v>
      </c>
      <c r="E70" s="77"/>
      <c r="F70" s="76"/>
      <c r="G70" s="74"/>
      <c r="H70" s="74"/>
      <c r="I70" s="16">
        <v>2866.6</v>
      </c>
      <c r="J70" s="16">
        <v>1.07</v>
      </c>
      <c r="K70" s="62">
        <v>0.14</v>
      </c>
    </row>
    <row r="71" spans="1:11" s="22" customFormat="1" ht="15" hidden="1">
      <c r="A71" s="8" t="s">
        <v>75</v>
      </c>
      <c r="B71" s="32" t="s">
        <v>17</v>
      </c>
      <c r="C71" s="4"/>
      <c r="D71" s="75">
        <f t="shared" si="3"/>
        <v>0</v>
      </c>
      <c r="E71" s="74"/>
      <c r="F71" s="76"/>
      <c r="G71" s="74">
        <f>H71*12</f>
        <v>0</v>
      </c>
      <c r="H71" s="74">
        <v>0</v>
      </c>
      <c r="I71" s="16">
        <v>2866.6</v>
      </c>
      <c r="J71" s="16">
        <v>1.07</v>
      </c>
      <c r="K71" s="62">
        <v>0</v>
      </c>
    </row>
    <row r="72" spans="1:11" s="22" customFormat="1" ht="25.5">
      <c r="A72" s="8" t="s">
        <v>113</v>
      </c>
      <c r="B72" s="81" t="s">
        <v>12</v>
      </c>
      <c r="C72" s="4"/>
      <c r="D72" s="102">
        <v>19221.59</v>
      </c>
      <c r="E72" s="74"/>
      <c r="F72" s="76"/>
      <c r="G72" s="77"/>
      <c r="H72" s="77"/>
      <c r="I72" s="16">
        <v>2866.6</v>
      </c>
      <c r="J72" s="16"/>
      <c r="K72" s="62"/>
    </row>
    <row r="73" spans="1:11" s="22" customFormat="1" ht="30">
      <c r="A73" s="27" t="s">
        <v>44</v>
      </c>
      <c r="B73" s="32"/>
      <c r="C73" s="4"/>
      <c r="D73" s="67">
        <f>D74</f>
        <v>1523.14</v>
      </c>
      <c r="E73" s="74"/>
      <c r="F73" s="76"/>
      <c r="G73" s="67">
        <f>D73/I73</f>
        <v>0.53</v>
      </c>
      <c r="H73" s="67">
        <f>G73/12</f>
        <v>0.04</v>
      </c>
      <c r="I73" s="16">
        <v>2866.6</v>
      </c>
      <c r="J73" s="16">
        <v>1.07</v>
      </c>
      <c r="K73" s="62">
        <v>0.09</v>
      </c>
    </row>
    <row r="74" spans="1:11" s="22" customFormat="1" ht="15">
      <c r="A74" s="8" t="s">
        <v>91</v>
      </c>
      <c r="B74" s="81" t="s">
        <v>17</v>
      </c>
      <c r="C74" s="4"/>
      <c r="D74" s="75">
        <v>1523.14</v>
      </c>
      <c r="E74" s="74"/>
      <c r="F74" s="76"/>
      <c r="G74" s="74"/>
      <c r="H74" s="74"/>
      <c r="I74" s="16">
        <v>2866.6</v>
      </c>
      <c r="J74" s="16">
        <v>1.07</v>
      </c>
      <c r="K74" s="62">
        <v>0.04</v>
      </c>
    </row>
    <row r="75" spans="1:11" s="22" customFormat="1" ht="15" hidden="1">
      <c r="A75" s="8" t="s">
        <v>63</v>
      </c>
      <c r="B75" s="32" t="s">
        <v>9</v>
      </c>
      <c r="C75" s="4"/>
      <c r="D75" s="75">
        <f>G75*I75</f>
        <v>0</v>
      </c>
      <c r="E75" s="74"/>
      <c r="F75" s="76"/>
      <c r="G75" s="74">
        <f>H75*12</f>
        <v>0</v>
      </c>
      <c r="H75" s="74">
        <v>0</v>
      </c>
      <c r="I75" s="16">
        <v>2866.6</v>
      </c>
      <c r="J75" s="16">
        <v>1.07</v>
      </c>
      <c r="K75" s="62">
        <v>0</v>
      </c>
    </row>
    <row r="76" spans="1:11" s="22" customFormat="1" ht="15">
      <c r="A76" s="27" t="s">
        <v>45</v>
      </c>
      <c r="B76" s="32"/>
      <c r="C76" s="4"/>
      <c r="D76" s="67">
        <f>D77+D78+D79+D83</f>
        <v>14302.54</v>
      </c>
      <c r="E76" s="74"/>
      <c r="F76" s="76"/>
      <c r="G76" s="67">
        <f>D76/I76</f>
        <v>4.99</v>
      </c>
      <c r="H76" s="67">
        <f>G76/12</f>
        <v>0.42</v>
      </c>
      <c r="I76" s="16">
        <v>2866.6</v>
      </c>
      <c r="J76" s="16">
        <v>1.07</v>
      </c>
      <c r="K76" s="62">
        <v>0.36</v>
      </c>
    </row>
    <row r="77" spans="1:11" s="22" customFormat="1" ht="15">
      <c r="A77" s="8" t="s">
        <v>39</v>
      </c>
      <c r="B77" s="32" t="s">
        <v>9</v>
      </c>
      <c r="C77" s="4"/>
      <c r="D77" s="75">
        <v>1104.48</v>
      </c>
      <c r="E77" s="74"/>
      <c r="F77" s="76"/>
      <c r="G77" s="74"/>
      <c r="H77" s="74"/>
      <c r="I77" s="16">
        <v>2866.6</v>
      </c>
      <c r="J77" s="16">
        <v>1.07</v>
      </c>
      <c r="K77" s="62">
        <v>0.03</v>
      </c>
    </row>
    <row r="78" spans="1:11" s="22" customFormat="1" ht="15">
      <c r="A78" s="8" t="s">
        <v>79</v>
      </c>
      <c r="B78" s="32" t="s">
        <v>17</v>
      </c>
      <c r="C78" s="4"/>
      <c r="D78" s="75">
        <v>6810.47</v>
      </c>
      <c r="E78" s="74"/>
      <c r="F78" s="76"/>
      <c r="G78" s="74"/>
      <c r="H78" s="74"/>
      <c r="I78" s="16">
        <v>2866.6</v>
      </c>
      <c r="J78" s="16">
        <v>1.07</v>
      </c>
      <c r="K78" s="62">
        <v>0.17</v>
      </c>
    </row>
    <row r="79" spans="1:11" s="22" customFormat="1" ht="15">
      <c r="A79" s="8" t="s">
        <v>40</v>
      </c>
      <c r="B79" s="32" t="s">
        <v>17</v>
      </c>
      <c r="C79" s="4"/>
      <c r="D79" s="75">
        <v>828.31</v>
      </c>
      <c r="E79" s="74"/>
      <c r="F79" s="76"/>
      <c r="G79" s="74"/>
      <c r="H79" s="74"/>
      <c r="I79" s="16">
        <v>2866.6</v>
      </c>
      <c r="J79" s="16">
        <v>1.07</v>
      </c>
      <c r="K79" s="62">
        <v>0.02</v>
      </c>
    </row>
    <row r="80" spans="1:11" s="45" customFormat="1" ht="27.75" customHeight="1" hidden="1">
      <c r="A80" s="41" t="s">
        <v>50</v>
      </c>
      <c r="B80" s="42" t="s">
        <v>12</v>
      </c>
      <c r="C80" s="43"/>
      <c r="D80" s="79">
        <f>G80*I80</f>
        <v>0</v>
      </c>
      <c r="E80" s="78"/>
      <c r="F80" s="80"/>
      <c r="G80" s="78"/>
      <c r="H80" s="78"/>
      <c r="I80" s="44">
        <v>2866.6</v>
      </c>
      <c r="J80" s="16">
        <v>1.07</v>
      </c>
      <c r="K80" s="62">
        <v>0</v>
      </c>
    </row>
    <row r="81" spans="1:11" s="22" customFormat="1" ht="25.5" hidden="1">
      <c r="A81" s="8" t="s">
        <v>72</v>
      </c>
      <c r="B81" s="32" t="s">
        <v>12</v>
      </c>
      <c r="C81" s="4"/>
      <c r="D81" s="75">
        <f>G81*I81</f>
        <v>0</v>
      </c>
      <c r="E81" s="74"/>
      <c r="F81" s="76"/>
      <c r="G81" s="74"/>
      <c r="H81" s="74"/>
      <c r="I81" s="16">
        <v>2866.6</v>
      </c>
      <c r="J81" s="16">
        <v>1.07</v>
      </c>
      <c r="K81" s="62">
        <v>0</v>
      </c>
    </row>
    <row r="82" spans="1:11" s="22" customFormat="1" ht="25.5" hidden="1">
      <c r="A82" s="8" t="s">
        <v>76</v>
      </c>
      <c r="B82" s="32" t="s">
        <v>12</v>
      </c>
      <c r="C82" s="4"/>
      <c r="D82" s="75">
        <f>G82*I82</f>
        <v>0</v>
      </c>
      <c r="E82" s="74"/>
      <c r="F82" s="76"/>
      <c r="G82" s="74"/>
      <c r="H82" s="74"/>
      <c r="I82" s="16">
        <v>2866.6</v>
      </c>
      <c r="J82" s="16">
        <v>1.07</v>
      </c>
      <c r="K82" s="62">
        <v>0</v>
      </c>
    </row>
    <row r="83" spans="1:11" s="22" customFormat="1" ht="25.5">
      <c r="A83" s="8" t="s">
        <v>74</v>
      </c>
      <c r="B83" s="32" t="s">
        <v>12</v>
      </c>
      <c r="C83" s="4"/>
      <c r="D83" s="75">
        <v>5559.28</v>
      </c>
      <c r="E83" s="74"/>
      <c r="F83" s="76"/>
      <c r="G83" s="74"/>
      <c r="H83" s="74"/>
      <c r="I83" s="16">
        <v>2866.6</v>
      </c>
      <c r="J83" s="16">
        <v>1.07</v>
      </c>
      <c r="K83" s="62">
        <v>0.14</v>
      </c>
    </row>
    <row r="84" spans="1:11" s="22" customFormat="1" ht="15">
      <c r="A84" s="27" t="s">
        <v>46</v>
      </c>
      <c r="B84" s="32"/>
      <c r="C84" s="4"/>
      <c r="D84" s="67">
        <f>D85+D86</f>
        <v>993.79</v>
      </c>
      <c r="E84" s="74"/>
      <c r="F84" s="76"/>
      <c r="G84" s="67">
        <f>D84/I84</f>
        <v>0.35</v>
      </c>
      <c r="H84" s="67">
        <f>G84/12</f>
        <v>0.03</v>
      </c>
      <c r="I84" s="16">
        <v>2866.6</v>
      </c>
      <c r="J84" s="16">
        <v>1.07</v>
      </c>
      <c r="K84" s="62">
        <v>0.13</v>
      </c>
    </row>
    <row r="85" spans="1:11" s="22" customFormat="1" ht="15">
      <c r="A85" s="8" t="s">
        <v>41</v>
      </c>
      <c r="B85" s="32" t="s">
        <v>17</v>
      </c>
      <c r="C85" s="4"/>
      <c r="D85" s="75">
        <v>993.79</v>
      </c>
      <c r="E85" s="74"/>
      <c r="F85" s="76"/>
      <c r="G85" s="74"/>
      <c r="H85" s="74"/>
      <c r="I85" s="16">
        <v>2866.6</v>
      </c>
      <c r="J85" s="16">
        <v>1.07</v>
      </c>
      <c r="K85" s="62">
        <v>0.02</v>
      </c>
    </row>
    <row r="86" spans="1:11" s="22" customFormat="1" ht="15" hidden="1">
      <c r="A86" s="8" t="s">
        <v>42</v>
      </c>
      <c r="B86" s="32" t="s">
        <v>17</v>
      </c>
      <c r="C86" s="4"/>
      <c r="D86" s="75">
        <v>0</v>
      </c>
      <c r="E86" s="74"/>
      <c r="F86" s="76"/>
      <c r="G86" s="74"/>
      <c r="H86" s="74"/>
      <c r="I86" s="16">
        <v>2866.6</v>
      </c>
      <c r="J86" s="16">
        <v>1.07</v>
      </c>
      <c r="K86" s="62">
        <v>0.02</v>
      </c>
    </row>
    <row r="87" spans="1:11" s="16" customFormat="1" ht="15">
      <c r="A87" s="27" t="s">
        <v>59</v>
      </c>
      <c r="B87" s="24"/>
      <c r="C87" s="25"/>
      <c r="D87" s="67">
        <f>D88+D89</f>
        <v>21218</v>
      </c>
      <c r="E87" s="67"/>
      <c r="F87" s="70"/>
      <c r="G87" s="67">
        <f>D87/I87</f>
        <v>7.4</v>
      </c>
      <c r="H87" s="67">
        <f>G87/12</f>
        <v>0.62</v>
      </c>
      <c r="I87" s="16">
        <v>2866.6</v>
      </c>
      <c r="J87" s="16">
        <v>1.07</v>
      </c>
      <c r="K87" s="62">
        <v>0.04</v>
      </c>
    </row>
    <row r="88" spans="1:11" s="22" customFormat="1" ht="15">
      <c r="A88" s="8" t="s">
        <v>111</v>
      </c>
      <c r="B88" s="81" t="s">
        <v>112</v>
      </c>
      <c r="C88" s="4"/>
      <c r="D88" s="75">
        <f>27960/3</f>
        <v>9320</v>
      </c>
      <c r="E88" s="74"/>
      <c r="F88" s="76"/>
      <c r="G88" s="74"/>
      <c r="H88" s="74"/>
      <c r="I88" s="16">
        <v>2866.6</v>
      </c>
      <c r="J88" s="16">
        <v>1.07</v>
      </c>
      <c r="K88" s="62">
        <v>0.04</v>
      </c>
    </row>
    <row r="89" spans="1:11" s="22" customFormat="1" ht="15">
      <c r="A89" s="8" t="s">
        <v>73</v>
      </c>
      <c r="B89" s="81" t="s">
        <v>22</v>
      </c>
      <c r="C89" s="4">
        <f>F89*12</f>
        <v>0</v>
      </c>
      <c r="D89" s="75">
        <v>11898</v>
      </c>
      <c r="E89" s="74">
        <f>H89*12</f>
        <v>0</v>
      </c>
      <c r="F89" s="76"/>
      <c r="G89" s="74"/>
      <c r="H89" s="74"/>
      <c r="I89" s="16">
        <v>2866.6</v>
      </c>
      <c r="J89" s="16">
        <v>1.07</v>
      </c>
      <c r="K89" s="62">
        <v>0</v>
      </c>
    </row>
    <row r="90" spans="1:11" s="16" customFormat="1" ht="15">
      <c r="A90" s="27" t="s">
        <v>58</v>
      </c>
      <c r="B90" s="24"/>
      <c r="C90" s="25"/>
      <c r="D90" s="67">
        <f>D91+D92</f>
        <v>10933.99</v>
      </c>
      <c r="E90" s="67">
        <f>E91+E92</f>
        <v>0</v>
      </c>
      <c r="F90" s="67">
        <f>F91+F92</f>
        <v>0</v>
      </c>
      <c r="G90" s="67">
        <f>D90/I90</f>
        <v>3.81</v>
      </c>
      <c r="H90" s="67">
        <f>G90/12</f>
        <v>0.32</v>
      </c>
      <c r="I90" s="16">
        <v>2866.6</v>
      </c>
      <c r="J90" s="16">
        <v>1.07</v>
      </c>
      <c r="K90" s="62">
        <v>0</v>
      </c>
    </row>
    <row r="91" spans="1:11" s="22" customFormat="1" ht="15">
      <c r="A91" s="8" t="s">
        <v>118</v>
      </c>
      <c r="B91" s="32" t="s">
        <v>65</v>
      </c>
      <c r="C91" s="4"/>
      <c r="D91" s="75">
        <v>4417.56</v>
      </c>
      <c r="E91" s="74"/>
      <c r="F91" s="76"/>
      <c r="G91" s="74"/>
      <c r="H91" s="74"/>
      <c r="I91" s="16">
        <v>2866.6</v>
      </c>
      <c r="J91" s="16">
        <v>1.07</v>
      </c>
      <c r="K91" s="62">
        <v>0</v>
      </c>
    </row>
    <row r="92" spans="1:11" s="22" customFormat="1" ht="15">
      <c r="A92" s="8" t="s">
        <v>90</v>
      </c>
      <c r="B92" s="32" t="s">
        <v>65</v>
      </c>
      <c r="C92" s="4"/>
      <c r="D92" s="75">
        <v>6516.43</v>
      </c>
      <c r="E92" s="74"/>
      <c r="F92" s="76"/>
      <c r="G92" s="74"/>
      <c r="H92" s="74"/>
      <c r="I92" s="16">
        <v>2866.6</v>
      </c>
      <c r="J92" s="16">
        <v>1.07</v>
      </c>
      <c r="K92" s="62">
        <v>0</v>
      </c>
    </row>
    <row r="93" spans="1:11" s="16" customFormat="1" ht="30.75" thickBot="1">
      <c r="A93" s="33" t="s">
        <v>33</v>
      </c>
      <c r="B93" s="24" t="s">
        <v>12</v>
      </c>
      <c r="C93" s="31">
        <f>F93*12</f>
        <v>0</v>
      </c>
      <c r="D93" s="72">
        <v>15479.65</v>
      </c>
      <c r="E93" s="72">
        <f>H93*12</f>
        <v>5.4</v>
      </c>
      <c r="F93" s="73"/>
      <c r="G93" s="72">
        <f>H93*12</f>
        <v>5.4</v>
      </c>
      <c r="H93" s="72">
        <f>0.34+0.11</f>
        <v>0.45</v>
      </c>
      <c r="I93" s="16">
        <v>2866.6</v>
      </c>
      <c r="J93" s="16">
        <v>1.07</v>
      </c>
      <c r="K93" s="62">
        <v>0.3</v>
      </c>
    </row>
    <row r="94" spans="1:11" s="16" customFormat="1" ht="26.25" customHeight="1">
      <c r="A94" s="84" t="s">
        <v>105</v>
      </c>
      <c r="B94" s="85" t="s">
        <v>11</v>
      </c>
      <c r="C94" s="31"/>
      <c r="D94" s="103">
        <f>G94*I94</f>
        <v>59166.62</v>
      </c>
      <c r="E94" s="103"/>
      <c r="F94" s="103"/>
      <c r="G94" s="103">
        <f>12*H94</f>
        <v>20.64</v>
      </c>
      <c r="H94" s="72">
        <v>1.72</v>
      </c>
      <c r="I94" s="16">
        <v>2866.6</v>
      </c>
      <c r="K94" s="62"/>
    </row>
    <row r="95" spans="1:13" s="16" customFormat="1" ht="18.75">
      <c r="A95" s="86" t="s">
        <v>99</v>
      </c>
      <c r="B95" s="24"/>
      <c r="C95" s="29"/>
      <c r="D95" s="71">
        <f>D15+D23+D32+D33+D34+D35+D36+D40+D41+D42+D43+D44+D45+D61+D73+D76+D84+D87+D90+D93+D94</f>
        <v>548181.06</v>
      </c>
      <c r="E95" s="71">
        <f>E15+E23+E32+E33+E34+E35+E36+E40+E41+E42+E43+E44+E45+E61+E73+E76+E84+E87+E90+E93+E94</f>
        <v>108.24</v>
      </c>
      <c r="F95" s="71">
        <f>F15+F23+F32+F33+F34+F35+F36+F40+F41+F42+F43+F44+F45+F61+F73+F76+F84+F87+F90+F93+F94</f>
        <v>0</v>
      </c>
      <c r="G95" s="71">
        <f>G15+G23+G32+G33+G34+G35+G36+G40+G41+G42+G43+G44+G45+G61+G73+G76+G84+G87+G90+G93+G94</f>
        <v>191.21</v>
      </c>
      <c r="H95" s="71">
        <f>H15+H23+H32+H33+H34+H35+H36+H40+H41+H42+H43+H44+H45+H61+H73+H76+H84+H87+H90+H93+H94</f>
        <v>15.94</v>
      </c>
      <c r="K95" s="62"/>
      <c r="M95" s="16">
        <f>16.04*I94*12</f>
        <v>551763.168</v>
      </c>
    </row>
    <row r="96" spans="1:11" s="16" customFormat="1" ht="18.75">
      <c r="A96" s="54"/>
      <c r="B96" s="52"/>
      <c r="C96" s="53"/>
      <c r="D96" s="104"/>
      <c r="E96" s="104"/>
      <c r="F96" s="104"/>
      <c r="G96" s="104"/>
      <c r="H96" s="104"/>
      <c r="K96" s="62"/>
    </row>
    <row r="97" spans="1:11" s="16" customFormat="1" ht="18.75">
      <c r="A97" s="56"/>
      <c r="B97" s="52"/>
      <c r="C97" s="53"/>
      <c r="D97" s="105"/>
      <c r="E97" s="104"/>
      <c r="F97" s="104"/>
      <c r="G97" s="105"/>
      <c r="H97" s="105"/>
      <c r="K97" s="62"/>
    </row>
    <row r="98" spans="1:13" s="16" customFormat="1" ht="18.75">
      <c r="A98" s="56"/>
      <c r="B98" s="52"/>
      <c r="C98" s="53"/>
      <c r="D98" s="104"/>
      <c r="E98" s="104"/>
      <c r="F98" s="104"/>
      <c r="G98" s="104"/>
      <c r="H98" s="104"/>
      <c r="K98" s="62"/>
      <c r="M98" s="16">
        <f>17.28*I99*12</f>
        <v>594418.176</v>
      </c>
    </row>
    <row r="99" spans="1:11" s="16" customFormat="1" ht="18.75">
      <c r="A99" s="87" t="s">
        <v>31</v>
      </c>
      <c r="B99" s="24"/>
      <c r="C99" s="29">
        <f>F99*12</f>
        <v>0</v>
      </c>
      <c r="D99" s="71">
        <f>D100+D101+D102+D103+D104</f>
        <v>39682.75</v>
      </c>
      <c r="E99" s="71">
        <f>E100+E101+E102+E103+E104</f>
        <v>0</v>
      </c>
      <c r="F99" s="71">
        <f>F100+F101+F102+F103+F104</f>
        <v>0</v>
      </c>
      <c r="G99" s="71">
        <f>G100+G101+G102+G103+G104</f>
        <v>13.84</v>
      </c>
      <c r="H99" s="71">
        <f>H100+H101+H102+H103+H104</f>
        <v>1.16</v>
      </c>
      <c r="I99" s="16">
        <v>2866.6</v>
      </c>
      <c r="K99" s="62"/>
    </row>
    <row r="100" spans="1:11" s="22" customFormat="1" ht="15">
      <c r="A100" s="8" t="s">
        <v>121</v>
      </c>
      <c r="B100" s="32"/>
      <c r="C100" s="4"/>
      <c r="D100" s="75">
        <v>20483.64</v>
      </c>
      <c r="E100" s="74"/>
      <c r="F100" s="76"/>
      <c r="G100" s="74">
        <f>D100/I100</f>
        <v>7.15</v>
      </c>
      <c r="H100" s="74">
        <f>G100/12</f>
        <v>0.6</v>
      </c>
      <c r="I100" s="16">
        <v>2866.6</v>
      </c>
      <c r="J100" s="16"/>
      <c r="K100" s="62"/>
    </row>
    <row r="101" spans="1:11" s="22" customFormat="1" ht="15">
      <c r="A101" s="8" t="s">
        <v>120</v>
      </c>
      <c r="B101" s="32"/>
      <c r="C101" s="4"/>
      <c r="D101" s="75">
        <v>4706.91</v>
      </c>
      <c r="E101" s="74"/>
      <c r="F101" s="76"/>
      <c r="G101" s="74">
        <f>D101/I101</f>
        <v>1.64</v>
      </c>
      <c r="H101" s="74">
        <f>G101/12</f>
        <v>0.14</v>
      </c>
      <c r="I101" s="16">
        <v>2866.6</v>
      </c>
      <c r="J101" s="16"/>
      <c r="K101" s="62"/>
    </row>
    <row r="102" spans="1:11" s="22" customFormat="1" ht="15">
      <c r="A102" s="8" t="s">
        <v>109</v>
      </c>
      <c r="B102" s="32"/>
      <c r="C102" s="4"/>
      <c r="D102" s="75">
        <v>2405.74</v>
      </c>
      <c r="E102" s="74"/>
      <c r="F102" s="76"/>
      <c r="G102" s="74">
        <f>D102/I102</f>
        <v>0.84</v>
      </c>
      <c r="H102" s="74">
        <f>G102/12</f>
        <v>0.07</v>
      </c>
      <c r="I102" s="16">
        <v>2866.6</v>
      </c>
      <c r="J102" s="16"/>
      <c r="K102" s="62"/>
    </row>
    <row r="103" spans="1:11" s="22" customFormat="1" ht="15">
      <c r="A103" s="8" t="s">
        <v>108</v>
      </c>
      <c r="B103" s="81"/>
      <c r="C103" s="4"/>
      <c r="D103" s="75">
        <v>7116.17</v>
      </c>
      <c r="E103" s="74"/>
      <c r="F103" s="76"/>
      <c r="G103" s="74">
        <f>D103/I103</f>
        <v>2.48</v>
      </c>
      <c r="H103" s="74">
        <f>G103/12</f>
        <v>0.21</v>
      </c>
      <c r="I103" s="16">
        <v>2866.6</v>
      </c>
      <c r="J103" s="16"/>
      <c r="K103" s="62"/>
    </row>
    <row r="104" spans="1:11" s="22" customFormat="1" ht="15">
      <c r="A104" s="8" t="s">
        <v>100</v>
      </c>
      <c r="B104" s="32"/>
      <c r="C104" s="4"/>
      <c r="D104" s="75">
        <v>4970.29</v>
      </c>
      <c r="E104" s="74"/>
      <c r="F104" s="76"/>
      <c r="G104" s="74">
        <f>D104/I104</f>
        <v>1.73</v>
      </c>
      <c r="H104" s="74">
        <f>G104/12</f>
        <v>0.14</v>
      </c>
      <c r="I104" s="16">
        <v>2866.6</v>
      </c>
      <c r="J104" s="16"/>
      <c r="K104" s="62"/>
    </row>
    <row r="105" spans="1:11" s="16" customFormat="1" ht="18.75">
      <c r="A105" s="51"/>
      <c r="B105" s="52"/>
      <c r="C105" s="53"/>
      <c r="D105" s="106"/>
      <c r="E105" s="104"/>
      <c r="F105" s="106"/>
      <c r="G105" s="104"/>
      <c r="H105" s="106"/>
      <c r="K105" s="62"/>
    </row>
    <row r="106" spans="1:11" s="16" customFormat="1" ht="18.75">
      <c r="A106" s="51"/>
      <c r="B106" s="52"/>
      <c r="C106" s="53"/>
      <c r="D106" s="106"/>
      <c r="E106" s="104"/>
      <c r="F106" s="106"/>
      <c r="G106" s="104"/>
      <c r="H106" s="106"/>
      <c r="K106" s="62"/>
    </row>
    <row r="107" spans="1:11" s="16" customFormat="1" ht="19.5" thickBot="1">
      <c r="A107" s="50" t="s">
        <v>80</v>
      </c>
      <c r="B107" s="48"/>
      <c r="C107" s="49"/>
      <c r="D107" s="107">
        <f>D95+D99</f>
        <v>587863.81</v>
      </c>
      <c r="E107" s="107">
        <f>E95+E99</f>
        <v>108.24</v>
      </c>
      <c r="F107" s="107">
        <f>F95+F99</f>
        <v>0</v>
      </c>
      <c r="G107" s="107">
        <f>G95+G99</f>
        <v>205.05</v>
      </c>
      <c r="H107" s="107">
        <f>H95+H99</f>
        <v>17.1</v>
      </c>
      <c r="K107" s="62"/>
    </row>
    <row r="108" spans="1:11" s="16" customFormat="1" ht="18.75">
      <c r="A108" s="54"/>
      <c r="B108" s="52"/>
      <c r="C108" s="53"/>
      <c r="D108" s="53"/>
      <c r="E108" s="53"/>
      <c r="F108" s="53"/>
      <c r="G108" s="53"/>
      <c r="H108" s="53"/>
      <c r="K108" s="62"/>
    </row>
    <row r="109" spans="1:11" s="55" customFormat="1" ht="19.5">
      <c r="A109" s="56"/>
      <c r="B109" s="57"/>
      <c r="C109" s="57"/>
      <c r="D109" s="57"/>
      <c r="E109" s="58"/>
      <c r="F109" s="58"/>
      <c r="G109" s="58"/>
      <c r="H109" s="59"/>
      <c r="K109" s="64"/>
    </row>
    <row r="110" spans="1:12" s="34" customFormat="1" ht="19.5">
      <c r="A110" s="36"/>
      <c r="B110" s="37"/>
      <c r="C110" s="6"/>
      <c r="D110" s="6"/>
      <c r="E110" s="6"/>
      <c r="F110" s="6"/>
      <c r="G110" s="6"/>
      <c r="H110" s="6"/>
      <c r="K110" s="65"/>
      <c r="L110" s="5"/>
    </row>
    <row r="111" spans="1:11" s="5" customFormat="1" ht="14.25">
      <c r="A111" s="119" t="s">
        <v>29</v>
      </c>
      <c r="B111" s="119"/>
      <c r="C111" s="119"/>
      <c r="D111" s="119"/>
      <c r="E111" s="119"/>
      <c r="F111" s="119"/>
      <c r="K111" s="66"/>
    </row>
    <row r="112" spans="1:11" s="5" customFormat="1" ht="12.75">
      <c r="A112" s="35" t="s">
        <v>30</v>
      </c>
      <c r="K112" s="66"/>
    </row>
    <row r="113" s="5" customFormat="1" ht="12.75">
      <c r="K113" s="66"/>
    </row>
    <row r="114" s="5" customFormat="1" ht="12.75">
      <c r="K114" s="66"/>
    </row>
    <row r="115" s="5" customFormat="1" ht="12.75">
      <c r="K115" s="66"/>
    </row>
    <row r="116" s="5" customFormat="1" ht="12.75">
      <c r="K116" s="66"/>
    </row>
    <row r="117" s="5" customFormat="1" ht="12.75">
      <c r="K117" s="66"/>
    </row>
    <row r="118" s="5" customFormat="1" ht="12.75">
      <c r="K118" s="66"/>
    </row>
    <row r="119" s="5" customFormat="1" ht="12.75">
      <c r="K119" s="66"/>
    </row>
    <row r="120" s="5" customFormat="1" ht="12.75">
      <c r="K120" s="66"/>
    </row>
    <row r="121" s="5" customFormat="1" ht="12.75">
      <c r="K121" s="66"/>
    </row>
    <row r="122" s="5" customFormat="1" ht="12.75">
      <c r="K122" s="66"/>
    </row>
    <row r="123" s="5" customFormat="1" ht="12.75">
      <c r="K123" s="66"/>
    </row>
    <row r="124" s="5" customFormat="1" ht="12.75">
      <c r="K124" s="66"/>
    </row>
    <row r="125" spans="11:12" s="5" customFormat="1" ht="12.75">
      <c r="K125" s="66"/>
      <c r="L125" s="7"/>
    </row>
  </sheetData>
  <sheetProtection/>
  <mergeCells count="12">
    <mergeCell ref="A8:H8"/>
    <mergeCell ref="A9:H9"/>
    <mergeCell ref="A10:H10"/>
    <mergeCell ref="A11:H11"/>
    <mergeCell ref="A14:H14"/>
    <mergeCell ref="A111:F111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2014-05-21T05:38:07Z</cp:lastPrinted>
  <dcterms:created xsi:type="dcterms:W3CDTF">2010-04-02T14:46:04Z</dcterms:created>
  <dcterms:modified xsi:type="dcterms:W3CDTF">2014-07-22T05:21:50Z</dcterms:modified>
  <cp:category/>
  <cp:version/>
  <cp:contentType/>
  <cp:contentStatus/>
</cp:coreProperties>
</file>