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/>
  </bookViews>
  <sheets>
    <sheet name="по голосованию" sheetId="4" r:id="rId1"/>
  </sheets>
  <definedNames>
    <definedName name="_xlnm.Print_Area" localSheetId="0">'по голосованию'!$A$1:$H$135</definedName>
  </definedNames>
  <calcPr calcId="145621" fullPrecision="0"/>
</workbook>
</file>

<file path=xl/calcChain.xml><?xml version="1.0" encoding="utf-8"?>
<calcChain xmlns="http://schemas.openxmlformats.org/spreadsheetml/2006/main">
  <c r="H15" i="4" l="1"/>
  <c r="H80" i="4"/>
  <c r="G103" i="4" l="1"/>
  <c r="H103" i="4" s="1"/>
  <c r="G102" i="4"/>
  <c r="H102" i="4" s="1"/>
  <c r="G100" i="4"/>
  <c r="H100" i="4" s="1"/>
  <c r="G99" i="4"/>
  <c r="H99" i="4" s="1"/>
  <c r="G98" i="4"/>
  <c r="H98" i="4" s="1"/>
  <c r="G97" i="4"/>
  <c r="H97" i="4" s="1"/>
  <c r="G96" i="4"/>
  <c r="H96" i="4" s="1"/>
  <c r="H95" i="4" s="1"/>
  <c r="G95" i="4"/>
  <c r="F95" i="4"/>
  <c r="E95" i="4"/>
  <c r="D95" i="4"/>
  <c r="C95" i="4"/>
  <c r="F88" i="4"/>
  <c r="F106" i="4" s="1"/>
  <c r="C88" i="4"/>
  <c r="G87" i="4"/>
  <c r="D87" i="4"/>
  <c r="H81" i="4"/>
  <c r="G81" i="4"/>
  <c r="F81" i="4"/>
  <c r="E81" i="4"/>
  <c r="D81" i="4"/>
  <c r="C81" i="4"/>
  <c r="G80" i="4"/>
  <c r="E80" i="4"/>
  <c r="D80" i="4"/>
  <c r="C80" i="4"/>
  <c r="D78" i="4"/>
  <c r="G78" i="4" s="1"/>
  <c r="H78" i="4" s="1"/>
  <c r="D76" i="4"/>
  <c r="G76" i="4" s="1"/>
  <c r="H76" i="4" s="1"/>
  <c r="D73" i="4"/>
  <c r="G73" i="4" s="1"/>
  <c r="H73" i="4" s="1"/>
  <c r="D67" i="4"/>
  <c r="G67" i="4" s="1"/>
  <c r="H67" i="4" s="1"/>
  <c r="G66" i="4"/>
  <c r="D66" i="4"/>
  <c r="D63" i="4"/>
  <c r="G63" i="4" s="1"/>
  <c r="H63" i="4" s="1"/>
  <c r="D59" i="4"/>
  <c r="G59" i="4" s="1"/>
  <c r="H59" i="4" s="1"/>
  <c r="E55" i="4"/>
  <c r="C55" i="4"/>
  <c r="E52" i="4"/>
  <c r="C52" i="4"/>
  <c r="E51" i="4"/>
  <c r="C51" i="4"/>
  <c r="E50" i="4"/>
  <c r="C50" i="4"/>
  <c r="E49" i="4"/>
  <c r="C49" i="4"/>
  <c r="E47" i="4"/>
  <c r="C47" i="4"/>
  <c r="D44" i="4"/>
  <c r="G44" i="4" s="1"/>
  <c r="H44" i="4" s="1"/>
  <c r="G43" i="4"/>
  <c r="E43" i="4"/>
  <c r="D43" i="4"/>
  <c r="C43" i="4"/>
  <c r="G42" i="4"/>
  <c r="E42" i="4"/>
  <c r="D42" i="4"/>
  <c r="C42" i="4"/>
  <c r="G41" i="4"/>
  <c r="E41" i="4"/>
  <c r="D41" i="4"/>
  <c r="C41" i="4"/>
  <c r="G40" i="4"/>
  <c r="E40" i="4"/>
  <c r="D40" i="4"/>
  <c r="C40" i="4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H88" i="4" s="1"/>
  <c r="H106" i="4" s="1"/>
  <c r="G33" i="4"/>
  <c r="E33" i="4"/>
  <c r="D33" i="4"/>
  <c r="C33" i="4"/>
  <c r="G32" i="4"/>
  <c r="E32" i="4"/>
  <c r="D32" i="4"/>
  <c r="C32" i="4"/>
  <c r="G23" i="4"/>
  <c r="E23" i="4"/>
  <c r="D23" i="4"/>
  <c r="C23" i="4"/>
  <c r="G15" i="4"/>
  <c r="G88" i="4" s="1"/>
  <c r="G106" i="4" s="1"/>
  <c r="E15" i="4"/>
  <c r="E88" i="4" s="1"/>
  <c r="E106" i="4" s="1"/>
  <c r="D15" i="4"/>
  <c r="D88" i="4" s="1"/>
  <c r="D106" i="4" s="1"/>
  <c r="C15" i="4"/>
</calcChain>
</file>

<file path=xl/sharedStrings.xml><?xml version="1.0" encoding="utf-8"?>
<sst xmlns="http://schemas.openxmlformats.org/spreadsheetml/2006/main" count="156" uniqueCount="111">
  <si>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</si>
  <si>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</si>
  <si>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</si>
  <si>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</si>
  <si>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</si>
  <si>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д.44(S дома=3835,45 м2; S земли=3179,40м2)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</si>
  <si>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</si>
  <si>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</si>
  <si>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</si>
  <si>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</si>
  <si>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</si>
  <si>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</si>
  <si>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</si>
  <si>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</si>
  <si>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</si>
  <si>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</si>
  <si>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</si>
  <si>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</si>
  <si>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</si>
  <si>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</si>
  <si>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</si>
  <si>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</si>
  <si>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</si>
  <si>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</si>
  <si>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подметание снега , скалывание льда</t>
  </si>
  <si>
    <t>окос травы</t>
  </si>
  <si>
    <t>2-3 раза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</si>
  <si>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</si>
  <si>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</si>
  <si>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</si>
  <si>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</si>
  <si>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</si>
  <si>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</si>
  <si>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</si>
  <si>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</si>
  <si>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</si>
  <si>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</si>
  <si>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</si>
  <si>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</si>
  <si>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</si>
  <si>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</si>
  <si>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</si>
  <si>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</si>
  <si>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</si>
  <si>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</si>
  <si>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</si>
  <si>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</si>
  <si>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</si>
  <si>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</si>
  <si>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</si>
  <si>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</si>
  <si>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</si>
  <si>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</si>
  <si>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</si>
  <si>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</si>
  <si>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</si>
  <si>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</si>
  <si>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</si>
  <si>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</si>
  <si>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</si>
  <si>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</si>
  <si>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</si>
  <si>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</si>
  <si>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</si>
  <si>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общедомового уличного освещения</t>
  </si>
  <si>
    <t>Регламентные работы по системе водоотведения в т.числе: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</si>
  <si>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</si>
  <si>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</si>
  <si>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</si>
  <si>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</si>
  <si>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</si>
  <si>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3 раза в год</t>
  </si>
  <si>
    <t>Работы заявочного характера, в т.ч.</t>
  </si>
  <si>
    <t>Работы по текущему ремонту, в т.ч.:</t>
  </si>
  <si>
    <t>ремонт панельных швов</t>
  </si>
  <si>
    <t>ремонт отмостки</t>
  </si>
  <si>
    <t>ремонт крыльца</t>
  </si>
  <si>
    <t>ремонт наружного водоотведения</t>
  </si>
  <si>
    <t>Погашение задолженности прошлых периодов</t>
  </si>
  <si>
    <t>по состоянию на 1.05.2012г.</t>
  </si>
  <si>
    <t>Сбор, вывоз и утилизация ТБО*, руб/м2</t>
  </si>
  <si>
    <t>ИТОГО:</t>
  </si>
  <si>
    <t>ВСЕГО :</t>
  </si>
  <si>
    <t>Сбор, вывоз и утилизация ТБО*</t>
  </si>
  <si>
    <t>руб./чел.</t>
  </si>
  <si>
    <t>Предлагаемый перечень работ по текущему ремонту                                       ( на выбор собственников)</t>
  </si>
  <si>
    <t>электроизмерения (замеры сопротивления изоляции)</t>
  </si>
  <si>
    <t>ВСЕГО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</si>
  <si>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</si>
  <si>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</si>
  <si>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2014-2015гг.</t>
  </si>
  <si>
    <t>Обслуживание общедомовых приборов учета холодного водоснабжения (2шт.)</t>
  </si>
  <si>
    <t>Обслуживание общедомовых приборов учета горячего водоснабжения (2шт.)</t>
  </si>
  <si>
    <t>Обслуживание общедомовых приборов учета теплоэнергии (2шт.)</t>
  </si>
  <si>
    <t>Поверка общедомовых приборов учета холодного водоснабжения (1шт.)</t>
  </si>
  <si>
    <t>Поверка общедомовых приборов учета горячего водоснабжения (2 шт.)</t>
  </si>
  <si>
    <t>Поверка общедомовых приборов учета теплоэнергии (1 шт.)</t>
  </si>
  <si>
    <t>гидравлическое испытание элеваторных узлов и  запорной арматуры</t>
  </si>
  <si>
    <t>ревизия задвижек отопления (диам.50мм-4 шт., д.80мм-2шт.)</t>
  </si>
  <si>
    <t>проверка регулятора температуры на бойлере (2шт.)</t>
  </si>
  <si>
    <t>ревизия задвижек  ХВС (диам.50мм-2 шт.)</t>
  </si>
  <si>
    <t>1 раз в 3 года</t>
  </si>
  <si>
    <t>ремонт отмостки 6 м2</t>
  </si>
  <si>
    <t>Итого:</t>
  </si>
  <si>
    <t>заполнение электронных паспортов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</si>
  <si>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</si>
  <si>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</si>
  <si>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замена насоса ГВС (резерв) 1 шт.</t>
  </si>
  <si>
    <t>смена шаровых кранов на ГВС   д.20 мм- 2 шт., д.15мм-2 шт.</t>
  </si>
  <si>
    <t>смена шаровых кранов на отоплении  д.25мм - 7 шт.</t>
  </si>
  <si>
    <t>ремонт панельных швов 15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</si>
</sst>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  <font>
      <sz val="12"/>
      <name val="Arial"/>
      <family val="2"/>
      <charset val="204"/>
    </font>
    <font>
      <b/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2" fontId="8" fillId="4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4" borderId="26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" fillId="3" borderId="26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3" borderId="21" xfId="0" applyNumberFormat="1" applyFont="1" applyFill="1" applyBorder="1" applyAlignment="1">
      <alignment horizontal="center" vertical="center" wrapText="1"/>
    </xf>
    <xf numFmtId="2" fontId="1" fillId="3" borderId="27" xfId="0" applyNumberFormat="1" applyFont="1" applyFill="1" applyBorder="1" applyAlignment="1">
      <alignment horizontal="center" vertical="center" wrapText="1"/>
    </xf>
    <xf numFmtId="2" fontId="1" fillId="3" borderId="2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9" fillId="3" borderId="30" xfId="0" applyNumberFormat="1" applyFont="1" applyFill="1" applyBorder="1" applyAlignment="1">
      <alignment horizontal="center"/>
    </xf>
    <xf numFmtId="2" fontId="9" fillId="3" borderId="31" xfId="0" applyNumberFormat="1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2" fontId="10" fillId="4" borderId="26" xfId="0" applyNumberFormat="1" applyFont="1" applyFill="1" applyBorder="1" applyAlignment="1">
      <alignment horizontal="center" vertical="center" wrapText="1"/>
    </xf>
    <xf numFmtId="2" fontId="10" fillId="4" borderId="24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8" fillId="0" borderId="2" xfId="0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2" fontId="1" fillId="4" borderId="18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zoomScale="75" zoomScaleNormal="75" workbookViewId="0">
      <selection sqref="A1:H11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6.7109375" style="1" customWidth="1"/>
    <col min="5" max="5" width="13.85546875" style="1" hidden="1" customWidth="1"/>
    <col min="6" max="6" width="20.85546875" style="119" hidden="1" customWidth="1"/>
    <col min="7" max="7" width="13.85546875" style="1" customWidth="1"/>
    <col min="8" max="8" width="20.85546875" style="119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53" t="s">
        <v>0</v>
      </c>
      <c r="B1" s="154"/>
      <c r="C1" s="154"/>
      <c r="D1" s="154"/>
      <c r="E1" s="154"/>
      <c r="F1" s="154"/>
      <c r="G1" s="154"/>
      <c r="H1" s="154"/>
    </row>
    <row r="2" spans="1:10" ht="12.75" customHeight="1" x14ac:dyDescent="0.3">
      <c r="B2" s="155" t="s">
        <v>1</v>
      </c>
      <c r="C2" s="155"/>
      <c r="D2" s="155"/>
      <c r="E2" s="155"/>
      <c r="F2" s="155"/>
      <c r="G2" s="154"/>
      <c r="H2" s="154"/>
    </row>
    <row r="3" spans="1:10" ht="19.5" customHeight="1" x14ac:dyDescent="0.3">
      <c r="A3" s="3" t="s">
        <v>90</v>
      </c>
      <c r="B3" s="155" t="s">
        <v>2</v>
      </c>
      <c r="C3" s="155"/>
      <c r="D3" s="155"/>
      <c r="E3" s="155"/>
      <c r="F3" s="155"/>
      <c r="G3" s="154"/>
      <c r="H3" s="154"/>
    </row>
    <row r="4" spans="1:10" ht="14.25" customHeight="1" x14ac:dyDescent="0.3">
      <c r="B4" s="155" t="s">
        <v>3</v>
      </c>
      <c r="C4" s="155"/>
      <c r="D4" s="155"/>
      <c r="E4" s="155"/>
      <c r="F4" s="155"/>
      <c r="G4" s="154"/>
      <c r="H4" s="154"/>
    </row>
    <row r="5" spans="1:10" ht="33" customHeight="1" x14ac:dyDescent="0.4">
      <c r="A5" s="152"/>
      <c r="B5" s="156"/>
      <c r="C5" s="156"/>
      <c r="D5" s="156"/>
      <c r="E5" s="156"/>
      <c r="F5" s="156"/>
      <c r="G5" s="156"/>
      <c r="H5" s="156"/>
      <c r="J5" s="1"/>
    </row>
    <row r="6" spans="1:10" ht="33" customHeight="1" x14ac:dyDescent="0.4">
      <c r="A6" s="152"/>
      <c r="B6" s="152"/>
      <c r="C6" s="152"/>
      <c r="D6" s="152"/>
      <c r="E6" s="152"/>
      <c r="F6" s="152"/>
      <c r="G6" s="152"/>
      <c r="H6" s="152"/>
      <c r="J6" s="1"/>
    </row>
    <row r="7" spans="1:10" ht="23.25" customHeight="1" x14ac:dyDescent="0.2">
      <c r="A7" s="157" t="s">
        <v>105</v>
      </c>
      <c r="B7" s="157"/>
      <c r="C7" s="157"/>
      <c r="D7" s="157"/>
      <c r="E7" s="157"/>
      <c r="F7" s="157"/>
      <c r="G7" s="157"/>
      <c r="H7" s="157"/>
      <c r="J7" s="1"/>
    </row>
    <row r="8" spans="1:10" s="4" customFormat="1" ht="22.5" customHeight="1" x14ac:dyDescent="0.4">
      <c r="A8" s="141" t="s">
        <v>4</v>
      </c>
      <c r="B8" s="141"/>
      <c r="C8" s="141"/>
      <c r="D8" s="141"/>
      <c r="E8" s="142"/>
      <c r="F8" s="142"/>
      <c r="G8" s="142"/>
      <c r="H8" s="142"/>
      <c r="J8" s="5"/>
    </row>
    <row r="9" spans="1:10" s="6" customFormat="1" ht="18.75" customHeight="1" x14ac:dyDescent="0.4">
      <c r="A9" s="141" t="s">
        <v>5</v>
      </c>
      <c r="B9" s="141"/>
      <c r="C9" s="141"/>
      <c r="D9" s="141"/>
      <c r="E9" s="142"/>
      <c r="F9" s="142"/>
      <c r="G9" s="142"/>
      <c r="H9" s="142"/>
    </row>
    <row r="10" spans="1:10" s="7" customFormat="1" ht="17.25" customHeight="1" x14ac:dyDescent="0.2">
      <c r="A10" s="143" t="s">
        <v>6</v>
      </c>
      <c r="B10" s="143"/>
      <c r="C10" s="143"/>
      <c r="D10" s="143"/>
      <c r="E10" s="144"/>
      <c r="F10" s="144"/>
      <c r="G10" s="144"/>
      <c r="H10" s="144"/>
    </row>
    <row r="11" spans="1:10" s="6" customFormat="1" ht="30" customHeight="1" thickBot="1" x14ac:dyDescent="0.25">
      <c r="A11" s="145" t="s">
        <v>7</v>
      </c>
      <c r="B11" s="145"/>
      <c r="C11" s="145"/>
      <c r="D11" s="145"/>
      <c r="E11" s="146"/>
      <c r="F11" s="146"/>
      <c r="G11" s="146"/>
      <c r="H11" s="146"/>
    </row>
    <row r="12" spans="1:10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J12" s="13"/>
    </row>
    <row r="13" spans="1:10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J13" s="21"/>
    </row>
    <row r="14" spans="1:10" s="20" customFormat="1" ht="49.5" customHeight="1" x14ac:dyDescent="0.2">
      <c r="A14" s="147" t="s">
        <v>13</v>
      </c>
      <c r="B14" s="148"/>
      <c r="C14" s="148"/>
      <c r="D14" s="148"/>
      <c r="E14" s="148"/>
      <c r="F14" s="148"/>
      <c r="G14" s="149"/>
      <c r="H14" s="150"/>
      <c r="J14" s="21"/>
    </row>
    <row r="15" spans="1:10" s="12" customFormat="1" ht="15" x14ac:dyDescent="0.2">
      <c r="A15" s="22" t="s">
        <v>106</v>
      </c>
      <c r="B15" s="23"/>
      <c r="C15" s="24">
        <f>F15*12</f>
        <v>0</v>
      </c>
      <c r="D15" s="25">
        <f>G15*I15</f>
        <v>122887.82</v>
      </c>
      <c r="E15" s="26">
        <f>H15*12</f>
        <v>32.04</v>
      </c>
      <c r="F15" s="27"/>
      <c r="G15" s="26">
        <f>H15*12</f>
        <v>32.04</v>
      </c>
      <c r="H15" s="27">
        <f>H20+H22</f>
        <v>2.67</v>
      </c>
      <c r="I15" s="12">
        <v>3835.45</v>
      </c>
      <c r="J15" s="13">
        <v>2.2400000000000002</v>
      </c>
    </row>
    <row r="16" spans="1:10" s="12" customFormat="1" ht="29.25" customHeight="1" x14ac:dyDescent="0.2">
      <c r="A16" s="28" t="s">
        <v>14</v>
      </c>
      <c r="B16" s="29" t="s">
        <v>15</v>
      </c>
      <c r="C16" s="30"/>
      <c r="D16" s="31"/>
      <c r="E16" s="32"/>
      <c r="F16" s="33"/>
      <c r="G16" s="32"/>
      <c r="H16" s="33"/>
      <c r="J16" s="13"/>
    </row>
    <row r="17" spans="1:10" s="12" customFormat="1" ht="15" x14ac:dyDescent="0.2">
      <c r="A17" s="28" t="s">
        <v>16</v>
      </c>
      <c r="B17" s="29" t="s">
        <v>15</v>
      </c>
      <c r="C17" s="30"/>
      <c r="D17" s="31"/>
      <c r="E17" s="32"/>
      <c r="F17" s="33"/>
      <c r="G17" s="32"/>
      <c r="H17" s="33"/>
      <c r="J17" s="13"/>
    </row>
    <row r="18" spans="1:10" s="12" customFormat="1" ht="15" x14ac:dyDescent="0.2">
      <c r="A18" s="28" t="s">
        <v>17</v>
      </c>
      <c r="B18" s="29" t="s">
        <v>18</v>
      </c>
      <c r="C18" s="30"/>
      <c r="D18" s="31"/>
      <c r="E18" s="32"/>
      <c r="F18" s="33"/>
      <c r="G18" s="32"/>
      <c r="H18" s="33"/>
      <c r="J18" s="13"/>
    </row>
    <row r="19" spans="1:10" s="12" customFormat="1" ht="15" x14ac:dyDescent="0.2">
      <c r="A19" s="28" t="s">
        <v>19</v>
      </c>
      <c r="B19" s="29" t="s">
        <v>15</v>
      </c>
      <c r="C19" s="30"/>
      <c r="D19" s="31"/>
      <c r="E19" s="32"/>
      <c r="F19" s="33"/>
      <c r="G19" s="32"/>
      <c r="H19" s="33"/>
      <c r="J19" s="13"/>
    </row>
    <row r="20" spans="1:10" s="12" customFormat="1" ht="15" x14ac:dyDescent="0.2">
      <c r="A20" s="137" t="s">
        <v>103</v>
      </c>
      <c r="B20" s="135"/>
      <c r="C20" s="32"/>
      <c r="D20" s="31"/>
      <c r="E20" s="32"/>
      <c r="F20" s="33"/>
      <c r="G20" s="32"/>
      <c r="H20" s="27">
        <v>2.56</v>
      </c>
      <c r="J20" s="13"/>
    </row>
    <row r="21" spans="1:10" s="12" customFormat="1" ht="15" x14ac:dyDescent="0.2">
      <c r="A21" s="138" t="s">
        <v>104</v>
      </c>
      <c r="B21" s="139" t="s">
        <v>15</v>
      </c>
      <c r="C21" s="140"/>
      <c r="D21" s="31"/>
      <c r="E21" s="32"/>
      <c r="F21" s="33"/>
      <c r="G21" s="32"/>
      <c r="H21" s="33"/>
      <c r="J21" s="13"/>
    </row>
    <row r="22" spans="1:10" s="12" customFormat="1" ht="15" x14ac:dyDescent="0.2">
      <c r="A22" s="137" t="s">
        <v>103</v>
      </c>
      <c r="B22" s="135"/>
      <c r="C22" s="32"/>
      <c r="D22" s="31"/>
      <c r="E22" s="32"/>
      <c r="F22" s="33"/>
      <c r="G22" s="32"/>
      <c r="H22" s="27">
        <v>0.11</v>
      </c>
      <c r="J22" s="13"/>
    </row>
    <row r="23" spans="1:10" s="12" customFormat="1" ht="30" x14ac:dyDescent="0.2">
      <c r="A23" s="22" t="s">
        <v>20</v>
      </c>
      <c r="B23" s="34"/>
      <c r="C23" s="24">
        <f>F23*12</f>
        <v>0</v>
      </c>
      <c r="D23" s="25">
        <f>G23*I23</f>
        <v>123348.07</v>
      </c>
      <c r="E23" s="26">
        <f>H23*12</f>
        <v>32.159999999999997</v>
      </c>
      <c r="F23" s="27"/>
      <c r="G23" s="26">
        <f>H23*12</f>
        <v>32.159999999999997</v>
      </c>
      <c r="H23" s="27">
        <v>2.68</v>
      </c>
      <c r="I23" s="12">
        <v>3835.45</v>
      </c>
      <c r="J23" s="13">
        <v>2.35</v>
      </c>
    </row>
    <row r="24" spans="1:10" s="12" customFormat="1" ht="15" x14ac:dyDescent="0.2">
      <c r="A24" s="35" t="s">
        <v>21</v>
      </c>
      <c r="B24" s="36" t="s">
        <v>22</v>
      </c>
      <c r="C24" s="24"/>
      <c r="D24" s="25"/>
      <c r="E24" s="26"/>
      <c r="F24" s="27"/>
      <c r="G24" s="26"/>
      <c r="H24" s="27"/>
      <c r="J24" s="13"/>
    </row>
    <row r="25" spans="1:10" s="12" customFormat="1" ht="15" x14ac:dyDescent="0.2">
      <c r="A25" s="35" t="s">
        <v>23</v>
      </c>
      <c r="B25" s="36" t="s">
        <v>22</v>
      </c>
      <c r="C25" s="24"/>
      <c r="D25" s="25"/>
      <c r="E25" s="26"/>
      <c r="F25" s="27"/>
      <c r="G25" s="26"/>
      <c r="H25" s="27"/>
      <c r="J25" s="13"/>
    </row>
    <row r="26" spans="1:10" s="12" customFormat="1" ht="15" x14ac:dyDescent="0.2">
      <c r="A26" s="35" t="s">
        <v>24</v>
      </c>
      <c r="B26" s="36" t="s">
        <v>22</v>
      </c>
      <c r="C26" s="24"/>
      <c r="D26" s="25"/>
      <c r="E26" s="26"/>
      <c r="F26" s="27"/>
      <c r="G26" s="26"/>
      <c r="H26" s="27"/>
      <c r="J26" s="13"/>
    </row>
    <row r="27" spans="1:10" s="12" customFormat="1" ht="15" x14ac:dyDescent="0.2">
      <c r="A27" s="37" t="s">
        <v>25</v>
      </c>
      <c r="B27" s="38" t="s">
        <v>26</v>
      </c>
      <c r="C27" s="24"/>
      <c r="D27" s="25"/>
      <c r="E27" s="26"/>
      <c r="F27" s="27"/>
      <c r="G27" s="26"/>
      <c r="H27" s="27"/>
      <c r="J27" s="13"/>
    </row>
    <row r="28" spans="1:10" s="12" customFormat="1" ht="25.5" x14ac:dyDescent="0.2">
      <c r="A28" s="35" t="s">
        <v>27</v>
      </c>
      <c r="B28" s="36" t="s">
        <v>28</v>
      </c>
      <c r="C28" s="24"/>
      <c r="D28" s="25"/>
      <c r="E28" s="26"/>
      <c r="F28" s="27"/>
      <c r="G28" s="26"/>
      <c r="H28" s="27"/>
      <c r="J28" s="13"/>
    </row>
    <row r="29" spans="1:10" s="12" customFormat="1" ht="15" x14ac:dyDescent="0.2">
      <c r="A29" s="35" t="s">
        <v>29</v>
      </c>
      <c r="B29" s="36" t="s">
        <v>22</v>
      </c>
      <c r="C29" s="24"/>
      <c r="D29" s="25"/>
      <c r="E29" s="26"/>
      <c r="F29" s="27"/>
      <c r="G29" s="26"/>
      <c r="H29" s="27"/>
      <c r="J29" s="13"/>
    </row>
    <row r="30" spans="1:10" s="12" customFormat="1" ht="15" x14ac:dyDescent="0.2">
      <c r="A30" s="39" t="s">
        <v>30</v>
      </c>
      <c r="B30" s="40" t="s">
        <v>22</v>
      </c>
      <c r="C30" s="24"/>
      <c r="D30" s="25"/>
      <c r="E30" s="26"/>
      <c r="F30" s="27"/>
      <c r="G30" s="26"/>
      <c r="H30" s="27"/>
      <c r="J30" s="13"/>
    </row>
    <row r="31" spans="1:10" s="12" customFormat="1" ht="31.5" customHeight="1" thickBot="1" x14ac:dyDescent="0.25">
      <c r="A31" s="41" t="s">
        <v>31</v>
      </c>
      <c r="B31" s="42" t="s">
        <v>32</v>
      </c>
      <c r="C31" s="24"/>
      <c r="D31" s="25"/>
      <c r="E31" s="26"/>
      <c r="F31" s="27"/>
      <c r="G31" s="26"/>
      <c r="H31" s="27"/>
      <c r="J31" s="13"/>
    </row>
    <row r="32" spans="1:10" s="45" customFormat="1" ht="15" x14ac:dyDescent="0.2">
      <c r="A32" s="43" t="s">
        <v>33</v>
      </c>
      <c r="B32" s="23" t="s">
        <v>34</v>
      </c>
      <c r="C32" s="24">
        <f>F32*12</f>
        <v>0</v>
      </c>
      <c r="D32" s="25">
        <f>H32*I32*12</f>
        <v>31297.27</v>
      </c>
      <c r="E32" s="26">
        <f>H32*12</f>
        <v>8.16</v>
      </c>
      <c r="F32" s="44"/>
      <c r="G32" s="26">
        <f t="shared" ref="G32:G40" si="0">H32*12</f>
        <v>8.16</v>
      </c>
      <c r="H32" s="27">
        <v>0.68</v>
      </c>
      <c r="I32" s="12">
        <v>3835.45</v>
      </c>
      <c r="J32" s="13">
        <v>0.6</v>
      </c>
    </row>
    <row r="33" spans="1:10" s="12" customFormat="1" ht="15" x14ac:dyDescent="0.2">
      <c r="A33" s="43" t="s">
        <v>35</v>
      </c>
      <c r="B33" s="23" t="s">
        <v>36</v>
      </c>
      <c r="C33" s="24">
        <f>F33*12</f>
        <v>0</v>
      </c>
      <c r="D33" s="25">
        <f t="shared" ref="D33:D40" si="1">G33*I33</f>
        <v>102176.39</v>
      </c>
      <c r="E33" s="26">
        <f>H33*12</f>
        <v>26.64</v>
      </c>
      <c r="F33" s="44"/>
      <c r="G33" s="26">
        <f t="shared" si="0"/>
        <v>26.64</v>
      </c>
      <c r="H33" s="27">
        <v>2.2200000000000002</v>
      </c>
      <c r="I33" s="12">
        <v>3835.45</v>
      </c>
      <c r="J33" s="13">
        <v>1.94</v>
      </c>
    </row>
    <row r="34" spans="1:10" s="20" customFormat="1" ht="30" x14ac:dyDescent="0.2">
      <c r="A34" s="43" t="s">
        <v>91</v>
      </c>
      <c r="B34" s="23" t="s">
        <v>37</v>
      </c>
      <c r="C34" s="46"/>
      <c r="D34" s="25">
        <v>3696.3</v>
      </c>
      <c r="E34" s="47"/>
      <c r="F34" s="44"/>
      <c r="G34" s="26">
        <f>D34/I34</f>
        <v>0.96</v>
      </c>
      <c r="H34" s="27">
        <f>G34/12</f>
        <v>0.08</v>
      </c>
      <c r="I34" s="12">
        <v>3835.45</v>
      </c>
      <c r="J34" s="13">
        <v>0.06</v>
      </c>
    </row>
    <row r="35" spans="1:10" s="20" customFormat="1" ht="30" x14ac:dyDescent="0.2">
      <c r="A35" s="43" t="s">
        <v>92</v>
      </c>
      <c r="B35" s="23" t="s">
        <v>37</v>
      </c>
      <c r="C35" s="46"/>
      <c r="D35" s="25">
        <v>3696.3</v>
      </c>
      <c r="E35" s="47"/>
      <c r="F35" s="44"/>
      <c r="G35" s="26">
        <f>D35/I35</f>
        <v>0.96</v>
      </c>
      <c r="H35" s="27">
        <f>G35/12</f>
        <v>0.08</v>
      </c>
      <c r="I35" s="12">
        <v>3835.45</v>
      </c>
      <c r="J35" s="13">
        <v>0.06</v>
      </c>
    </row>
    <row r="36" spans="1:10" s="20" customFormat="1" ht="33.75" customHeight="1" x14ac:dyDescent="0.2">
      <c r="A36" s="43" t="s">
        <v>93</v>
      </c>
      <c r="B36" s="23" t="s">
        <v>37</v>
      </c>
      <c r="C36" s="46"/>
      <c r="D36" s="25">
        <v>23341.360000000001</v>
      </c>
      <c r="E36" s="47"/>
      <c r="F36" s="44"/>
      <c r="G36" s="26">
        <f>D36/I36</f>
        <v>6.09</v>
      </c>
      <c r="H36" s="27">
        <f>G36/12</f>
        <v>0.51</v>
      </c>
      <c r="I36" s="12">
        <v>3835.45</v>
      </c>
      <c r="J36" s="13">
        <v>0.21</v>
      </c>
    </row>
    <row r="37" spans="1:10" s="20" customFormat="1" ht="30" x14ac:dyDescent="0.2">
      <c r="A37" s="43" t="s">
        <v>94</v>
      </c>
      <c r="B37" s="23" t="s">
        <v>28</v>
      </c>
      <c r="C37" s="46"/>
      <c r="D37" s="25">
        <v>3305.23</v>
      </c>
      <c r="E37" s="47"/>
      <c r="F37" s="44"/>
      <c r="G37" s="26">
        <f t="shared" ref="G37:G39" si="2">D37/I37</f>
        <v>0.86</v>
      </c>
      <c r="H37" s="27">
        <f t="shared" ref="H37:H39" si="3">G37/12</f>
        <v>7.0000000000000007E-2</v>
      </c>
      <c r="I37" s="12">
        <v>3835.45</v>
      </c>
      <c r="J37" s="13"/>
    </row>
    <row r="38" spans="1:10" s="20" customFormat="1" ht="30" x14ac:dyDescent="0.2">
      <c r="A38" s="43" t="s">
        <v>95</v>
      </c>
      <c r="B38" s="23" t="s">
        <v>28</v>
      </c>
      <c r="C38" s="46"/>
      <c r="D38" s="25">
        <v>6610.46</v>
      </c>
      <c r="E38" s="47"/>
      <c r="F38" s="44"/>
      <c r="G38" s="26">
        <f t="shared" si="2"/>
        <v>1.72</v>
      </c>
      <c r="H38" s="27">
        <f t="shared" si="3"/>
        <v>0.14000000000000001</v>
      </c>
      <c r="I38" s="12">
        <v>3835.45</v>
      </c>
      <c r="J38" s="13">
        <v>0</v>
      </c>
    </row>
    <row r="39" spans="1:10" s="20" customFormat="1" ht="30" x14ac:dyDescent="0.2">
      <c r="A39" s="43" t="s">
        <v>96</v>
      </c>
      <c r="B39" s="23" t="s">
        <v>28</v>
      </c>
      <c r="C39" s="46"/>
      <c r="D39" s="25">
        <v>11670.69</v>
      </c>
      <c r="E39" s="47"/>
      <c r="F39" s="44"/>
      <c r="G39" s="26">
        <f t="shared" si="2"/>
        <v>3.04</v>
      </c>
      <c r="H39" s="27">
        <f t="shared" si="3"/>
        <v>0.25</v>
      </c>
      <c r="I39" s="12">
        <v>3835.45</v>
      </c>
      <c r="J39" s="13">
        <v>0</v>
      </c>
    </row>
    <row r="40" spans="1:10" s="20" customFormat="1" ht="30" x14ac:dyDescent="0.2">
      <c r="A40" s="43" t="s">
        <v>38</v>
      </c>
      <c r="B40" s="23"/>
      <c r="C40" s="46">
        <f>F40*12</f>
        <v>0</v>
      </c>
      <c r="D40" s="25">
        <f t="shared" si="1"/>
        <v>8744.83</v>
      </c>
      <c r="E40" s="47">
        <f>H40*12</f>
        <v>2.2799999999999998</v>
      </c>
      <c r="F40" s="44"/>
      <c r="G40" s="26">
        <f t="shared" si="0"/>
        <v>2.2799999999999998</v>
      </c>
      <c r="H40" s="27">
        <v>0.19</v>
      </c>
      <c r="I40" s="12">
        <v>3835.45</v>
      </c>
      <c r="J40" s="13">
        <v>0.14000000000000001</v>
      </c>
    </row>
    <row r="41" spans="1:10" s="12" customFormat="1" ht="15" x14ac:dyDescent="0.2">
      <c r="A41" s="43" t="s">
        <v>39</v>
      </c>
      <c r="B41" s="23" t="s">
        <v>40</v>
      </c>
      <c r="C41" s="46">
        <f>F41*12</f>
        <v>0</v>
      </c>
      <c r="D41" s="25">
        <f>G41*I41</f>
        <v>1841.02</v>
      </c>
      <c r="E41" s="47">
        <f>H41*12</f>
        <v>0.48</v>
      </c>
      <c r="F41" s="44"/>
      <c r="G41" s="26">
        <f>H41*12</f>
        <v>0.48</v>
      </c>
      <c r="H41" s="27">
        <v>0.04</v>
      </c>
      <c r="I41" s="12">
        <v>3835.45</v>
      </c>
      <c r="J41" s="13">
        <v>0.03</v>
      </c>
    </row>
    <row r="42" spans="1:10" s="12" customFormat="1" ht="15" x14ac:dyDescent="0.2">
      <c r="A42" s="43" t="s">
        <v>41</v>
      </c>
      <c r="B42" s="48" t="s">
        <v>42</v>
      </c>
      <c r="C42" s="49">
        <f>F42*12</f>
        <v>0</v>
      </c>
      <c r="D42" s="25">
        <f t="shared" ref="D42:D43" si="4">G42*I42</f>
        <v>1380.76</v>
      </c>
      <c r="E42" s="47">
        <f t="shared" ref="E42:E43" si="5">H42*12</f>
        <v>0.36</v>
      </c>
      <c r="F42" s="44"/>
      <c r="G42" s="26">
        <f t="shared" ref="G42:G43" si="6">H42*12</f>
        <v>0.36</v>
      </c>
      <c r="H42" s="27">
        <v>0.03</v>
      </c>
      <c r="I42" s="12">
        <v>3835.45</v>
      </c>
      <c r="J42" s="13">
        <v>0.02</v>
      </c>
    </row>
    <row r="43" spans="1:10" s="45" customFormat="1" ht="30" x14ac:dyDescent="0.2">
      <c r="A43" s="43" t="s">
        <v>43</v>
      </c>
      <c r="B43" s="23" t="s">
        <v>44</v>
      </c>
      <c r="C43" s="46">
        <f>F43*12</f>
        <v>0</v>
      </c>
      <c r="D43" s="25">
        <f t="shared" si="4"/>
        <v>1841.02</v>
      </c>
      <c r="E43" s="47">
        <f t="shared" si="5"/>
        <v>0.48</v>
      </c>
      <c r="F43" s="44"/>
      <c r="G43" s="26">
        <f t="shared" si="6"/>
        <v>0.48</v>
      </c>
      <c r="H43" s="27">
        <v>0.04</v>
      </c>
      <c r="I43" s="12">
        <v>3835.45</v>
      </c>
      <c r="J43" s="13">
        <v>0.03</v>
      </c>
    </row>
    <row r="44" spans="1:10" s="45" customFormat="1" ht="15" x14ac:dyDescent="0.2">
      <c r="A44" s="43" t="s">
        <v>45</v>
      </c>
      <c r="B44" s="23"/>
      <c r="C44" s="24"/>
      <c r="D44" s="26">
        <f>D46+D47+D48+D49+D50+D51+D52+D53+D54+D55+D56</f>
        <v>26671.77</v>
      </c>
      <c r="E44" s="26"/>
      <c r="F44" s="44"/>
      <c r="G44" s="26">
        <f>D44/I44</f>
        <v>6.95</v>
      </c>
      <c r="H44" s="27">
        <f>G44/12</f>
        <v>0.57999999999999996</v>
      </c>
      <c r="I44" s="12">
        <v>3835.45</v>
      </c>
      <c r="J44" s="13">
        <v>0.71</v>
      </c>
    </row>
    <row r="45" spans="1:10" s="20" customFormat="1" ht="15" hidden="1" x14ac:dyDescent="0.2">
      <c r="A45" s="50"/>
      <c r="B45" s="51"/>
      <c r="C45" s="52"/>
      <c r="D45" s="53"/>
      <c r="E45" s="54"/>
      <c r="F45" s="55"/>
      <c r="G45" s="54"/>
      <c r="H45" s="55"/>
      <c r="I45" s="12">
        <v>3835.45</v>
      </c>
      <c r="J45" s="13"/>
    </row>
    <row r="46" spans="1:10" s="20" customFormat="1" ht="15" x14ac:dyDescent="0.2">
      <c r="A46" s="50" t="s">
        <v>46</v>
      </c>
      <c r="B46" s="51" t="s">
        <v>47</v>
      </c>
      <c r="C46" s="52"/>
      <c r="D46" s="53">
        <v>294.70999999999998</v>
      </c>
      <c r="E46" s="54"/>
      <c r="F46" s="55"/>
      <c r="G46" s="54"/>
      <c r="H46" s="55"/>
      <c r="I46" s="12">
        <v>3835.45</v>
      </c>
      <c r="J46" s="13">
        <v>0.01</v>
      </c>
    </row>
    <row r="47" spans="1:10" s="20" customFormat="1" ht="15" x14ac:dyDescent="0.2">
      <c r="A47" s="50" t="s">
        <v>48</v>
      </c>
      <c r="B47" s="51" t="s">
        <v>49</v>
      </c>
      <c r="C47" s="52">
        <f>F47*12</f>
        <v>0</v>
      </c>
      <c r="D47" s="53">
        <v>831.64</v>
      </c>
      <c r="E47" s="54">
        <f>H47*12</f>
        <v>0</v>
      </c>
      <c r="F47" s="55"/>
      <c r="G47" s="54"/>
      <c r="H47" s="55"/>
      <c r="I47" s="12">
        <v>3835.45</v>
      </c>
      <c r="J47" s="13">
        <v>0.01</v>
      </c>
    </row>
    <row r="48" spans="1:10" s="20" customFormat="1" ht="15" x14ac:dyDescent="0.2">
      <c r="A48" s="50" t="s">
        <v>97</v>
      </c>
      <c r="B48" s="56" t="s">
        <v>47</v>
      </c>
      <c r="C48" s="52"/>
      <c r="D48" s="53">
        <v>1481.88</v>
      </c>
      <c r="E48" s="54"/>
      <c r="F48" s="55"/>
      <c r="G48" s="54"/>
      <c r="H48" s="55"/>
      <c r="I48" s="12"/>
      <c r="J48" s="13"/>
    </row>
    <row r="49" spans="1:10" s="20" customFormat="1" ht="15" x14ac:dyDescent="0.2">
      <c r="A49" s="50" t="s">
        <v>98</v>
      </c>
      <c r="B49" s="51" t="s">
        <v>47</v>
      </c>
      <c r="C49" s="52">
        <f>F49*12</f>
        <v>0</v>
      </c>
      <c r="D49" s="53">
        <v>3777.74</v>
      </c>
      <c r="E49" s="54">
        <f>H49*12</f>
        <v>0</v>
      </c>
      <c r="F49" s="55"/>
      <c r="G49" s="54"/>
      <c r="H49" s="55"/>
      <c r="I49" s="12">
        <v>3835.45</v>
      </c>
      <c r="J49" s="13">
        <v>0.19</v>
      </c>
    </row>
    <row r="50" spans="1:10" s="20" customFormat="1" ht="15" x14ac:dyDescent="0.2">
      <c r="A50" s="50" t="s">
        <v>50</v>
      </c>
      <c r="B50" s="51" t="s">
        <v>47</v>
      </c>
      <c r="C50" s="52">
        <f>F50*12</f>
        <v>0</v>
      </c>
      <c r="D50" s="53">
        <v>1584.82</v>
      </c>
      <c r="E50" s="54">
        <f>H50*12</f>
        <v>0</v>
      </c>
      <c r="F50" s="55"/>
      <c r="G50" s="54"/>
      <c r="H50" s="55"/>
      <c r="I50" s="12">
        <v>3835.45</v>
      </c>
      <c r="J50" s="13">
        <v>0.03</v>
      </c>
    </row>
    <row r="51" spans="1:10" s="20" customFormat="1" ht="15" x14ac:dyDescent="0.2">
      <c r="A51" s="50" t="s">
        <v>51</v>
      </c>
      <c r="B51" s="51" t="s">
        <v>47</v>
      </c>
      <c r="C51" s="52">
        <f>F51*12</f>
        <v>0</v>
      </c>
      <c r="D51" s="53">
        <v>5299.18</v>
      </c>
      <c r="E51" s="54">
        <f>H51*12</f>
        <v>0</v>
      </c>
      <c r="F51" s="55"/>
      <c r="G51" s="54"/>
      <c r="H51" s="55"/>
      <c r="I51" s="12">
        <v>3835.45</v>
      </c>
      <c r="J51" s="13">
        <v>0.1</v>
      </c>
    </row>
    <row r="52" spans="1:10" s="20" customFormat="1" ht="15" x14ac:dyDescent="0.2">
      <c r="A52" s="50" t="s">
        <v>52</v>
      </c>
      <c r="B52" s="51" t="s">
        <v>47</v>
      </c>
      <c r="C52" s="52">
        <f>F52*12</f>
        <v>0</v>
      </c>
      <c r="D52" s="53">
        <v>831.63</v>
      </c>
      <c r="E52" s="54">
        <f>H52*12</f>
        <v>0</v>
      </c>
      <c r="F52" s="55"/>
      <c r="G52" s="54"/>
      <c r="H52" s="55"/>
      <c r="I52" s="12">
        <v>3835.45</v>
      </c>
      <c r="J52" s="13">
        <v>0.01</v>
      </c>
    </row>
    <row r="53" spans="1:10" s="20" customFormat="1" ht="15" x14ac:dyDescent="0.2">
      <c r="A53" s="50" t="s">
        <v>53</v>
      </c>
      <c r="B53" s="51" t="s">
        <v>47</v>
      </c>
      <c r="C53" s="52"/>
      <c r="D53" s="53">
        <v>792.38</v>
      </c>
      <c r="E53" s="54"/>
      <c r="F53" s="55"/>
      <c r="G53" s="54"/>
      <c r="H53" s="55"/>
      <c r="I53" s="12">
        <v>3835.45</v>
      </c>
      <c r="J53" s="13">
        <v>0.01</v>
      </c>
    </row>
    <row r="54" spans="1:10" s="20" customFormat="1" ht="15" x14ac:dyDescent="0.2">
      <c r="A54" s="50" t="s">
        <v>54</v>
      </c>
      <c r="B54" s="51" t="s">
        <v>49</v>
      </c>
      <c r="C54" s="52"/>
      <c r="D54" s="53">
        <v>3169.64</v>
      </c>
      <c r="E54" s="54"/>
      <c r="F54" s="55"/>
      <c r="G54" s="54"/>
      <c r="H54" s="55"/>
      <c r="I54" s="12">
        <v>3835.45</v>
      </c>
      <c r="J54" s="13">
        <v>0.06</v>
      </c>
    </row>
    <row r="55" spans="1:10" s="20" customFormat="1" ht="25.5" x14ac:dyDescent="0.2">
      <c r="A55" s="50" t="s">
        <v>55</v>
      </c>
      <c r="B55" s="51" t="s">
        <v>47</v>
      </c>
      <c r="C55" s="52">
        <f>F55*12</f>
        <v>0</v>
      </c>
      <c r="D55" s="53">
        <v>3126.18</v>
      </c>
      <c r="E55" s="54">
        <f>H55*12</f>
        <v>0</v>
      </c>
      <c r="F55" s="55"/>
      <c r="G55" s="54"/>
      <c r="H55" s="55"/>
      <c r="I55" s="12">
        <v>3835.45</v>
      </c>
      <c r="J55" s="13">
        <v>0.05</v>
      </c>
    </row>
    <row r="56" spans="1:10" s="20" customFormat="1" ht="15" x14ac:dyDescent="0.2">
      <c r="A56" s="50" t="s">
        <v>56</v>
      </c>
      <c r="B56" s="51" t="s">
        <v>47</v>
      </c>
      <c r="C56" s="52"/>
      <c r="D56" s="53">
        <v>5481.97</v>
      </c>
      <c r="E56" s="54"/>
      <c r="F56" s="55"/>
      <c r="G56" s="54"/>
      <c r="H56" s="55"/>
      <c r="I56" s="12">
        <v>3835.45</v>
      </c>
      <c r="J56" s="13">
        <v>0.01</v>
      </c>
    </row>
    <row r="57" spans="1:10" s="20" customFormat="1" ht="15" hidden="1" x14ac:dyDescent="0.2">
      <c r="A57" s="58"/>
      <c r="B57" s="51"/>
      <c r="C57" s="52"/>
      <c r="D57" s="53"/>
      <c r="E57" s="54"/>
      <c r="F57" s="55"/>
      <c r="G57" s="54"/>
      <c r="H57" s="55"/>
      <c r="I57" s="12">
        <v>3835.45</v>
      </c>
      <c r="J57" s="13"/>
    </row>
    <row r="58" spans="1:10" s="20" customFormat="1" ht="15" hidden="1" x14ac:dyDescent="0.2">
      <c r="A58" s="58"/>
      <c r="B58" s="51"/>
      <c r="C58" s="52"/>
      <c r="D58" s="53"/>
      <c r="E58" s="54"/>
      <c r="F58" s="55"/>
      <c r="G58" s="54"/>
      <c r="H58" s="55"/>
      <c r="I58" s="12">
        <v>3835.45</v>
      </c>
      <c r="J58" s="13"/>
    </row>
    <row r="59" spans="1:10" s="59" customFormat="1" ht="30" x14ac:dyDescent="0.2">
      <c r="A59" s="43" t="s">
        <v>57</v>
      </c>
      <c r="B59" s="23"/>
      <c r="C59" s="24"/>
      <c r="D59" s="26">
        <f>D60+D61+D62</f>
        <v>22317.599999999999</v>
      </c>
      <c r="E59" s="26"/>
      <c r="F59" s="44"/>
      <c r="G59" s="26">
        <f>D59/I59</f>
        <v>5.82</v>
      </c>
      <c r="H59" s="27">
        <f>G59/12</f>
        <v>0.49</v>
      </c>
      <c r="I59" s="12">
        <v>3835.45</v>
      </c>
      <c r="J59" s="13">
        <v>0.26</v>
      </c>
    </row>
    <row r="60" spans="1:10" s="20" customFormat="1" ht="25.5" x14ac:dyDescent="0.2">
      <c r="A60" s="50" t="s">
        <v>107</v>
      </c>
      <c r="B60" s="51" t="s">
        <v>28</v>
      </c>
      <c r="C60" s="52"/>
      <c r="D60" s="53">
        <v>11044.32</v>
      </c>
      <c r="E60" s="54"/>
      <c r="F60" s="55"/>
      <c r="G60" s="54"/>
      <c r="H60" s="55"/>
      <c r="I60" s="12">
        <v>3835.45</v>
      </c>
      <c r="J60" s="13">
        <v>0.2</v>
      </c>
    </row>
    <row r="61" spans="1:10" s="20" customFormat="1" ht="25.5" hidden="1" x14ac:dyDescent="0.2">
      <c r="A61" s="58"/>
      <c r="B61" s="56" t="s">
        <v>28</v>
      </c>
      <c r="C61" s="52"/>
      <c r="D61" s="53"/>
      <c r="E61" s="54"/>
      <c r="F61" s="55"/>
      <c r="G61" s="54"/>
      <c r="H61" s="55"/>
      <c r="I61" s="12">
        <v>3835.45</v>
      </c>
      <c r="J61" s="13">
        <v>0</v>
      </c>
    </row>
    <row r="62" spans="1:10" s="20" customFormat="1" ht="15" x14ac:dyDescent="0.2">
      <c r="A62" s="58" t="s">
        <v>99</v>
      </c>
      <c r="B62" s="56" t="s">
        <v>37</v>
      </c>
      <c r="C62" s="52"/>
      <c r="D62" s="60">
        <v>11273.28</v>
      </c>
      <c r="E62" s="54"/>
      <c r="F62" s="55"/>
      <c r="G62" s="57"/>
      <c r="H62" s="133"/>
      <c r="I62" s="12">
        <v>3835.45</v>
      </c>
      <c r="J62" s="13"/>
    </row>
    <row r="63" spans="1:10" s="20" customFormat="1" ht="30" x14ac:dyDescent="0.2">
      <c r="A63" s="43" t="s">
        <v>58</v>
      </c>
      <c r="B63" s="51"/>
      <c r="C63" s="52"/>
      <c r="D63" s="26">
        <f>D64+D65</f>
        <v>1127.3</v>
      </c>
      <c r="E63" s="54"/>
      <c r="F63" s="55"/>
      <c r="G63" s="26">
        <f>D63/I63</f>
        <v>0.28999999999999998</v>
      </c>
      <c r="H63" s="27">
        <f>G63/12</f>
        <v>0.02</v>
      </c>
      <c r="I63" s="12">
        <v>3835.45</v>
      </c>
      <c r="J63" s="13">
        <v>0.09</v>
      </c>
    </row>
    <row r="64" spans="1:10" s="20" customFormat="1" ht="15" hidden="1" x14ac:dyDescent="0.2">
      <c r="A64" s="50"/>
      <c r="B64" s="56" t="s">
        <v>47</v>
      </c>
      <c r="C64" s="52"/>
      <c r="D64" s="53"/>
      <c r="E64" s="54"/>
      <c r="F64" s="55"/>
      <c r="G64" s="54"/>
      <c r="H64" s="55"/>
      <c r="I64" s="12">
        <v>3835.45</v>
      </c>
      <c r="J64" s="13"/>
    </row>
    <row r="65" spans="1:10" s="20" customFormat="1" ht="15" x14ac:dyDescent="0.2">
      <c r="A65" s="50" t="s">
        <v>100</v>
      </c>
      <c r="B65" s="56" t="s">
        <v>47</v>
      </c>
      <c r="C65" s="52"/>
      <c r="D65" s="53">
        <v>1127.3</v>
      </c>
      <c r="E65" s="54"/>
      <c r="F65" s="55"/>
      <c r="G65" s="54"/>
      <c r="H65" s="55"/>
      <c r="I65" s="12">
        <v>3835.45</v>
      </c>
      <c r="J65" s="13">
        <v>0.06</v>
      </c>
    </row>
    <row r="66" spans="1:10" s="20" customFormat="1" ht="15" hidden="1" x14ac:dyDescent="0.2">
      <c r="A66" s="50" t="s">
        <v>59</v>
      </c>
      <c r="B66" s="51" t="s">
        <v>37</v>
      </c>
      <c r="C66" s="52"/>
      <c r="D66" s="53">
        <f>G66*I66</f>
        <v>0</v>
      </c>
      <c r="E66" s="54"/>
      <c r="F66" s="55"/>
      <c r="G66" s="54">
        <f>H66*12</f>
        <v>0</v>
      </c>
      <c r="H66" s="55">
        <v>0</v>
      </c>
      <c r="I66" s="12">
        <v>3835.45</v>
      </c>
      <c r="J66" s="13">
        <v>0</v>
      </c>
    </row>
    <row r="67" spans="1:10" s="20" customFormat="1" ht="15" x14ac:dyDescent="0.2">
      <c r="A67" s="43" t="s">
        <v>60</v>
      </c>
      <c r="B67" s="51"/>
      <c r="C67" s="52"/>
      <c r="D67" s="26">
        <f>D68+D69+D70+D71+D72</f>
        <v>30246.74</v>
      </c>
      <c r="E67" s="54"/>
      <c r="F67" s="55"/>
      <c r="G67" s="26">
        <f>D67/I67</f>
        <v>7.89</v>
      </c>
      <c r="H67" s="27">
        <f>G67/12</f>
        <v>0.66</v>
      </c>
      <c r="I67" s="12">
        <v>3835.45</v>
      </c>
      <c r="J67" s="13">
        <v>0.33</v>
      </c>
    </row>
    <row r="68" spans="1:10" s="20" customFormat="1" ht="15" x14ac:dyDescent="0.2">
      <c r="A68" s="50" t="s">
        <v>61</v>
      </c>
      <c r="B68" s="56" t="s">
        <v>42</v>
      </c>
      <c r="C68" s="52"/>
      <c r="D68" s="53">
        <v>2208.96</v>
      </c>
      <c r="E68" s="54"/>
      <c r="F68" s="55"/>
      <c r="G68" s="54"/>
      <c r="H68" s="55"/>
      <c r="I68" s="12">
        <v>3835.45</v>
      </c>
      <c r="J68" s="13">
        <v>0.04</v>
      </c>
    </row>
    <row r="69" spans="1:10" s="20" customFormat="1" ht="15" x14ac:dyDescent="0.2">
      <c r="A69" s="50" t="s">
        <v>62</v>
      </c>
      <c r="B69" s="51" t="s">
        <v>47</v>
      </c>
      <c r="C69" s="52"/>
      <c r="D69" s="53">
        <v>8282.9599999999991</v>
      </c>
      <c r="E69" s="54"/>
      <c r="F69" s="55"/>
      <c r="G69" s="54"/>
      <c r="H69" s="55"/>
      <c r="I69" s="12">
        <v>3835.45</v>
      </c>
      <c r="J69" s="13">
        <v>0.15</v>
      </c>
    </row>
    <row r="70" spans="1:10" s="20" customFormat="1" ht="15" x14ac:dyDescent="0.2">
      <c r="A70" s="50" t="s">
        <v>63</v>
      </c>
      <c r="B70" s="51" t="s">
        <v>47</v>
      </c>
      <c r="C70" s="52"/>
      <c r="D70" s="53">
        <v>1656.62</v>
      </c>
      <c r="E70" s="54"/>
      <c r="F70" s="55"/>
      <c r="G70" s="54"/>
      <c r="H70" s="55"/>
      <c r="I70" s="12">
        <v>3835.45</v>
      </c>
      <c r="J70" s="13">
        <v>0.03</v>
      </c>
    </row>
    <row r="71" spans="1:10" s="20" customFormat="1" ht="22.5" customHeight="1" x14ac:dyDescent="0.2">
      <c r="A71" s="58" t="s">
        <v>86</v>
      </c>
      <c r="B71" s="56" t="s">
        <v>101</v>
      </c>
      <c r="C71" s="52"/>
      <c r="D71" s="53">
        <v>12538.92</v>
      </c>
      <c r="E71" s="54"/>
      <c r="F71" s="55"/>
      <c r="G71" s="54"/>
      <c r="H71" s="55"/>
      <c r="I71" s="12">
        <v>3835.45</v>
      </c>
      <c r="J71" s="13">
        <v>0</v>
      </c>
    </row>
    <row r="72" spans="1:10" s="20" customFormat="1" ht="25.5" x14ac:dyDescent="0.2">
      <c r="A72" s="58" t="s">
        <v>64</v>
      </c>
      <c r="B72" s="51" t="s">
        <v>28</v>
      </c>
      <c r="C72" s="52"/>
      <c r="D72" s="53">
        <v>5559.28</v>
      </c>
      <c r="E72" s="54"/>
      <c r="F72" s="55"/>
      <c r="G72" s="54"/>
      <c r="H72" s="55"/>
      <c r="I72" s="12">
        <v>3835.45</v>
      </c>
      <c r="J72" s="13">
        <v>0.11</v>
      </c>
    </row>
    <row r="73" spans="1:10" s="20" customFormat="1" ht="15" x14ac:dyDescent="0.2">
      <c r="A73" s="43" t="s">
        <v>65</v>
      </c>
      <c r="B73" s="51"/>
      <c r="C73" s="52"/>
      <c r="D73" s="26">
        <f>D74+D75</f>
        <v>799.21</v>
      </c>
      <c r="E73" s="54"/>
      <c r="F73" s="55"/>
      <c r="G73" s="26">
        <f>D73/I73</f>
        <v>0.21</v>
      </c>
      <c r="H73" s="27">
        <f>G73/12</f>
        <v>0.02</v>
      </c>
      <c r="I73" s="12">
        <v>3835.45</v>
      </c>
      <c r="J73" s="13">
        <v>0.1</v>
      </c>
    </row>
    <row r="74" spans="1:10" s="20" customFormat="1" ht="15" x14ac:dyDescent="0.2">
      <c r="A74" s="50" t="s">
        <v>66</v>
      </c>
      <c r="B74" s="51" t="s">
        <v>47</v>
      </c>
      <c r="C74" s="52"/>
      <c r="D74" s="53">
        <v>799.21</v>
      </c>
      <c r="E74" s="54"/>
      <c r="F74" s="55"/>
      <c r="G74" s="54"/>
      <c r="H74" s="55"/>
      <c r="I74" s="12">
        <v>3835.45</v>
      </c>
      <c r="J74" s="13">
        <v>0.02</v>
      </c>
    </row>
    <row r="75" spans="1:10" s="20" customFormat="1" ht="15" hidden="1" x14ac:dyDescent="0.2">
      <c r="A75" s="50" t="s">
        <v>66</v>
      </c>
      <c r="B75" s="51" t="s">
        <v>47</v>
      </c>
      <c r="C75" s="52"/>
      <c r="D75" s="53"/>
      <c r="E75" s="54"/>
      <c r="F75" s="55"/>
      <c r="G75" s="54"/>
      <c r="H75" s="55"/>
      <c r="I75" s="12">
        <v>3835.45</v>
      </c>
      <c r="J75" s="13">
        <v>0.01</v>
      </c>
    </row>
    <row r="76" spans="1:10" s="12" customFormat="1" ht="15" x14ac:dyDescent="0.2">
      <c r="A76" s="43" t="s">
        <v>67</v>
      </c>
      <c r="B76" s="23"/>
      <c r="C76" s="24"/>
      <c r="D76" s="26">
        <f>D77</f>
        <v>12294.6</v>
      </c>
      <c r="E76" s="26"/>
      <c r="F76" s="44"/>
      <c r="G76" s="26">
        <f>D76/I76</f>
        <v>3.21</v>
      </c>
      <c r="H76" s="27">
        <f>G76/12</f>
        <v>0.27</v>
      </c>
      <c r="I76" s="12">
        <v>3835.45</v>
      </c>
      <c r="J76" s="13">
        <v>0.27</v>
      </c>
    </row>
    <row r="77" spans="1:10" s="20" customFormat="1" ht="15" x14ac:dyDescent="0.2">
      <c r="A77" s="50" t="s">
        <v>68</v>
      </c>
      <c r="B77" s="56" t="s">
        <v>49</v>
      </c>
      <c r="C77" s="52"/>
      <c r="D77" s="53">
        <v>12294.6</v>
      </c>
      <c r="E77" s="54"/>
      <c r="F77" s="55"/>
      <c r="G77" s="54"/>
      <c r="H77" s="55"/>
      <c r="I77" s="12">
        <v>3835.45</v>
      </c>
      <c r="J77" s="13">
        <v>0.03</v>
      </c>
    </row>
    <row r="78" spans="1:10" s="12" customFormat="1" ht="15" x14ac:dyDescent="0.2">
      <c r="A78" s="43" t="s">
        <v>69</v>
      </c>
      <c r="B78" s="23"/>
      <c r="C78" s="24"/>
      <c r="D78" s="26">
        <f>D79</f>
        <v>15702.99</v>
      </c>
      <c r="E78" s="26"/>
      <c r="F78" s="44"/>
      <c r="G78" s="26">
        <f>D78/I78</f>
        <v>4.09</v>
      </c>
      <c r="H78" s="27">
        <f>G78/12</f>
        <v>0.34</v>
      </c>
      <c r="I78" s="12">
        <v>3835.45</v>
      </c>
      <c r="J78" s="13">
        <v>0.28999999999999998</v>
      </c>
    </row>
    <row r="79" spans="1:10" s="20" customFormat="1" ht="15.75" thickBot="1" x14ac:dyDescent="0.25">
      <c r="A79" s="50" t="s">
        <v>70</v>
      </c>
      <c r="B79" s="51" t="s">
        <v>71</v>
      </c>
      <c r="C79" s="52"/>
      <c r="D79" s="53">
        <v>15702.99</v>
      </c>
      <c r="E79" s="54"/>
      <c r="F79" s="55"/>
      <c r="G79" s="54"/>
      <c r="H79" s="55"/>
      <c r="I79" s="12">
        <v>3835.45</v>
      </c>
      <c r="J79" s="13">
        <v>0.28999999999999998</v>
      </c>
    </row>
    <row r="80" spans="1:10" s="12" customFormat="1" ht="30.75" thickBot="1" x14ac:dyDescent="0.25">
      <c r="A80" s="130" t="s">
        <v>72</v>
      </c>
      <c r="B80" s="10" t="s">
        <v>28</v>
      </c>
      <c r="C80" s="121">
        <f>F80*12</f>
        <v>0</v>
      </c>
      <c r="D80" s="131">
        <f>G80*I80</f>
        <v>19790.919999999998</v>
      </c>
      <c r="E80" s="131">
        <f>H80*12</f>
        <v>5.16</v>
      </c>
      <c r="F80" s="132"/>
      <c r="G80" s="131">
        <f>H80*12</f>
        <v>5.16</v>
      </c>
      <c r="H80" s="132">
        <f>0.32+0.11</f>
        <v>0.43</v>
      </c>
      <c r="I80" s="12">
        <v>3835.45</v>
      </c>
      <c r="J80" s="13">
        <v>0.37</v>
      </c>
    </row>
    <row r="81" spans="1:10" s="12" customFormat="1" ht="19.5" hidden="1" thickBot="1" x14ac:dyDescent="0.25">
      <c r="A81" s="127" t="s">
        <v>73</v>
      </c>
      <c r="B81" s="34"/>
      <c r="C81" s="24" t="e">
        <f>F81*12</f>
        <v>#REF!</v>
      </c>
      <c r="D81" s="24">
        <f>G81*I81</f>
        <v>0</v>
      </c>
      <c r="E81" s="24">
        <f>H81*12</f>
        <v>0</v>
      </c>
      <c r="F81" s="128" t="e">
        <f>#REF!+#REF!+#REF!+#REF!+#REF!+#REF!+#REF!+#REF!+#REF!+#REF!</f>
        <v>#REF!</v>
      </c>
      <c r="G81" s="24">
        <f>H81*12</f>
        <v>0</v>
      </c>
      <c r="H81" s="129">
        <f>H82+H83+H84+H85</f>
        <v>0</v>
      </c>
      <c r="I81" s="12">
        <v>3835.45</v>
      </c>
      <c r="J81" s="13"/>
    </row>
    <row r="82" spans="1:10" s="20" customFormat="1" ht="15.75" hidden="1" thickBot="1" x14ac:dyDescent="0.25">
      <c r="A82" s="50" t="s">
        <v>74</v>
      </c>
      <c r="B82" s="51"/>
      <c r="C82" s="52"/>
      <c r="D82" s="61"/>
      <c r="E82" s="52"/>
      <c r="F82" s="62"/>
      <c r="G82" s="52"/>
      <c r="H82" s="62"/>
      <c r="I82" s="12">
        <v>3835.45</v>
      </c>
      <c r="J82" s="21"/>
    </row>
    <row r="83" spans="1:10" s="20" customFormat="1" ht="15.75" hidden="1" thickBot="1" x14ac:dyDescent="0.25">
      <c r="A83" s="50" t="s">
        <v>75</v>
      </c>
      <c r="B83" s="51"/>
      <c r="C83" s="52"/>
      <c r="D83" s="61"/>
      <c r="E83" s="52"/>
      <c r="F83" s="62"/>
      <c r="G83" s="52"/>
      <c r="H83" s="62"/>
      <c r="I83" s="12">
        <v>3835.45</v>
      </c>
      <c r="J83" s="21"/>
    </row>
    <row r="84" spans="1:10" s="20" customFormat="1" ht="15.75" hidden="1" thickBot="1" x14ac:dyDescent="0.25">
      <c r="A84" s="50" t="s">
        <v>76</v>
      </c>
      <c r="B84" s="51"/>
      <c r="C84" s="52"/>
      <c r="D84" s="61"/>
      <c r="E84" s="52"/>
      <c r="F84" s="62"/>
      <c r="G84" s="52"/>
      <c r="H84" s="62"/>
      <c r="I84" s="12">
        <v>3835.45</v>
      </c>
      <c r="J84" s="21"/>
    </row>
    <row r="85" spans="1:10" s="20" customFormat="1" ht="15.75" hidden="1" thickBot="1" x14ac:dyDescent="0.25">
      <c r="A85" s="63" t="s">
        <v>77</v>
      </c>
      <c r="B85" s="64"/>
      <c r="C85" s="65"/>
      <c r="D85" s="66"/>
      <c r="E85" s="65"/>
      <c r="F85" s="67"/>
      <c r="G85" s="65"/>
      <c r="H85" s="67"/>
      <c r="I85" s="12">
        <v>3835.45</v>
      </c>
      <c r="J85" s="21"/>
    </row>
    <row r="86" spans="1:10" s="12" customFormat="1" ht="26.25" hidden="1" thickBot="1" x14ac:dyDescent="0.45">
      <c r="A86" s="68" t="s">
        <v>78</v>
      </c>
      <c r="B86" s="69" t="s">
        <v>79</v>
      </c>
      <c r="C86" s="70"/>
      <c r="D86" s="71"/>
      <c r="E86" s="70"/>
      <c r="F86" s="72"/>
      <c r="G86" s="70"/>
      <c r="H86" s="72"/>
      <c r="I86" s="12">
        <v>3835.45</v>
      </c>
    </row>
    <row r="87" spans="1:10" s="12" customFormat="1" ht="19.5" thickBot="1" x14ac:dyDescent="0.45">
      <c r="A87" s="73" t="s">
        <v>80</v>
      </c>
      <c r="B87" s="74" t="s">
        <v>22</v>
      </c>
      <c r="C87" s="121"/>
      <c r="D87" s="122">
        <f>G87*I87</f>
        <v>75241.47</v>
      </c>
      <c r="E87" s="121"/>
      <c r="F87" s="122"/>
      <c r="G87" s="121">
        <f>H87*12</f>
        <v>20.64</v>
      </c>
      <c r="H87" s="82">
        <v>1.72</v>
      </c>
      <c r="I87" s="12">
        <v>3645.42</v>
      </c>
    </row>
    <row r="88" spans="1:10" s="76" customFormat="1" ht="20.25" thickBot="1" x14ac:dyDescent="0.45">
      <c r="A88" s="123" t="s">
        <v>81</v>
      </c>
      <c r="B88" s="124"/>
      <c r="C88" s="125">
        <f>F88*12</f>
        <v>0</v>
      </c>
      <c r="D88" s="126">
        <f>D15+D23+D32+D33+D34+D35+D36+D37+D38+D39+D40+D41+D42+D43+D44+D59+D63+D67+D73+D76+D78+D80+D87</f>
        <v>650030.12</v>
      </c>
      <c r="E88" s="126">
        <f>E15+E23+E32+E33+E34+E35+E36+E37+E38+E39+E40+E41+E42+E43+E44+E59+E63+E67+E73+E76+E78+E80+E87</f>
        <v>107.76</v>
      </c>
      <c r="F88" s="126">
        <f>F15+F23+F32+F33+F34+F35+F36+F37+F38+F39+F40+F41+F42+F43+F44+F59+F63+F67+F73+F76+F78+F80+F87</f>
        <v>0</v>
      </c>
      <c r="G88" s="126">
        <f>G15+G23+G32+G33+G34+G35+G36+G37+G38+G39+G40+G41+G42+G43+G44+G59+G63+G67+G73+G76+G78+G80+G87</f>
        <v>170.49</v>
      </c>
      <c r="H88" s="126">
        <f>H15+H23+H32+H33+H34+H35+H36+H37+H38+H39+H40+H41+H42+H43+H44+H59+H63+H67+H73+H76+H78+H80+H87</f>
        <v>14.21</v>
      </c>
      <c r="I88" s="12">
        <v>3835.45</v>
      </c>
      <c r="J88" s="75"/>
    </row>
    <row r="89" spans="1:10" s="12" customFormat="1" ht="19.5" hidden="1" thickBot="1" x14ac:dyDescent="0.45">
      <c r="A89" s="77" t="s">
        <v>78</v>
      </c>
      <c r="B89" s="78"/>
      <c r="C89" s="79"/>
      <c r="D89" s="80"/>
      <c r="E89" s="79"/>
      <c r="F89" s="81"/>
      <c r="G89" s="79"/>
      <c r="H89" s="81"/>
      <c r="I89" s="12">
        <v>3835.45</v>
      </c>
      <c r="J89" s="13"/>
    </row>
    <row r="90" spans="1:10" s="12" customFormat="1" ht="19.5" hidden="1" thickBot="1" x14ac:dyDescent="0.45">
      <c r="A90" s="77" t="s">
        <v>82</v>
      </c>
      <c r="B90" s="78"/>
      <c r="C90" s="79"/>
      <c r="D90" s="80"/>
      <c r="E90" s="79"/>
      <c r="F90" s="81"/>
      <c r="G90" s="80"/>
      <c r="H90" s="82"/>
      <c r="I90" s="12">
        <v>3835.45</v>
      </c>
      <c r="J90" s="13"/>
    </row>
    <row r="91" spans="1:10" s="88" customFormat="1" ht="20.25" hidden="1" thickBot="1" x14ac:dyDescent="0.25">
      <c r="A91" s="83" t="s">
        <v>83</v>
      </c>
      <c r="B91" s="84" t="s">
        <v>22</v>
      </c>
      <c r="C91" s="84" t="s">
        <v>84</v>
      </c>
      <c r="D91" s="85"/>
      <c r="E91" s="84" t="s">
        <v>84</v>
      </c>
      <c r="F91" s="86"/>
      <c r="G91" s="84" t="s">
        <v>84</v>
      </c>
      <c r="H91" s="86"/>
      <c r="I91" s="12">
        <v>3835.45</v>
      </c>
      <c r="J91" s="87"/>
    </row>
    <row r="92" spans="1:10" s="90" customFormat="1" ht="21" customHeight="1" x14ac:dyDescent="0.2">
      <c r="A92" s="89"/>
      <c r="F92" s="91"/>
      <c r="H92" s="91"/>
      <c r="I92" s="12"/>
      <c r="J92" s="92"/>
    </row>
    <row r="93" spans="1:10" s="90" customFormat="1" ht="15" x14ac:dyDescent="0.2">
      <c r="A93" s="89"/>
      <c r="F93" s="91"/>
      <c r="H93" s="91"/>
      <c r="I93" s="12"/>
      <c r="J93" s="92"/>
    </row>
    <row r="94" spans="1:10" s="90" customFormat="1" ht="15.75" thickBot="1" x14ac:dyDescent="0.25">
      <c r="A94" s="89"/>
      <c r="F94" s="91"/>
      <c r="H94" s="91"/>
      <c r="I94" s="12"/>
      <c r="J94" s="92"/>
    </row>
    <row r="95" spans="1:10" s="94" customFormat="1" ht="30.75" thickBot="1" x14ac:dyDescent="0.25">
      <c r="A95" s="120" t="s">
        <v>85</v>
      </c>
      <c r="B95" s="124"/>
      <c r="C95" s="125">
        <f>F95*12</f>
        <v>0</v>
      </c>
      <c r="D95" s="125">
        <f>D96+D97+D98+D99</f>
        <v>27995.86</v>
      </c>
      <c r="E95" s="125">
        <f t="shared" ref="E95:H95" si="7">E96+E97+E98+E99</f>
        <v>0</v>
      </c>
      <c r="F95" s="125">
        <f t="shared" si="7"/>
        <v>0</v>
      </c>
      <c r="G95" s="125">
        <f t="shared" si="7"/>
        <v>7.3</v>
      </c>
      <c r="H95" s="125">
        <f t="shared" si="7"/>
        <v>0.61</v>
      </c>
      <c r="I95" s="12">
        <v>3835.45</v>
      </c>
      <c r="J95" s="93"/>
    </row>
    <row r="96" spans="1:10" s="94" customFormat="1" ht="15" x14ac:dyDescent="0.2">
      <c r="A96" s="98" t="s">
        <v>110</v>
      </c>
      <c r="B96" s="95"/>
      <c r="C96" s="96"/>
      <c r="D96" s="97">
        <v>9164.2199999999993</v>
      </c>
      <c r="E96" s="97"/>
      <c r="F96" s="97"/>
      <c r="G96" s="32">
        <f t="shared" ref="G96:G103" si="8">D96/I96</f>
        <v>2.39</v>
      </c>
      <c r="H96" s="33">
        <f t="shared" ref="H96:H103" si="9">G96/12</f>
        <v>0.2</v>
      </c>
      <c r="I96" s="12">
        <v>3835.45</v>
      </c>
      <c r="J96" s="93"/>
    </row>
    <row r="97" spans="1:10" s="94" customFormat="1" ht="15" x14ac:dyDescent="0.2">
      <c r="A97" s="98" t="s">
        <v>102</v>
      </c>
      <c r="B97" s="95"/>
      <c r="C97" s="96"/>
      <c r="D97" s="97">
        <v>8588.2000000000007</v>
      </c>
      <c r="E97" s="97"/>
      <c r="F97" s="97"/>
      <c r="G97" s="32">
        <f t="shared" si="8"/>
        <v>2.2400000000000002</v>
      </c>
      <c r="H97" s="33">
        <f t="shared" si="9"/>
        <v>0.19</v>
      </c>
      <c r="I97" s="12">
        <v>3835.45</v>
      </c>
      <c r="J97" s="93"/>
    </row>
    <row r="98" spans="1:10" s="90" customFormat="1" ht="15" x14ac:dyDescent="0.2">
      <c r="A98" s="98" t="s">
        <v>108</v>
      </c>
      <c r="B98" s="99"/>
      <c r="C98" s="100"/>
      <c r="D98" s="101">
        <v>3265.6</v>
      </c>
      <c r="E98" s="97"/>
      <c r="F98" s="102"/>
      <c r="G98" s="32">
        <f t="shared" si="8"/>
        <v>0.85</v>
      </c>
      <c r="H98" s="33">
        <f t="shared" si="9"/>
        <v>7.0000000000000007E-2</v>
      </c>
      <c r="I98" s="12">
        <v>3835.45</v>
      </c>
      <c r="J98" s="92"/>
    </row>
    <row r="99" spans="1:10" s="90" customFormat="1" ht="15" x14ac:dyDescent="0.2">
      <c r="A99" s="98" t="s">
        <v>109</v>
      </c>
      <c r="B99" s="99"/>
      <c r="C99" s="100"/>
      <c r="D99" s="101">
        <v>6977.84</v>
      </c>
      <c r="E99" s="97"/>
      <c r="F99" s="102"/>
      <c r="G99" s="32">
        <f t="shared" si="8"/>
        <v>1.82</v>
      </c>
      <c r="H99" s="33">
        <f t="shared" si="9"/>
        <v>0.15</v>
      </c>
      <c r="I99" s="12">
        <v>3835.45</v>
      </c>
      <c r="J99" s="92"/>
    </row>
    <row r="100" spans="1:10" s="90" customFormat="1" ht="15" hidden="1" x14ac:dyDescent="0.2">
      <c r="A100" s="134"/>
      <c r="B100" s="135"/>
      <c r="C100" s="136"/>
      <c r="D100" s="32"/>
      <c r="E100" s="32"/>
      <c r="F100" s="32"/>
      <c r="G100" s="32">
        <f t="shared" si="8"/>
        <v>0</v>
      </c>
      <c r="H100" s="32">
        <f t="shared" si="9"/>
        <v>0</v>
      </c>
      <c r="I100" s="12">
        <v>3835.45</v>
      </c>
      <c r="J100" s="92"/>
    </row>
    <row r="101" spans="1:10" s="90" customFormat="1" ht="15" hidden="1" x14ac:dyDescent="0.2">
      <c r="A101" s="105"/>
      <c r="B101" s="103"/>
      <c r="C101" s="104"/>
      <c r="D101" s="97"/>
      <c r="E101" s="97"/>
      <c r="F101" s="97"/>
      <c r="G101" s="97"/>
      <c r="H101" s="97"/>
      <c r="I101" s="12">
        <v>3835.45</v>
      </c>
      <c r="J101" s="92"/>
    </row>
    <row r="102" spans="1:10" s="90" customFormat="1" ht="15" hidden="1" x14ac:dyDescent="0.2">
      <c r="A102" s="105"/>
      <c r="B102" s="103"/>
      <c r="C102" s="104"/>
      <c r="D102" s="97"/>
      <c r="E102" s="97"/>
      <c r="F102" s="97"/>
      <c r="G102" s="97">
        <f t="shared" si="8"/>
        <v>0</v>
      </c>
      <c r="H102" s="97">
        <f t="shared" si="9"/>
        <v>0</v>
      </c>
      <c r="I102" s="12">
        <v>3835.45</v>
      </c>
      <c r="J102" s="92"/>
    </row>
    <row r="103" spans="1:10" s="90" customFormat="1" ht="15" hidden="1" x14ac:dyDescent="0.2">
      <c r="A103" s="105"/>
      <c r="B103" s="103"/>
      <c r="C103" s="104"/>
      <c r="D103" s="97"/>
      <c r="E103" s="97"/>
      <c r="F103" s="97"/>
      <c r="G103" s="97">
        <f t="shared" si="8"/>
        <v>0</v>
      </c>
      <c r="H103" s="97">
        <f t="shared" si="9"/>
        <v>0</v>
      </c>
      <c r="I103" s="12">
        <v>3835.45</v>
      </c>
      <c r="J103" s="92"/>
    </row>
    <row r="104" spans="1:10" s="90" customFormat="1" x14ac:dyDescent="0.2">
      <c r="A104" s="89"/>
      <c r="F104" s="91"/>
      <c r="H104" s="91"/>
      <c r="J104" s="92"/>
    </row>
    <row r="105" spans="1:10" s="90" customFormat="1" ht="13.5" thickBot="1" x14ac:dyDescent="0.25">
      <c r="A105" s="89"/>
      <c r="F105" s="91"/>
      <c r="H105" s="91"/>
      <c r="J105" s="92"/>
    </row>
    <row r="106" spans="1:10" s="90" customFormat="1" ht="20.25" thickBot="1" x14ac:dyDescent="0.25">
      <c r="A106" s="106" t="s">
        <v>87</v>
      </c>
      <c r="B106" s="107"/>
      <c r="C106" s="107"/>
      <c r="D106" s="108">
        <f>D88+D95</f>
        <v>678025.98</v>
      </c>
      <c r="E106" s="108">
        <f>E88+E95</f>
        <v>107.76</v>
      </c>
      <c r="F106" s="108">
        <f>F88+F95</f>
        <v>0</v>
      </c>
      <c r="G106" s="108">
        <f>G88+G95</f>
        <v>177.79</v>
      </c>
      <c r="H106" s="108">
        <f>H88+H95</f>
        <v>14.82</v>
      </c>
      <c r="J106" s="92"/>
    </row>
    <row r="107" spans="1:10" s="90" customFormat="1" x14ac:dyDescent="0.2">
      <c r="A107" s="89"/>
      <c r="F107" s="91"/>
      <c r="H107" s="91"/>
      <c r="J107" s="92"/>
    </row>
    <row r="108" spans="1:10" s="90" customFormat="1" x14ac:dyDescent="0.2">
      <c r="A108" s="89"/>
      <c r="F108" s="91"/>
      <c r="H108" s="91"/>
      <c r="J108" s="92"/>
    </row>
    <row r="109" spans="1:10" s="90" customFormat="1" x14ac:dyDescent="0.2">
      <c r="A109" s="89"/>
      <c r="F109" s="91"/>
      <c r="H109" s="91"/>
      <c r="J109" s="92"/>
    </row>
    <row r="110" spans="1:10" s="90" customFormat="1" x14ac:dyDescent="0.2">
      <c r="A110" s="89"/>
      <c r="F110" s="91"/>
      <c r="H110" s="91"/>
      <c r="J110" s="92"/>
    </row>
    <row r="111" spans="1:10" s="90" customFormat="1" x14ac:dyDescent="0.2">
      <c r="A111" s="89"/>
      <c r="F111" s="91"/>
      <c r="H111" s="91"/>
      <c r="J111" s="92"/>
    </row>
    <row r="112" spans="1:10" s="90" customFormat="1" x14ac:dyDescent="0.2">
      <c r="A112" s="89"/>
      <c r="F112" s="91"/>
      <c r="H112" s="91"/>
      <c r="J112" s="92"/>
    </row>
    <row r="113" spans="1:10" s="113" customFormat="1" ht="18.75" x14ac:dyDescent="0.4">
      <c r="A113" s="109"/>
      <c r="B113" s="110"/>
      <c r="C113" s="111"/>
      <c r="D113" s="111"/>
      <c r="E113" s="111"/>
      <c r="F113" s="112"/>
      <c r="G113" s="111"/>
      <c r="H113" s="112"/>
      <c r="J113" s="114"/>
    </row>
    <row r="114" spans="1:10" s="88" customFormat="1" ht="19.5" x14ac:dyDescent="0.2">
      <c r="A114" s="115"/>
      <c r="B114" s="116"/>
      <c r="C114" s="117"/>
      <c r="D114" s="117"/>
      <c r="E114" s="117"/>
      <c r="F114" s="118"/>
      <c r="G114" s="117"/>
      <c r="H114" s="118"/>
      <c r="J114" s="87"/>
    </row>
    <row r="115" spans="1:10" s="90" customFormat="1" ht="14.25" x14ac:dyDescent="0.2">
      <c r="A115" s="151" t="s">
        <v>88</v>
      </c>
      <c r="B115" s="151"/>
      <c r="C115" s="151"/>
      <c r="D115" s="151"/>
      <c r="E115" s="151"/>
      <c r="F115" s="151"/>
      <c r="J115" s="92"/>
    </row>
    <row r="116" spans="1:10" s="90" customFormat="1" x14ac:dyDescent="0.2">
      <c r="F116" s="91"/>
      <c r="H116" s="91"/>
      <c r="J116" s="92"/>
    </row>
    <row r="117" spans="1:10" s="90" customFormat="1" x14ac:dyDescent="0.2">
      <c r="A117" s="89" t="s">
        <v>89</v>
      </c>
      <c r="F117" s="91"/>
      <c r="H117" s="91"/>
      <c r="J117" s="92"/>
    </row>
    <row r="118" spans="1:10" s="90" customFormat="1" x14ac:dyDescent="0.2">
      <c r="F118" s="91"/>
      <c r="H118" s="91"/>
      <c r="J118" s="92"/>
    </row>
    <row r="119" spans="1:10" s="90" customFormat="1" x14ac:dyDescent="0.2">
      <c r="F119" s="91"/>
      <c r="H119" s="91"/>
      <c r="J119" s="92"/>
    </row>
    <row r="120" spans="1:10" s="90" customFormat="1" x14ac:dyDescent="0.2">
      <c r="F120" s="91"/>
      <c r="H120" s="91"/>
      <c r="J120" s="92"/>
    </row>
    <row r="121" spans="1:10" s="90" customFormat="1" x14ac:dyDescent="0.2">
      <c r="F121" s="91"/>
      <c r="H121" s="91"/>
      <c r="J121" s="92"/>
    </row>
    <row r="122" spans="1:10" s="90" customFormat="1" x14ac:dyDescent="0.2">
      <c r="F122" s="91"/>
      <c r="H122" s="91"/>
      <c r="J122" s="92"/>
    </row>
    <row r="123" spans="1:10" s="90" customFormat="1" x14ac:dyDescent="0.2">
      <c r="F123" s="91"/>
      <c r="H123" s="91"/>
      <c r="J123" s="92"/>
    </row>
    <row r="124" spans="1:10" s="90" customFormat="1" x14ac:dyDescent="0.2">
      <c r="F124" s="91"/>
      <c r="H124" s="91"/>
      <c r="J124" s="92"/>
    </row>
    <row r="125" spans="1:10" s="90" customFormat="1" x14ac:dyDescent="0.2">
      <c r="F125" s="91"/>
      <c r="H125" s="91"/>
      <c r="J125" s="92"/>
    </row>
    <row r="126" spans="1:10" s="90" customFormat="1" x14ac:dyDescent="0.2">
      <c r="F126" s="91"/>
      <c r="H126" s="91"/>
      <c r="J126" s="92"/>
    </row>
    <row r="127" spans="1:10" s="90" customFormat="1" x14ac:dyDescent="0.2">
      <c r="F127" s="91"/>
      <c r="H127" s="91"/>
      <c r="J127" s="92"/>
    </row>
    <row r="128" spans="1:10" s="90" customFormat="1" x14ac:dyDescent="0.2">
      <c r="F128" s="91"/>
      <c r="H128" s="91"/>
      <c r="J128" s="92"/>
    </row>
    <row r="129" spans="6:10" s="90" customFormat="1" x14ac:dyDescent="0.2">
      <c r="F129" s="91"/>
      <c r="H129" s="91"/>
      <c r="J129" s="92"/>
    </row>
    <row r="130" spans="6:10" s="90" customFormat="1" x14ac:dyDescent="0.2">
      <c r="F130" s="91"/>
      <c r="H130" s="91"/>
      <c r="J130" s="92"/>
    </row>
    <row r="131" spans="6:10" s="90" customFormat="1" x14ac:dyDescent="0.2">
      <c r="F131" s="91"/>
      <c r="H131" s="91"/>
      <c r="J131" s="92"/>
    </row>
    <row r="132" spans="6:10" s="90" customFormat="1" x14ac:dyDescent="0.2">
      <c r="F132" s="91"/>
      <c r="H132" s="91"/>
      <c r="J132" s="92"/>
    </row>
    <row r="133" spans="6:10" s="90" customFormat="1" x14ac:dyDescent="0.2">
      <c r="F133" s="91"/>
      <c r="H133" s="91"/>
      <c r="J133" s="92"/>
    </row>
    <row r="134" spans="6:10" s="90" customFormat="1" x14ac:dyDescent="0.2">
      <c r="F134" s="91"/>
      <c r="H134" s="91"/>
      <c r="J134" s="92"/>
    </row>
    <row r="135" spans="6:10" s="90" customFormat="1" x14ac:dyDescent="0.2">
      <c r="F135" s="91"/>
      <c r="H135" s="91"/>
      <c r="J135" s="92"/>
    </row>
  </sheetData>
  <mergeCells count="13">
    <mergeCell ref="A115:F115"/>
    <mergeCell ref="A7:H7"/>
    <mergeCell ref="A8:H8"/>
    <mergeCell ref="A9:H9"/>
    <mergeCell ref="A10:H10"/>
    <mergeCell ref="A11:H11"/>
    <mergeCell ref="A14:H14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голосованию</vt:lpstr>
      <vt:lpstr>'по голосованию'!Область_печати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2014-04-23T09:36:52Z</cp:lastPrinted>
  <dcterms:created xsi:type="dcterms:W3CDTF">2014-01-29T10:22:26Z</dcterms:created>
  <dcterms:modified xsi:type="dcterms:W3CDTF">2014-07-22T05:16:28Z</dcterms:modified>
</cp:coreProperties>
</file>