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 fullPrecision="0"/>
</workbook>
</file>

<file path=xl/sharedStrings.xml><?xml version="1.0" encoding="utf-8"?>
<sst xmlns="http://schemas.openxmlformats.org/spreadsheetml/2006/main" count="185" uniqueCount="126">
  <si>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</si>
  <si>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</si>
  <si>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</si>
  <si>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</si>
  <si>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</si>
  <si>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</si>
  <si>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</si>
  <si>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</si>
  <si>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</si>
  <si>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</si>
  <si>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</si>
  <si>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</si>
  <si>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</si>
  <si>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</si>
  <si>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</si>
  <si>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</si>
  <si>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</si>
  <si>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</si>
  <si>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</si>
  <si>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</si>
  <si>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</si>
  <si>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</si>
  <si>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</si>
  <si>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</si>
  <si>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</si>
  <si>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</si>
  <si>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</si>
  <si>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</si>
  <si>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</si>
  <si>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</si>
  <si>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</si>
  <si>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</si>
  <si>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</si>
  <si>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</si>
  <si>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</si>
  <si>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</si>
  <si>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</si>
  <si>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</si>
  <si>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</si>
  <si>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</si>
  <si>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</si>
  <si>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</si>
  <si>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</si>
  <si>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</si>
  <si>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</si>
  <si>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</si>
  <si>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</si>
  <si>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</si>
  <si>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</si>
  <si>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</si>
  <si>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</si>
  <si>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</si>
  <si>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</si>
  <si>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</si>
  <si>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</si>
  <si>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</si>
  <si>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</si>
  <si>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</si>
  <si>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</si>
  <si>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</si>
  <si>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</si>
  <si>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</si>
  <si>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</si>
  <si>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</si>
  <si>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</si>
  <si>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</si>
  <si>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</si>
  <si>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</si>
  <si>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</si>
  <si>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</si>
  <si>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</si>
  <si>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</si>
  <si>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</si>
  <si>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</si>
  <si>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</si>
  <si>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</si>
  <si>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</si>
  <si>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</si>
  <si>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ремонт отмостки</t>
  </si>
  <si>
    <t>ремонт крыльца</t>
  </si>
  <si>
    <t>смена запорной арматуры (водоснабжение)</t>
  </si>
  <si>
    <t>ремонт системы электроснабжения</t>
  </si>
  <si>
    <t>монтаж установки с целью защиты от закипания бойлера</t>
  </si>
  <si>
    <t>по адресу: ул. Набережная, д.38 (Sобщ.=3279,4м2; Sзем.уч.=2224,79м2)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</si>
  <si>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</si>
  <si>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</si>
  <si>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</si>
  <si>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</si>
  <si>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</si>
  <si>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</si>
  <si>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</si>
  <si>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ревизия задвижек  ХВС (д.80мм-3шт.)</t>
  </si>
  <si>
    <t>кирпичная кладка стен в подвале</t>
  </si>
  <si>
    <t>Дополнительные работы ( текущий ремонт), в т.ч.: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</si>
  <si>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</si>
  <si>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</si>
  <si>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</si>
  <si>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</si>
  <si>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</si>
  <si>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</si>
  <si>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</si>
  <si>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</si>
  <si>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</si>
  <si>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</si>
  <si>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1 раз в 4 месяца</t>
  </si>
  <si>
    <t>по состоянию на 1.05.2012г.</t>
  </si>
  <si>
    <t>Проект</t>
  </si>
  <si>
    <t>Поверка общедомовыз приборов учета теплоэнергии</t>
  </si>
  <si>
    <t>подключение системы отопления с регулировкой</t>
  </si>
  <si>
    <t>замена  КИП манометр 4 шт.,термометр 4 шт.</t>
  </si>
  <si>
    <t>замена трансформатора тока (1 узел учета/ 3 ТТ)</t>
  </si>
  <si>
    <t>1 раз в 4 года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</si>
  <si>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</si>
  <si>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</si>
  <si>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</si>
  <si>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заполнение электронных паспортов</t>
  </si>
  <si>
    <t>ревизия задвижек ГВС ( д.50мм-2шт.)</t>
  </si>
  <si>
    <t>2014-2015 гг.</t>
  </si>
  <si>
    <t>гидравлическое испытание эл.узлов и запорной арматуры</t>
  </si>
  <si>
    <t>(стоимость услуг увеличена на 6,6% в соответствии с уровнем инфляции 2013г.)</t>
  </si>
  <si>
    <t>Управление многоквартирным домом всего, в т.ч.:</t>
  </si>
  <si>
    <t>ревизия задвижек на ХВС (диам.80мм-3шт)</t>
  </si>
  <si>
    <t>ремонт отмостки 56 м2</t>
  </si>
  <si>
    <t>ревизия ШР, ЩЭ (ПТЭ ПЭ п.1.6.3; 1.6.4. Постановление Правительства РФ № 290 от 03.04.2013 г. ч.2 ст.20)</t>
  </si>
  <si>
    <t>ревизия задвижек отопления (д.80мм-1 шт., д.100мм-3 шт.)</t>
  </si>
  <si>
    <r>
      <t xml:space="preserve">Работы заявочного характера </t>
    </r>
    <r>
      <rPr>
        <sz val="11"/>
        <rFont val="Arial"/>
        <family val="2"/>
      </rPr>
      <t>( в т.ч. очистка кровли от снега и скалывание сосулек)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</si>
</sst>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left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9" fillId="24" borderId="30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18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34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35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0" fillId="24" borderId="36" xfId="0" applyNumberFormat="1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24" fillId="24" borderId="36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26" fillId="24" borderId="21" xfId="0" applyNumberFormat="1" applyFont="1" applyFill="1" applyBorder="1" applyAlignment="1">
      <alignment horizontal="center" vertical="center" wrapText="1"/>
    </xf>
    <xf numFmtId="2" fontId="27" fillId="24" borderId="26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75" zoomScaleNormal="75" zoomScalePageLayoutView="0" workbookViewId="0" topLeftCell="A1">
      <selection activeCell="A1" sqref="A1:H12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2:8" ht="12.75" customHeight="1">
      <c r="B2" s="108" t="s">
        <v>1</v>
      </c>
      <c r="C2" s="108"/>
      <c r="D2" s="108"/>
      <c r="E2" s="108"/>
      <c r="F2" s="108"/>
      <c r="G2" s="107"/>
      <c r="H2" s="107"/>
    </row>
    <row r="3" spans="1:8" ht="24" customHeight="1">
      <c r="A3" s="95" t="s">
        <v>117</v>
      </c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34</v>
      </c>
      <c r="C4" s="108"/>
      <c r="D4" s="108"/>
      <c r="E4" s="108"/>
      <c r="F4" s="108"/>
      <c r="G4" s="107"/>
      <c r="H4" s="107"/>
    </row>
    <row r="5" spans="1:11" ht="39.75" customHeight="1" hidden="1">
      <c r="A5" s="96" t="s">
        <v>106</v>
      </c>
      <c r="B5" s="96"/>
      <c r="C5" s="96"/>
      <c r="D5" s="96"/>
      <c r="E5" s="96"/>
      <c r="F5" s="96"/>
      <c r="G5" s="96"/>
      <c r="H5" s="96"/>
      <c r="K5" s="1"/>
    </row>
    <row r="6" spans="1:11" ht="24.75" customHeight="1">
      <c r="A6" s="96"/>
      <c r="B6" s="96"/>
      <c r="C6" s="96"/>
      <c r="D6" s="96"/>
      <c r="E6" s="96"/>
      <c r="F6" s="96"/>
      <c r="G6" s="96"/>
      <c r="H6" s="96"/>
      <c r="K6" s="1"/>
    </row>
    <row r="7" spans="1:11" ht="33" customHeight="1">
      <c r="A7" s="109" t="s">
        <v>119</v>
      </c>
      <c r="B7" s="109"/>
      <c r="C7" s="109"/>
      <c r="D7" s="109"/>
      <c r="E7" s="109"/>
      <c r="F7" s="109"/>
      <c r="G7" s="109"/>
      <c r="H7" s="109"/>
      <c r="K7" s="1"/>
    </row>
    <row r="8" spans="1:8" s="3" customFormat="1" ht="18.75" customHeight="1">
      <c r="A8" s="110" t="s">
        <v>83</v>
      </c>
      <c r="B8" s="110"/>
      <c r="C8" s="110"/>
      <c r="D8" s="110"/>
      <c r="E8" s="111"/>
      <c r="F8" s="111"/>
      <c r="G8" s="111"/>
      <c r="H8" s="111"/>
    </row>
    <row r="9" spans="1:8" s="4" customFormat="1" ht="17.25" customHeight="1">
      <c r="A9" s="97" t="s">
        <v>77</v>
      </c>
      <c r="B9" s="97"/>
      <c r="C9" s="97"/>
      <c r="D9" s="97"/>
      <c r="E9" s="98"/>
      <c r="F9" s="98"/>
      <c r="G9" s="98"/>
      <c r="H9" s="98"/>
    </row>
    <row r="10" spans="1:8" s="3" customFormat="1" ht="30" customHeight="1" thickBot="1">
      <c r="A10" s="99" t="s">
        <v>103</v>
      </c>
      <c r="B10" s="99"/>
      <c r="C10" s="99"/>
      <c r="D10" s="99"/>
      <c r="E10" s="100"/>
      <c r="F10" s="100"/>
      <c r="G10" s="100"/>
      <c r="H10" s="100"/>
    </row>
    <row r="11" spans="1:11" s="9" customFormat="1" ht="139.5" customHeight="1" thickBot="1">
      <c r="A11" s="5" t="s">
        <v>3</v>
      </c>
      <c r="B11" s="6" t="s">
        <v>4</v>
      </c>
      <c r="C11" s="7" t="s">
        <v>5</v>
      </c>
      <c r="D11" s="7" t="s">
        <v>35</v>
      </c>
      <c r="E11" s="7" t="s">
        <v>5</v>
      </c>
      <c r="F11" s="8" t="s">
        <v>6</v>
      </c>
      <c r="G11" s="7" t="s">
        <v>5</v>
      </c>
      <c r="H11" s="8" t="s">
        <v>6</v>
      </c>
      <c r="K11" s="10"/>
    </row>
    <row r="12" spans="1:11" s="17" customFormat="1" ht="12.75">
      <c r="A12" s="11">
        <v>1</v>
      </c>
      <c r="B12" s="12">
        <v>2</v>
      </c>
      <c r="C12" s="12">
        <v>3</v>
      </c>
      <c r="D12" s="13"/>
      <c r="E12" s="12">
        <v>3</v>
      </c>
      <c r="F12" s="14">
        <v>4</v>
      </c>
      <c r="G12" s="15">
        <v>3</v>
      </c>
      <c r="H12" s="16">
        <v>4</v>
      </c>
      <c r="K12" s="18"/>
    </row>
    <row r="13" spans="1:11" s="17" customFormat="1" ht="49.5" customHeight="1">
      <c r="A13" s="101" t="s">
        <v>7</v>
      </c>
      <c r="B13" s="102"/>
      <c r="C13" s="102"/>
      <c r="D13" s="102"/>
      <c r="E13" s="102"/>
      <c r="F13" s="102"/>
      <c r="G13" s="103"/>
      <c r="H13" s="104"/>
      <c r="K13" s="18"/>
    </row>
    <row r="14" spans="1:11" s="9" customFormat="1" ht="15">
      <c r="A14" s="19" t="s">
        <v>120</v>
      </c>
      <c r="B14" s="20"/>
      <c r="C14" s="21">
        <f>F14*12</f>
        <v>0</v>
      </c>
      <c r="D14" s="88">
        <f>G14*I14</f>
        <v>105071.98</v>
      </c>
      <c r="E14" s="21">
        <f>H14*12</f>
        <v>32.04</v>
      </c>
      <c r="F14" s="22"/>
      <c r="G14" s="21">
        <f>H14*12</f>
        <v>32.04</v>
      </c>
      <c r="H14" s="21">
        <f>H19+H21</f>
        <v>2.67</v>
      </c>
      <c r="I14" s="9">
        <v>3279.4</v>
      </c>
      <c r="J14" s="9">
        <v>1.07</v>
      </c>
      <c r="K14" s="10">
        <v>2.24</v>
      </c>
    </row>
    <row r="15" spans="1:11" s="26" customFormat="1" ht="27" customHeight="1">
      <c r="A15" s="85" t="s">
        <v>94</v>
      </c>
      <c r="B15" s="86" t="s">
        <v>95</v>
      </c>
      <c r="C15" s="25"/>
      <c r="D15" s="89"/>
      <c r="E15" s="25"/>
      <c r="F15" s="90"/>
      <c r="G15" s="25"/>
      <c r="H15" s="25"/>
      <c r="K15" s="27"/>
    </row>
    <row r="16" spans="1:11" s="26" customFormat="1" ht="12.75">
      <c r="A16" s="85" t="s">
        <v>96</v>
      </c>
      <c r="B16" s="86" t="s">
        <v>95</v>
      </c>
      <c r="C16" s="25"/>
      <c r="D16" s="89"/>
      <c r="E16" s="25"/>
      <c r="F16" s="90"/>
      <c r="G16" s="25"/>
      <c r="H16" s="25"/>
      <c r="K16" s="27"/>
    </row>
    <row r="17" spans="1:11" s="26" customFormat="1" ht="12.75">
      <c r="A17" s="85" t="s">
        <v>97</v>
      </c>
      <c r="B17" s="86" t="s">
        <v>98</v>
      </c>
      <c r="C17" s="25"/>
      <c r="D17" s="89"/>
      <c r="E17" s="25"/>
      <c r="F17" s="90"/>
      <c r="G17" s="25"/>
      <c r="H17" s="25"/>
      <c r="K17" s="27"/>
    </row>
    <row r="18" spans="1:11" s="26" customFormat="1" ht="12.75">
      <c r="A18" s="85" t="s">
        <v>99</v>
      </c>
      <c r="B18" s="86" t="s">
        <v>95</v>
      </c>
      <c r="C18" s="25"/>
      <c r="D18" s="89"/>
      <c r="E18" s="25"/>
      <c r="F18" s="90"/>
      <c r="G18" s="25"/>
      <c r="H18" s="25"/>
      <c r="K18" s="27"/>
    </row>
    <row r="19" spans="1:11" s="26" customFormat="1" ht="15">
      <c r="A19" s="91" t="s">
        <v>33</v>
      </c>
      <c r="B19" s="86"/>
      <c r="C19" s="25"/>
      <c r="D19" s="89"/>
      <c r="E19" s="25"/>
      <c r="F19" s="90"/>
      <c r="G19" s="25"/>
      <c r="H19" s="21">
        <v>2.56</v>
      </c>
      <c r="K19" s="27"/>
    </row>
    <row r="20" spans="1:11" s="26" customFormat="1" ht="12.75">
      <c r="A20" s="85" t="s">
        <v>115</v>
      </c>
      <c r="B20" s="86" t="s">
        <v>95</v>
      </c>
      <c r="C20" s="25"/>
      <c r="D20" s="89"/>
      <c r="E20" s="25"/>
      <c r="F20" s="90"/>
      <c r="G20" s="25"/>
      <c r="H20" s="25"/>
      <c r="K20" s="27"/>
    </row>
    <row r="21" spans="1:11" s="26" customFormat="1" ht="15">
      <c r="A21" s="91" t="s">
        <v>33</v>
      </c>
      <c r="B21" s="86"/>
      <c r="C21" s="25"/>
      <c r="D21" s="89"/>
      <c r="E21" s="25"/>
      <c r="F21" s="90"/>
      <c r="G21" s="25"/>
      <c r="H21" s="21">
        <v>0.11</v>
      </c>
      <c r="K21" s="27"/>
    </row>
    <row r="22" spans="1:11" s="9" customFormat="1" ht="30">
      <c r="A22" s="19" t="s">
        <v>9</v>
      </c>
      <c r="B22" s="28" t="s">
        <v>10</v>
      </c>
      <c r="C22" s="21">
        <f>F22*12</f>
        <v>0</v>
      </c>
      <c r="D22" s="88">
        <f>G22*I22</f>
        <v>88150.27</v>
      </c>
      <c r="E22" s="21">
        <f>H22*12</f>
        <v>26.88</v>
      </c>
      <c r="F22" s="22"/>
      <c r="G22" s="21">
        <f>H22*12</f>
        <v>26.88</v>
      </c>
      <c r="H22" s="21">
        <v>2.24</v>
      </c>
      <c r="I22" s="9">
        <v>3279.4</v>
      </c>
      <c r="J22" s="9">
        <v>1.07</v>
      </c>
      <c r="K22" s="10">
        <v>1.96</v>
      </c>
    </row>
    <row r="23" spans="1:11" s="9" customFormat="1" ht="15">
      <c r="A23" s="23" t="s">
        <v>86</v>
      </c>
      <c r="B23" s="24" t="s">
        <v>10</v>
      </c>
      <c r="C23" s="21"/>
      <c r="D23" s="88"/>
      <c r="E23" s="21"/>
      <c r="F23" s="22"/>
      <c r="G23" s="21"/>
      <c r="H23" s="21"/>
      <c r="K23" s="10"/>
    </row>
    <row r="24" spans="1:11" s="9" customFormat="1" ht="15">
      <c r="A24" s="23" t="s">
        <v>87</v>
      </c>
      <c r="B24" s="24" t="s">
        <v>10</v>
      </c>
      <c r="C24" s="21"/>
      <c r="D24" s="88"/>
      <c r="E24" s="21"/>
      <c r="F24" s="22"/>
      <c r="G24" s="21"/>
      <c r="H24" s="21"/>
      <c r="K24" s="10"/>
    </row>
    <row r="25" spans="1:11" s="9" customFormat="1" ht="15">
      <c r="A25" s="23" t="s">
        <v>88</v>
      </c>
      <c r="B25" s="24" t="s">
        <v>10</v>
      </c>
      <c r="C25" s="21"/>
      <c r="D25" s="88"/>
      <c r="E25" s="21"/>
      <c r="F25" s="22"/>
      <c r="G25" s="21"/>
      <c r="H25" s="21"/>
      <c r="K25" s="10"/>
    </row>
    <row r="26" spans="1:11" s="9" customFormat="1" ht="25.5">
      <c r="A26" s="23" t="s">
        <v>89</v>
      </c>
      <c r="B26" s="24" t="s">
        <v>11</v>
      </c>
      <c r="C26" s="21"/>
      <c r="D26" s="88"/>
      <c r="E26" s="21"/>
      <c r="F26" s="22"/>
      <c r="G26" s="21"/>
      <c r="H26" s="21"/>
      <c r="K26" s="10"/>
    </row>
    <row r="27" spans="1:11" s="9" customFormat="1" ht="15">
      <c r="A27" s="23" t="s">
        <v>100</v>
      </c>
      <c r="B27" s="24" t="s">
        <v>10</v>
      </c>
      <c r="C27" s="21"/>
      <c r="D27" s="88"/>
      <c r="E27" s="21"/>
      <c r="F27" s="22"/>
      <c r="G27" s="21"/>
      <c r="H27" s="21"/>
      <c r="K27" s="10"/>
    </row>
    <row r="28" spans="1:11" s="9" customFormat="1" ht="15">
      <c r="A28" s="23" t="s">
        <v>101</v>
      </c>
      <c r="B28" s="24" t="s">
        <v>10</v>
      </c>
      <c r="C28" s="21"/>
      <c r="D28" s="88"/>
      <c r="E28" s="21"/>
      <c r="F28" s="22"/>
      <c r="G28" s="21"/>
      <c r="H28" s="21"/>
      <c r="K28" s="10"/>
    </row>
    <row r="29" spans="1:11" s="9" customFormat="1" ht="25.5">
      <c r="A29" s="23" t="s">
        <v>102</v>
      </c>
      <c r="B29" s="24" t="s">
        <v>90</v>
      </c>
      <c r="C29" s="21"/>
      <c r="D29" s="88"/>
      <c r="E29" s="21"/>
      <c r="F29" s="22"/>
      <c r="G29" s="21"/>
      <c r="H29" s="21"/>
      <c r="K29" s="10"/>
    </row>
    <row r="30" spans="1:11" s="31" customFormat="1" ht="18.75" customHeight="1">
      <c r="A30" s="29" t="s">
        <v>12</v>
      </c>
      <c r="B30" s="20" t="s">
        <v>13</v>
      </c>
      <c r="C30" s="21">
        <f>F30*12</f>
        <v>0</v>
      </c>
      <c r="D30" s="88">
        <f aca="true" t="shared" si="0" ref="D30:D42">G30*I30</f>
        <v>26759.9</v>
      </c>
      <c r="E30" s="21">
        <f>H30*12</f>
        <v>8.16</v>
      </c>
      <c r="F30" s="30"/>
      <c r="G30" s="21">
        <f aca="true" t="shared" si="1" ref="G30:G44">H30*12</f>
        <v>8.16</v>
      </c>
      <c r="H30" s="21">
        <v>0.68</v>
      </c>
      <c r="I30" s="9">
        <v>3279.4</v>
      </c>
      <c r="J30" s="9">
        <v>1.07</v>
      </c>
      <c r="K30" s="10">
        <v>0.6</v>
      </c>
    </row>
    <row r="31" spans="1:11" s="9" customFormat="1" ht="18.75" customHeight="1">
      <c r="A31" s="29" t="s">
        <v>14</v>
      </c>
      <c r="B31" s="20" t="s">
        <v>15</v>
      </c>
      <c r="C31" s="21">
        <f>F31*12</f>
        <v>0</v>
      </c>
      <c r="D31" s="88">
        <f t="shared" si="0"/>
        <v>87363.22</v>
      </c>
      <c r="E31" s="21">
        <f>H31*12</f>
        <v>26.64</v>
      </c>
      <c r="F31" s="30"/>
      <c r="G31" s="21">
        <f t="shared" si="1"/>
        <v>26.64</v>
      </c>
      <c r="H31" s="21">
        <v>2.22</v>
      </c>
      <c r="I31" s="9">
        <v>3279.4</v>
      </c>
      <c r="J31" s="9">
        <v>1.07</v>
      </c>
      <c r="K31" s="10">
        <v>1.94</v>
      </c>
    </row>
    <row r="32" spans="1:11" s="17" customFormat="1" ht="30">
      <c r="A32" s="29" t="s">
        <v>53</v>
      </c>
      <c r="B32" s="20" t="s">
        <v>8</v>
      </c>
      <c r="C32" s="32"/>
      <c r="D32" s="88">
        <v>1848.15</v>
      </c>
      <c r="E32" s="32"/>
      <c r="F32" s="30"/>
      <c r="G32" s="21">
        <f>D32/I32</f>
        <v>0.56</v>
      </c>
      <c r="H32" s="21">
        <f>G32/12</f>
        <v>0.05</v>
      </c>
      <c r="I32" s="9">
        <v>3279.4</v>
      </c>
      <c r="J32" s="9">
        <v>1.07</v>
      </c>
      <c r="K32" s="10">
        <v>0.04</v>
      </c>
    </row>
    <row r="33" spans="1:11" s="17" customFormat="1" ht="26.25" customHeight="1">
      <c r="A33" s="29" t="s">
        <v>76</v>
      </c>
      <c r="B33" s="20" t="s">
        <v>8</v>
      </c>
      <c r="C33" s="32"/>
      <c r="D33" s="88">
        <v>1848.15</v>
      </c>
      <c r="E33" s="32"/>
      <c r="F33" s="30"/>
      <c r="G33" s="21">
        <f>D33/I33</f>
        <v>0.56</v>
      </c>
      <c r="H33" s="21">
        <f>G33/12</f>
        <v>0.05</v>
      </c>
      <c r="I33" s="9">
        <v>3279.4</v>
      </c>
      <c r="J33" s="9">
        <v>1.07</v>
      </c>
      <c r="K33" s="10">
        <v>0.04</v>
      </c>
    </row>
    <row r="34" spans="1:11" s="17" customFormat="1" ht="14.25" customHeight="1">
      <c r="A34" s="29" t="s">
        <v>54</v>
      </c>
      <c r="B34" s="20" t="s">
        <v>8</v>
      </c>
      <c r="C34" s="32"/>
      <c r="D34" s="88">
        <v>11670.68</v>
      </c>
      <c r="E34" s="32"/>
      <c r="F34" s="30"/>
      <c r="G34" s="21">
        <f>D34/I34</f>
        <v>3.56</v>
      </c>
      <c r="H34" s="21">
        <f>G34/12</f>
        <v>0.3</v>
      </c>
      <c r="I34" s="9">
        <v>3279.4</v>
      </c>
      <c r="J34" s="9">
        <v>1.07</v>
      </c>
      <c r="K34" s="10">
        <v>0.26</v>
      </c>
    </row>
    <row r="35" spans="1:11" s="17" customFormat="1" ht="30" hidden="1">
      <c r="A35" s="29" t="s">
        <v>55</v>
      </c>
      <c r="B35" s="20" t="s">
        <v>11</v>
      </c>
      <c r="C35" s="32"/>
      <c r="D35" s="88">
        <f t="shared" si="0"/>
        <v>0</v>
      </c>
      <c r="E35" s="32"/>
      <c r="F35" s="30"/>
      <c r="G35" s="21">
        <f t="shared" si="1"/>
        <v>0</v>
      </c>
      <c r="H35" s="21">
        <v>0</v>
      </c>
      <c r="I35" s="9">
        <v>3279.4</v>
      </c>
      <c r="J35" s="9">
        <v>1.07</v>
      </c>
      <c r="K35" s="10">
        <v>0</v>
      </c>
    </row>
    <row r="36" spans="1:11" s="17" customFormat="1" ht="30" hidden="1">
      <c r="A36" s="29" t="s">
        <v>56</v>
      </c>
      <c r="B36" s="20" t="s">
        <v>11</v>
      </c>
      <c r="C36" s="32"/>
      <c r="D36" s="88">
        <f t="shared" si="0"/>
        <v>0</v>
      </c>
      <c r="E36" s="32"/>
      <c r="F36" s="30"/>
      <c r="G36" s="21">
        <f t="shared" si="1"/>
        <v>0</v>
      </c>
      <c r="H36" s="21">
        <v>0</v>
      </c>
      <c r="I36" s="9">
        <v>3279.4</v>
      </c>
      <c r="J36" s="9">
        <v>1.07</v>
      </c>
      <c r="K36" s="10">
        <v>0</v>
      </c>
    </row>
    <row r="37" spans="1:11" s="17" customFormat="1" ht="30" hidden="1">
      <c r="A37" s="29" t="s">
        <v>57</v>
      </c>
      <c r="B37" s="20" t="s">
        <v>11</v>
      </c>
      <c r="C37" s="32"/>
      <c r="D37" s="88">
        <f t="shared" si="0"/>
        <v>0</v>
      </c>
      <c r="E37" s="32"/>
      <c r="F37" s="30"/>
      <c r="G37" s="21">
        <f t="shared" si="1"/>
        <v>0</v>
      </c>
      <c r="H37" s="21">
        <v>0</v>
      </c>
      <c r="I37" s="9">
        <v>3279.4</v>
      </c>
      <c r="J37" s="9">
        <v>1.07</v>
      </c>
      <c r="K37" s="10">
        <v>0</v>
      </c>
    </row>
    <row r="38" spans="1:11" s="17" customFormat="1" ht="30" hidden="1">
      <c r="A38" s="29" t="s">
        <v>55</v>
      </c>
      <c r="B38" s="20" t="s">
        <v>11</v>
      </c>
      <c r="C38" s="32"/>
      <c r="D38" s="88">
        <v>0</v>
      </c>
      <c r="E38" s="32"/>
      <c r="F38" s="30"/>
      <c r="G38" s="21">
        <f t="shared" si="1"/>
        <v>26.64</v>
      </c>
      <c r="H38" s="21">
        <f>G38/12</f>
        <v>0</v>
      </c>
      <c r="I38" s="9">
        <v>3279.4</v>
      </c>
      <c r="J38" s="9"/>
      <c r="K38" s="10"/>
    </row>
    <row r="39" spans="1:11" s="17" customFormat="1" ht="30" hidden="1">
      <c r="A39" s="29" t="s">
        <v>56</v>
      </c>
      <c r="B39" s="20" t="s">
        <v>11</v>
      </c>
      <c r="C39" s="32"/>
      <c r="D39" s="88">
        <v>0</v>
      </c>
      <c r="E39" s="32"/>
      <c r="F39" s="30"/>
      <c r="G39" s="21">
        <f t="shared" si="1"/>
        <v>26.64</v>
      </c>
      <c r="H39" s="21">
        <f>G39/12</f>
        <v>0</v>
      </c>
      <c r="I39" s="9">
        <v>3279.4</v>
      </c>
      <c r="J39" s="9"/>
      <c r="K39" s="10"/>
    </row>
    <row r="40" spans="1:11" s="17" customFormat="1" ht="30" hidden="1">
      <c r="A40" s="29" t="s">
        <v>107</v>
      </c>
      <c r="B40" s="20" t="s">
        <v>11</v>
      </c>
      <c r="C40" s="32"/>
      <c r="D40" s="88">
        <v>0</v>
      </c>
      <c r="E40" s="32"/>
      <c r="F40" s="30"/>
      <c r="G40" s="21">
        <f t="shared" si="1"/>
        <v>26.64</v>
      </c>
      <c r="H40" s="21">
        <f>G40/12</f>
        <v>0</v>
      </c>
      <c r="I40" s="9">
        <v>3279.4</v>
      </c>
      <c r="J40" s="9"/>
      <c r="K40" s="10"/>
    </row>
    <row r="41" spans="1:11" s="17" customFormat="1" ht="30">
      <c r="A41" s="29" t="s">
        <v>22</v>
      </c>
      <c r="B41" s="20"/>
      <c r="C41" s="32">
        <f>F41*12</f>
        <v>0</v>
      </c>
      <c r="D41" s="88">
        <f t="shared" si="0"/>
        <v>5902.92</v>
      </c>
      <c r="E41" s="32">
        <f>H41*12</f>
        <v>1.8</v>
      </c>
      <c r="F41" s="30"/>
      <c r="G41" s="21">
        <f t="shared" si="1"/>
        <v>1.8</v>
      </c>
      <c r="H41" s="21">
        <v>0.15</v>
      </c>
      <c r="I41" s="9">
        <v>3279.4</v>
      </c>
      <c r="J41" s="9">
        <v>1.07</v>
      </c>
      <c r="K41" s="10">
        <v>0.14</v>
      </c>
    </row>
    <row r="42" spans="1:11" s="9" customFormat="1" ht="15">
      <c r="A42" s="29" t="s">
        <v>24</v>
      </c>
      <c r="B42" s="20" t="s">
        <v>25</v>
      </c>
      <c r="C42" s="32">
        <f>F42*12</f>
        <v>0</v>
      </c>
      <c r="D42" s="88">
        <f t="shared" si="0"/>
        <v>1574.11</v>
      </c>
      <c r="E42" s="32">
        <f>H42*12</f>
        <v>0.48</v>
      </c>
      <c r="F42" s="30"/>
      <c r="G42" s="21">
        <f t="shared" si="1"/>
        <v>0.48</v>
      </c>
      <c r="H42" s="21">
        <v>0.04</v>
      </c>
      <c r="I42" s="9">
        <v>3279.4</v>
      </c>
      <c r="J42" s="9">
        <v>1.07</v>
      </c>
      <c r="K42" s="10">
        <v>0.03</v>
      </c>
    </row>
    <row r="43" spans="1:11" s="9" customFormat="1" ht="15">
      <c r="A43" s="29" t="s">
        <v>26</v>
      </c>
      <c r="B43" s="33" t="s">
        <v>27</v>
      </c>
      <c r="C43" s="34">
        <f>F43*12</f>
        <v>0</v>
      </c>
      <c r="D43" s="88">
        <f>G43*I43</f>
        <v>1180.58</v>
      </c>
      <c r="E43" s="34">
        <f>H43*12</f>
        <v>0.36</v>
      </c>
      <c r="F43" s="92"/>
      <c r="G43" s="21">
        <f t="shared" si="1"/>
        <v>0.36</v>
      </c>
      <c r="H43" s="21">
        <v>0.03</v>
      </c>
      <c r="I43" s="9">
        <v>3279.4</v>
      </c>
      <c r="J43" s="9">
        <v>1.07</v>
      </c>
      <c r="K43" s="10">
        <v>0.02</v>
      </c>
    </row>
    <row r="44" spans="1:11" s="31" customFormat="1" ht="30">
      <c r="A44" s="29" t="s">
        <v>23</v>
      </c>
      <c r="B44" s="20" t="s">
        <v>104</v>
      </c>
      <c r="C44" s="32">
        <f>F44*12</f>
        <v>0</v>
      </c>
      <c r="D44" s="88">
        <f>G44*I44</f>
        <v>1574.11</v>
      </c>
      <c r="E44" s="32">
        <f>H44*12</f>
        <v>0.48</v>
      </c>
      <c r="F44" s="30"/>
      <c r="G44" s="21">
        <f t="shared" si="1"/>
        <v>0.48</v>
      </c>
      <c r="H44" s="21">
        <v>0.04</v>
      </c>
      <c r="I44" s="9">
        <v>3279.4</v>
      </c>
      <c r="J44" s="9">
        <v>1.07</v>
      </c>
      <c r="K44" s="10">
        <v>0.03</v>
      </c>
    </row>
    <row r="45" spans="1:11" s="31" customFormat="1" ht="15">
      <c r="A45" s="29" t="s">
        <v>36</v>
      </c>
      <c r="B45" s="20"/>
      <c r="C45" s="21"/>
      <c r="D45" s="93">
        <f>D47+D48+D49+D50+D51+D52+D53+D54+D55+D57+D56</f>
        <v>16910.21</v>
      </c>
      <c r="E45" s="21"/>
      <c r="F45" s="30"/>
      <c r="G45" s="21">
        <f>D45/I45</f>
        <v>5.16</v>
      </c>
      <c r="H45" s="21">
        <f>G45/12</f>
        <v>0.43</v>
      </c>
      <c r="I45" s="9">
        <v>3279.4</v>
      </c>
      <c r="J45" s="9">
        <v>1.07</v>
      </c>
      <c r="K45" s="10">
        <v>0.59</v>
      </c>
    </row>
    <row r="46" spans="1:11" s="17" customFormat="1" ht="15" hidden="1">
      <c r="A46" s="35"/>
      <c r="B46" s="36"/>
      <c r="C46" s="37"/>
      <c r="D46" s="94"/>
      <c r="E46" s="37"/>
      <c r="F46" s="39"/>
      <c r="G46" s="37"/>
      <c r="H46" s="37"/>
      <c r="I46" s="9"/>
      <c r="J46" s="9"/>
      <c r="K46" s="10"/>
    </row>
    <row r="47" spans="1:13" s="17" customFormat="1" ht="15">
      <c r="A47" s="35" t="s">
        <v>47</v>
      </c>
      <c r="B47" s="36" t="s">
        <v>16</v>
      </c>
      <c r="C47" s="37"/>
      <c r="D47" s="94">
        <v>196.5</v>
      </c>
      <c r="E47" s="37"/>
      <c r="F47" s="39"/>
      <c r="G47" s="37"/>
      <c r="H47" s="37"/>
      <c r="I47" s="9">
        <v>3279.4</v>
      </c>
      <c r="J47" s="9">
        <v>1.07</v>
      </c>
      <c r="K47" s="10">
        <v>0.01</v>
      </c>
      <c r="M47" s="18"/>
    </row>
    <row r="48" spans="1:11" s="17" customFormat="1" ht="15">
      <c r="A48" s="35" t="s">
        <v>17</v>
      </c>
      <c r="B48" s="36" t="s">
        <v>21</v>
      </c>
      <c r="C48" s="37">
        <f>F48*12</f>
        <v>0</v>
      </c>
      <c r="D48" s="94">
        <v>415.82</v>
      </c>
      <c r="E48" s="37">
        <f>H48*12</f>
        <v>0</v>
      </c>
      <c r="F48" s="39"/>
      <c r="G48" s="37"/>
      <c r="H48" s="37"/>
      <c r="I48" s="9">
        <v>3279.4</v>
      </c>
      <c r="J48" s="9">
        <v>1.07</v>
      </c>
      <c r="K48" s="10">
        <v>0.01</v>
      </c>
    </row>
    <row r="49" spans="1:11" s="17" customFormat="1" ht="15">
      <c r="A49" s="35" t="s">
        <v>118</v>
      </c>
      <c r="B49" s="46" t="s">
        <v>16</v>
      </c>
      <c r="C49" s="37"/>
      <c r="D49" s="94">
        <v>740.94</v>
      </c>
      <c r="E49" s="37"/>
      <c r="F49" s="39"/>
      <c r="G49" s="37"/>
      <c r="H49" s="37"/>
      <c r="I49" s="9">
        <v>3279.4</v>
      </c>
      <c r="J49" s="9"/>
      <c r="K49" s="10"/>
    </row>
    <row r="50" spans="1:11" s="17" customFormat="1" ht="15">
      <c r="A50" s="35" t="s">
        <v>124</v>
      </c>
      <c r="B50" s="36" t="s">
        <v>16</v>
      </c>
      <c r="C50" s="37">
        <f>F50*12</f>
        <v>0</v>
      </c>
      <c r="D50" s="94">
        <v>3046.28</v>
      </c>
      <c r="E50" s="37">
        <f>H50*12</f>
        <v>0</v>
      </c>
      <c r="F50" s="39"/>
      <c r="G50" s="37"/>
      <c r="H50" s="37"/>
      <c r="I50" s="9">
        <v>3279.4</v>
      </c>
      <c r="J50" s="9">
        <v>1.07</v>
      </c>
      <c r="K50" s="10">
        <v>0.18</v>
      </c>
    </row>
    <row r="51" spans="1:11" s="17" customFormat="1" ht="15">
      <c r="A51" s="35" t="s">
        <v>64</v>
      </c>
      <c r="B51" s="36" t="s">
        <v>16</v>
      </c>
      <c r="C51" s="37">
        <f>F51*12</f>
        <v>0</v>
      </c>
      <c r="D51" s="94">
        <v>792.41</v>
      </c>
      <c r="E51" s="37">
        <f>H51*12</f>
        <v>0</v>
      </c>
      <c r="F51" s="39"/>
      <c r="G51" s="37"/>
      <c r="H51" s="37"/>
      <c r="I51" s="9">
        <v>3279.4</v>
      </c>
      <c r="J51" s="9">
        <v>1.07</v>
      </c>
      <c r="K51" s="10">
        <v>0.02</v>
      </c>
    </row>
    <row r="52" spans="1:11" s="17" customFormat="1" ht="15">
      <c r="A52" s="35" t="s">
        <v>18</v>
      </c>
      <c r="B52" s="36" t="s">
        <v>16</v>
      </c>
      <c r="C52" s="37">
        <f>F52*12</f>
        <v>0</v>
      </c>
      <c r="D52" s="94">
        <v>3532.78</v>
      </c>
      <c r="E52" s="37">
        <f>H52*12</f>
        <v>0</v>
      </c>
      <c r="F52" s="39"/>
      <c r="G52" s="37"/>
      <c r="H52" s="37"/>
      <c r="I52" s="9">
        <v>3279.4</v>
      </c>
      <c r="J52" s="9">
        <v>1.07</v>
      </c>
      <c r="K52" s="10">
        <v>0.07</v>
      </c>
    </row>
    <row r="53" spans="1:11" s="17" customFormat="1" ht="15">
      <c r="A53" s="35" t="s">
        <v>19</v>
      </c>
      <c r="B53" s="36" t="s">
        <v>16</v>
      </c>
      <c r="C53" s="37">
        <f>F53*12</f>
        <v>0</v>
      </c>
      <c r="D53" s="94">
        <v>831.63</v>
      </c>
      <c r="E53" s="37">
        <f>H53*12</f>
        <v>0</v>
      </c>
      <c r="F53" s="39"/>
      <c r="G53" s="37"/>
      <c r="H53" s="37"/>
      <c r="I53" s="9">
        <v>3279.4</v>
      </c>
      <c r="J53" s="9">
        <v>1.07</v>
      </c>
      <c r="K53" s="10">
        <v>0.02</v>
      </c>
    </row>
    <row r="54" spans="1:11" s="17" customFormat="1" ht="15">
      <c r="A54" s="35" t="s">
        <v>60</v>
      </c>
      <c r="B54" s="36" t="s">
        <v>16</v>
      </c>
      <c r="C54" s="37"/>
      <c r="D54" s="94">
        <v>396.19</v>
      </c>
      <c r="E54" s="37"/>
      <c r="F54" s="39"/>
      <c r="G54" s="37"/>
      <c r="H54" s="37"/>
      <c r="I54" s="9">
        <v>3279.4</v>
      </c>
      <c r="J54" s="9">
        <v>1.07</v>
      </c>
      <c r="K54" s="10">
        <v>0.01</v>
      </c>
    </row>
    <row r="55" spans="1:11" s="17" customFormat="1" ht="15">
      <c r="A55" s="35" t="s">
        <v>61</v>
      </c>
      <c r="B55" s="36" t="s">
        <v>21</v>
      </c>
      <c r="C55" s="37"/>
      <c r="D55" s="94">
        <v>1584.82</v>
      </c>
      <c r="E55" s="37"/>
      <c r="F55" s="39"/>
      <c r="G55" s="37"/>
      <c r="H55" s="37"/>
      <c r="I55" s="9">
        <v>3279.4</v>
      </c>
      <c r="J55" s="9">
        <v>1.07</v>
      </c>
      <c r="K55" s="10">
        <v>0.03</v>
      </c>
    </row>
    <row r="56" spans="1:11" s="17" customFormat="1" ht="25.5">
      <c r="A56" s="35" t="s">
        <v>20</v>
      </c>
      <c r="B56" s="36" t="s">
        <v>16</v>
      </c>
      <c r="C56" s="37">
        <f>F56*12</f>
        <v>0</v>
      </c>
      <c r="D56" s="94">
        <v>2582.79</v>
      </c>
      <c r="E56" s="37">
        <f>H56*12</f>
        <v>0</v>
      </c>
      <c r="F56" s="39"/>
      <c r="G56" s="37"/>
      <c r="H56" s="37"/>
      <c r="I56" s="9">
        <v>3279.4</v>
      </c>
      <c r="J56" s="9">
        <v>1.07</v>
      </c>
      <c r="K56" s="10">
        <v>0.05</v>
      </c>
    </row>
    <row r="57" spans="1:11" s="17" customFormat="1" ht="15">
      <c r="A57" s="35" t="s">
        <v>108</v>
      </c>
      <c r="B57" s="36" t="s">
        <v>16</v>
      </c>
      <c r="C57" s="37"/>
      <c r="D57" s="94">
        <v>2790.05</v>
      </c>
      <c r="E57" s="37"/>
      <c r="F57" s="39"/>
      <c r="G57" s="37"/>
      <c r="H57" s="37"/>
      <c r="I57" s="9">
        <v>3279.4</v>
      </c>
      <c r="J57" s="9">
        <v>1.07</v>
      </c>
      <c r="K57" s="10">
        <v>0.01</v>
      </c>
    </row>
    <row r="58" spans="1:11" s="17" customFormat="1" ht="15" hidden="1">
      <c r="A58" s="35"/>
      <c r="B58" s="36"/>
      <c r="C58" s="40"/>
      <c r="D58" s="94"/>
      <c r="E58" s="40"/>
      <c r="F58" s="39"/>
      <c r="G58" s="37"/>
      <c r="H58" s="37"/>
      <c r="I58" s="9"/>
      <c r="J58" s="9"/>
      <c r="K58" s="10"/>
    </row>
    <row r="59" spans="1:11" s="17" customFormat="1" ht="15" hidden="1">
      <c r="A59" s="35"/>
      <c r="B59" s="36"/>
      <c r="C59" s="37"/>
      <c r="D59" s="94"/>
      <c r="E59" s="37"/>
      <c r="F59" s="39"/>
      <c r="G59" s="37"/>
      <c r="H59" s="37"/>
      <c r="I59" s="9"/>
      <c r="J59" s="9"/>
      <c r="K59" s="10"/>
    </row>
    <row r="60" spans="1:11" s="17" customFormat="1" ht="0.75" customHeight="1">
      <c r="A60" s="35" t="s">
        <v>109</v>
      </c>
      <c r="B60" s="46" t="s">
        <v>11</v>
      </c>
      <c r="C60" s="37"/>
      <c r="D60" s="94">
        <v>0</v>
      </c>
      <c r="E60" s="37"/>
      <c r="F60" s="39"/>
      <c r="G60" s="37"/>
      <c r="H60" s="37"/>
      <c r="I60" s="9">
        <v>3279.4</v>
      </c>
      <c r="J60" s="9">
        <v>1.07</v>
      </c>
      <c r="K60" s="10">
        <v>0.03</v>
      </c>
    </row>
    <row r="61" spans="1:13" s="31" customFormat="1" ht="30">
      <c r="A61" s="29" t="s">
        <v>43</v>
      </c>
      <c r="B61" s="20"/>
      <c r="C61" s="21"/>
      <c r="D61" s="93">
        <f>D62+D63+D65+D66+D71+D72</f>
        <v>13974</v>
      </c>
      <c r="E61" s="21"/>
      <c r="F61" s="30"/>
      <c r="G61" s="21">
        <f>D61/I61</f>
        <v>4.26</v>
      </c>
      <c r="H61" s="21">
        <f>G61/12</f>
        <v>0.36</v>
      </c>
      <c r="I61" s="9">
        <v>3279.4</v>
      </c>
      <c r="J61" s="9">
        <v>1.07</v>
      </c>
      <c r="K61" s="10">
        <v>0.65</v>
      </c>
      <c r="M61" s="87"/>
    </row>
    <row r="62" spans="1:11" s="17" customFormat="1" ht="15">
      <c r="A62" s="35" t="s">
        <v>37</v>
      </c>
      <c r="B62" s="36" t="s">
        <v>65</v>
      </c>
      <c r="C62" s="37"/>
      <c r="D62" s="94">
        <v>2377.23</v>
      </c>
      <c r="E62" s="37"/>
      <c r="F62" s="39"/>
      <c r="G62" s="37"/>
      <c r="H62" s="37"/>
      <c r="I62" s="9">
        <v>3279.4</v>
      </c>
      <c r="J62" s="9">
        <v>1.07</v>
      </c>
      <c r="K62" s="10">
        <v>0.05</v>
      </c>
    </row>
    <row r="63" spans="1:11" s="17" customFormat="1" ht="25.5">
      <c r="A63" s="35" t="s">
        <v>38</v>
      </c>
      <c r="B63" s="36" t="s">
        <v>48</v>
      </c>
      <c r="C63" s="37"/>
      <c r="D63" s="94">
        <v>1584.82</v>
      </c>
      <c r="E63" s="37"/>
      <c r="F63" s="39"/>
      <c r="G63" s="37"/>
      <c r="H63" s="37"/>
      <c r="I63" s="9">
        <v>3279.4</v>
      </c>
      <c r="J63" s="9">
        <v>1.07</v>
      </c>
      <c r="K63" s="10">
        <v>0.03</v>
      </c>
    </row>
    <row r="64" spans="1:11" s="17" customFormat="1" ht="15" hidden="1">
      <c r="A64" s="35" t="s">
        <v>82</v>
      </c>
      <c r="B64" s="36" t="s">
        <v>69</v>
      </c>
      <c r="C64" s="37"/>
      <c r="D64" s="94"/>
      <c r="E64" s="37"/>
      <c r="F64" s="39"/>
      <c r="G64" s="37"/>
      <c r="H64" s="37"/>
      <c r="I64" s="9">
        <v>3279.4</v>
      </c>
      <c r="J64" s="9">
        <v>1.07</v>
      </c>
      <c r="K64" s="10">
        <v>0</v>
      </c>
    </row>
    <row r="65" spans="1:11" s="17" customFormat="1" ht="15">
      <c r="A65" s="35" t="s">
        <v>70</v>
      </c>
      <c r="B65" s="36" t="s">
        <v>69</v>
      </c>
      <c r="C65" s="37"/>
      <c r="D65" s="94">
        <v>1663.21</v>
      </c>
      <c r="E65" s="37"/>
      <c r="F65" s="39"/>
      <c r="G65" s="37"/>
      <c r="H65" s="37"/>
      <c r="I65" s="9">
        <v>3279.4</v>
      </c>
      <c r="J65" s="9">
        <v>1.07</v>
      </c>
      <c r="K65" s="10">
        <v>0.03</v>
      </c>
    </row>
    <row r="66" spans="1:11" s="17" customFormat="1" ht="25.5">
      <c r="A66" s="35" t="s">
        <v>66</v>
      </c>
      <c r="B66" s="36" t="s">
        <v>67</v>
      </c>
      <c r="C66" s="37"/>
      <c r="D66" s="94">
        <v>1584.8</v>
      </c>
      <c r="E66" s="37"/>
      <c r="F66" s="39"/>
      <c r="G66" s="37"/>
      <c r="H66" s="37"/>
      <c r="I66" s="9">
        <v>3279.4</v>
      </c>
      <c r="J66" s="9">
        <v>1.07</v>
      </c>
      <c r="K66" s="10">
        <v>0.03</v>
      </c>
    </row>
    <row r="67" spans="1:11" s="17" customFormat="1" ht="15" hidden="1">
      <c r="A67" s="35" t="s">
        <v>39</v>
      </c>
      <c r="B67" s="36" t="s">
        <v>68</v>
      </c>
      <c r="C67" s="37"/>
      <c r="D67" s="94">
        <f>G67*I67</f>
        <v>0</v>
      </c>
      <c r="E67" s="37"/>
      <c r="F67" s="39"/>
      <c r="G67" s="37"/>
      <c r="H67" s="37"/>
      <c r="I67" s="9">
        <v>3279.4</v>
      </c>
      <c r="J67" s="9">
        <v>1.07</v>
      </c>
      <c r="K67" s="10">
        <v>0</v>
      </c>
    </row>
    <row r="68" spans="1:11" s="17" customFormat="1" ht="15" hidden="1">
      <c r="A68" s="35" t="s">
        <v>51</v>
      </c>
      <c r="B68" s="36" t="s">
        <v>69</v>
      </c>
      <c r="C68" s="37"/>
      <c r="D68" s="94"/>
      <c r="E68" s="37"/>
      <c r="F68" s="39"/>
      <c r="G68" s="37"/>
      <c r="H68" s="37"/>
      <c r="I68" s="9">
        <v>3279.4</v>
      </c>
      <c r="J68" s="9">
        <v>1.07</v>
      </c>
      <c r="K68" s="10">
        <v>0</v>
      </c>
    </row>
    <row r="69" spans="1:11" s="17" customFormat="1" ht="15" hidden="1">
      <c r="A69" s="35" t="s">
        <v>52</v>
      </c>
      <c r="B69" s="36" t="s">
        <v>16</v>
      </c>
      <c r="C69" s="37"/>
      <c r="D69" s="94"/>
      <c r="E69" s="37"/>
      <c r="F69" s="39"/>
      <c r="G69" s="37"/>
      <c r="H69" s="37"/>
      <c r="I69" s="9">
        <v>3279.4</v>
      </c>
      <c r="J69" s="9">
        <v>1.07</v>
      </c>
      <c r="K69" s="10">
        <v>0</v>
      </c>
    </row>
    <row r="70" spans="1:11" s="17" customFormat="1" ht="25.5" hidden="1">
      <c r="A70" s="35" t="s">
        <v>49</v>
      </c>
      <c r="B70" s="36" t="s">
        <v>16</v>
      </c>
      <c r="C70" s="37"/>
      <c r="D70" s="94"/>
      <c r="E70" s="37"/>
      <c r="F70" s="39"/>
      <c r="G70" s="37"/>
      <c r="H70" s="37"/>
      <c r="I70" s="9">
        <v>3279.4</v>
      </c>
      <c r="J70" s="9">
        <v>1.07</v>
      </c>
      <c r="K70" s="10">
        <v>0</v>
      </c>
    </row>
    <row r="71" spans="1:11" s="17" customFormat="1" ht="15">
      <c r="A71" s="35" t="s">
        <v>116</v>
      </c>
      <c r="B71" s="36" t="s">
        <v>16</v>
      </c>
      <c r="C71" s="37"/>
      <c r="D71" s="94">
        <v>1127.3</v>
      </c>
      <c r="E71" s="37"/>
      <c r="F71" s="39"/>
      <c r="G71" s="37"/>
      <c r="H71" s="37"/>
      <c r="I71" s="9">
        <v>3279.4</v>
      </c>
      <c r="J71" s="9">
        <v>1.07</v>
      </c>
      <c r="K71" s="10">
        <v>0.04</v>
      </c>
    </row>
    <row r="72" spans="1:11" s="17" customFormat="1" ht="15">
      <c r="A72" s="35" t="s">
        <v>62</v>
      </c>
      <c r="B72" s="36" t="s">
        <v>8</v>
      </c>
      <c r="C72" s="40"/>
      <c r="D72" s="94">
        <v>5636.64</v>
      </c>
      <c r="E72" s="40"/>
      <c r="F72" s="39"/>
      <c r="G72" s="37"/>
      <c r="H72" s="37"/>
      <c r="I72" s="9">
        <v>3279.4</v>
      </c>
      <c r="J72" s="9">
        <v>1.07</v>
      </c>
      <c r="K72" s="10">
        <v>0.13</v>
      </c>
    </row>
    <row r="73" spans="1:11" s="17" customFormat="1" ht="30">
      <c r="A73" s="29" t="s">
        <v>44</v>
      </c>
      <c r="B73" s="36"/>
      <c r="C73" s="37"/>
      <c r="D73" s="21">
        <f>D74</f>
        <v>2284.71</v>
      </c>
      <c r="E73" s="37"/>
      <c r="F73" s="39"/>
      <c r="G73" s="21">
        <f>D73/I73</f>
        <v>0.7</v>
      </c>
      <c r="H73" s="21">
        <f>G73/12</f>
        <v>0.06</v>
      </c>
      <c r="I73" s="9">
        <v>3279.4</v>
      </c>
      <c r="J73" s="9">
        <v>1.07</v>
      </c>
      <c r="K73" s="10">
        <v>0.08</v>
      </c>
    </row>
    <row r="74" spans="1:11" s="17" customFormat="1" ht="24" customHeight="1">
      <c r="A74" s="35" t="s">
        <v>121</v>
      </c>
      <c r="B74" s="46" t="s">
        <v>16</v>
      </c>
      <c r="C74" s="37"/>
      <c r="D74" s="38">
        <v>2284.71</v>
      </c>
      <c r="E74" s="37"/>
      <c r="F74" s="39"/>
      <c r="G74" s="37"/>
      <c r="H74" s="37"/>
      <c r="I74" s="9">
        <v>3279.4</v>
      </c>
      <c r="J74" s="9">
        <v>1.07</v>
      </c>
      <c r="K74" s="10">
        <v>0.02</v>
      </c>
    </row>
    <row r="75" spans="1:11" s="17" customFormat="1" ht="0.75" customHeight="1" hidden="1">
      <c r="A75" s="35" t="s">
        <v>91</v>
      </c>
      <c r="B75" s="36" t="s">
        <v>16</v>
      </c>
      <c r="C75" s="37"/>
      <c r="D75" s="38">
        <v>0</v>
      </c>
      <c r="E75" s="37"/>
      <c r="F75" s="39"/>
      <c r="G75" s="37"/>
      <c r="H75" s="37"/>
      <c r="I75" s="9">
        <v>3279.4</v>
      </c>
      <c r="J75" s="9">
        <v>1.07</v>
      </c>
      <c r="K75" s="10">
        <v>0.05</v>
      </c>
    </row>
    <row r="76" spans="1:11" s="17" customFormat="1" ht="15" hidden="1">
      <c r="A76" s="35" t="s">
        <v>63</v>
      </c>
      <c r="B76" s="36" t="s">
        <v>8</v>
      </c>
      <c r="C76" s="37"/>
      <c r="D76" s="38">
        <f>G76*I76</f>
        <v>0</v>
      </c>
      <c r="E76" s="37"/>
      <c r="F76" s="39"/>
      <c r="G76" s="37">
        <f>H76*12</f>
        <v>0</v>
      </c>
      <c r="H76" s="37">
        <v>0</v>
      </c>
      <c r="I76" s="9">
        <v>3279.4</v>
      </c>
      <c r="J76" s="9">
        <v>1.07</v>
      </c>
      <c r="K76" s="10">
        <v>0</v>
      </c>
    </row>
    <row r="77" spans="1:11" s="17" customFormat="1" ht="15">
      <c r="A77" s="29" t="s">
        <v>45</v>
      </c>
      <c r="B77" s="36"/>
      <c r="C77" s="37"/>
      <c r="D77" s="21">
        <f>D79+D80</f>
        <v>10307.75</v>
      </c>
      <c r="E77" s="37"/>
      <c r="F77" s="39"/>
      <c r="G77" s="21">
        <f>D77/I77</f>
        <v>3.14</v>
      </c>
      <c r="H77" s="21">
        <v>0.26</v>
      </c>
      <c r="I77" s="9">
        <v>3279.4</v>
      </c>
      <c r="J77" s="9">
        <v>1.07</v>
      </c>
      <c r="K77" s="10">
        <v>0.24</v>
      </c>
    </row>
    <row r="78" spans="1:11" s="17" customFormat="1" ht="15" hidden="1">
      <c r="A78" s="35" t="s">
        <v>40</v>
      </c>
      <c r="B78" s="36" t="s">
        <v>8</v>
      </c>
      <c r="C78" s="37"/>
      <c r="D78" s="38">
        <f aca="true" t="shared" si="2" ref="D78:D85">G78*I78</f>
        <v>0</v>
      </c>
      <c r="E78" s="37"/>
      <c r="F78" s="39"/>
      <c r="G78" s="37">
        <f aca="true" t="shared" si="3" ref="G78:G85">H78*12</f>
        <v>0</v>
      </c>
      <c r="H78" s="37">
        <v>0</v>
      </c>
      <c r="I78" s="9">
        <v>3279.4</v>
      </c>
      <c r="J78" s="9">
        <v>1.07</v>
      </c>
      <c r="K78" s="10">
        <v>0</v>
      </c>
    </row>
    <row r="79" spans="1:11" s="17" customFormat="1" ht="27" customHeight="1">
      <c r="A79" s="35" t="s">
        <v>123</v>
      </c>
      <c r="B79" s="36" t="s">
        <v>16</v>
      </c>
      <c r="C79" s="37"/>
      <c r="D79" s="38">
        <v>9479.44</v>
      </c>
      <c r="E79" s="37"/>
      <c r="F79" s="39"/>
      <c r="G79" s="37"/>
      <c r="H79" s="37"/>
      <c r="I79" s="9">
        <v>3279.4</v>
      </c>
      <c r="J79" s="9">
        <v>1.07</v>
      </c>
      <c r="K79" s="10">
        <v>0.21</v>
      </c>
    </row>
    <row r="80" spans="1:11" s="17" customFormat="1" ht="15">
      <c r="A80" s="35" t="s">
        <v>41</v>
      </c>
      <c r="B80" s="36" t="s">
        <v>16</v>
      </c>
      <c r="C80" s="37"/>
      <c r="D80" s="38">
        <v>828.31</v>
      </c>
      <c r="E80" s="37"/>
      <c r="F80" s="39"/>
      <c r="G80" s="37"/>
      <c r="H80" s="37"/>
      <c r="I80" s="9">
        <v>3279.4</v>
      </c>
      <c r="J80" s="9">
        <v>1.07</v>
      </c>
      <c r="K80" s="10">
        <v>0.02</v>
      </c>
    </row>
    <row r="81" spans="1:11" s="17" customFormat="1" ht="27.75" customHeight="1" hidden="1">
      <c r="A81" s="35" t="s">
        <v>50</v>
      </c>
      <c r="B81" s="36" t="s">
        <v>11</v>
      </c>
      <c r="C81" s="37"/>
      <c r="D81" s="38">
        <f t="shared" si="2"/>
        <v>0</v>
      </c>
      <c r="E81" s="37"/>
      <c r="F81" s="39"/>
      <c r="G81" s="37">
        <f t="shared" si="3"/>
        <v>0</v>
      </c>
      <c r="H81" s="37">
        <v>0</v>
      </c>
      <c r="I81" s="9">
        <v>3279.4</v>
      </c>
      <c r="J81" s="9">
        <v>1.07</v>
      </c>
      <c r="K81" s="10">
        <v>0</v>
      </c>
    </row>
    <row r="82" spans="1:11" s="17" customFormat="1" ht="25.5" hidden="1">
      <c r="A82" s="35" t="s">
        <v>74</v>
      </c>
      <c r="B82" s="36" t="s">
        <v>11</v>
      </c>
      <c r="C82" s="37"/>
      <c r="D82" s="38">
        <f t="shared" si="2"/>
        <v>0</v>
      </c>
      <c r="E82" s="37"/>
      <c r="F82" s="39"/>
      <c r="G82" s="37">
        <f t="shared" si="3"/>
        <v>0</v>
      </c>
      <c r="H82" s="37">
        <v>0</v>
      </c>
      <c r="I82" s="9">
        <v>3279.4</v>
      </c>
      <c r="J82" s="9">
        <v>1.07</v>
      </c>
      <c r="K82" s="10">
        <v>0</v>
      </c>
    </row>
    <row r="83" spans="1:11" s="17" customFormat="1" ht="25.5" hidden="1">
      <c r="A83" s="35" t="s">
        <v>71</v>
      </c>
      <c r="B83" s="36" t="s">
        <v>11</v>
      </c>
      <c r="C83" s="37"/>
      <c r="D83" s="38">
        <f t="shared" si="2"/>
        <v>0</v>
      </c>
      <c r="E83" s="37"/>
      <c r="F83" s="39"/>
      <c r="G83" s="37">
        <f t="shared" si="3"/>
        <v>0</v>
      </c>
      <c r="H83" s="37">
        <v>0</v>
      </c>
      <c r="I83" s="9">
        <v>3279.4</v>
      </c>
      <c r="J83" s="9">
        <v>1.07</v>
      </c>
      <c r="K83" s="10">
        <v>0</v>
      </c>
    </row>
    <row r="84" spans="1:11" s="17" customFormat="1" ht="25.5" hidden="1">
      <c r="A84" s="35" t="s">
        <v>75</v>
      </c>
      <c r="B84" s="36" t="s">
        <v>11</v>
      </c>
      <c r="C84" s="37"/>
      <c r="D84" s="38">
        <f t="shared" si="2"/>
        <v>0</v>
      </c>
      <c r="E84" s="37"/>
      <c r="F84" s="39"/>
      <c r="G84" s="37">
        <f t="shared" si="3"/>
        <v>0</v>
      </c>
      <c r="H84" s="37">
        <v>0</v>
      </c>
      <c r="I84" s="9">
        <v>3279.4</v>
      </c>
      <c r="J84" s="9">
        <v>1.07</v>
      </c>
      <c r="K84" s="10">
        <v>0</v>
      </c>
    </row>
    <row r="85" spans="1:11" s="17" customFormat="1" ht="25.5" hidden="1">
      <c r="A85" s="35" t="s">
        <v>73</v>
      </c>
      <c r="B85" s="36" t="s">
        <v>11</v>
      </c>
      <c r="C85" s="37"/>
      <c r="D85" s="38">
        <f t="shared" si="2"/>
        <v>0</v>
      </c>
      <c r="E85" s="37"/>
      <c r="F85" s="39"/>
      <c r="G85" s="37">
        <f t="shared" si="3"/>
        <v>0</v>
      </c>
      <c r="H85" s="37">
        <v>0</v>
      </c>
      <c r="I85" s="9">
        <v>3279.4</v>
      </c>
      <c r="J85" s="9">
        <v>1.07</v>
      </c>
      <c r="K85" s="10">
        <v>0</v>
      </c>
    </row>
    <row r="86" spans="1:11" s="17" customFormat="1" ht="0.75" customHeight="1">
      <c r="A86" s="35" t="s">
        <v>110</v>
      </c>
      <c r="B86" s="46" t="s">
        <v>111</v>
      </c>
      <c r="C86" s="37"/>
      <c r="D86" s="83">
        <v>0</v>
      </c>
      <c r="E86" s="37"/>
      <c r="F86" s="39"/>
      <c r="G86" s="40"/>
      <c r="H86" s="40"/>
      <c r="I86" s="9"/>
      <c r="J86" s="9"/>
      <c r="K86" s="10"/>
    </row>
    <row r="87" spans="1:11" s="17" customFormat="1" ht="15" hidden="1">
      <c r="A87" s="35" t="s">
        <v>112</v>
      </c>
      <c r="B87" s="46" t="s">
        <v>113</v>
      </c>
      <c r="C87" s="37"/>
      <c r="D87" s="83">
        <v>0</v>
      </c>
      <c r="E87" s="37"/>
      <c r="F87" s="39"/>
      <c r="G87" s="40"/>
      <c r="H87" s="40"/>
      <c r="I87" s="9"/>
      <c r="J87" s="9"/>
      <c r="K87" s="10"/>
    </row>
    <row r="88" spans="1:11" s="17" customFormat="1" ht="15">
      <c r="A88" s="29" t="s">
        <v>46</v>
      </c>
      <c r="B88" s="36"/>
      <c r="C88" s="37"/>
      <c r="D88" s="21">
        <v>0</v>
      </c>
      <c r="E88" s="37"/>
      <c r="F88" s="39"/>
      <c r="G88" s="21">
        <f>D88/I88</f>
        <v>0</v>
      </c>
      <c r="H88" s="21">
        <f>G88/12</f>
        <v>0</v>
      </c>
      <c r="I88" s="9">
        <v>3279.4</v>
      </c>
      <c r="J88" s="9">
        <v>1.07</v>
      </c>
      <c r="K88" s="10">
        <v>0.14</v>
      </c>
    </row>
    <row r="89" spans="1:11" s="17" customFormat="1" ht="15" hidden="1">
      <c r="A89" s="35" t="s">
        <v>42</v>
      </c>
      <c r="B89" s="36" t="s">
        <v>16</v>
      </c>
      <c r="C89" s="37"/>
      <c r="D89" s="38">
        <v>0</v>
      </c>
      <c r="E89" s="37"/>
      <c r="F89" s="39"/>
      <c r="G89" s="37"/>
      <c r="H89" s="37"/>
      <c r="I89" s="9">
        <v>3279.4</v>
      </c>
      <c r="J89" s="9">
        <v>1.07</v>
      </c>
      <c r="K89" s="10">
        <v>0.02</v>
      </c>
    </row>
    <row r="90" spans="1:11" s="9" customFormat="1" ht="15">
      <c r="A90" s="29" t="s">
        <v>59</v>
      </c>
      <c r="B90" s="20"/>
      <c r="C90" s="21"/>
      <c r="D90" s="21">
        <v>0</v>
      </c>
      <c r="E90" s="21"/>
      <c r="F90" s="30"/>
      <c r="G90" s="21">
        <f>D90/I90</f>
        <v>0</v>
      </c>
      <c r="H90" s="21">
        <f>G90/12</f>
        <v>0</v>
      </c>
      <c r="I90" s="9">
        <v>3279.4</v>
      </c>
      <c r="J90" s="9">
        <v>1.07</v>
      </c>
      <c r="K90" s="10">
        <v>0.37</v>
      </c>
    </row>
    <row r="91" spans="1:14" s="9" customFormat="1" ht="15.75" thickBot="1">
      <c r="A91" s="29" t="s">
        <v>58</v>
      </c>
      <c r="B91" s="20"/>
      <c r="C91" s="21"/>
      <c r="D91" s="21">
        <v>0</v>
      </c>
      <c r="E91" s="21"/>
      <c r="F91" s="30"/>
      <c r="G91" s="21">
        <f>D91/I91</f>
        <v>0</v>
      </c>
      <c r="H91" s="21">
        <f>G91/12</f>
        <v>0</v>
      </c>
      <c r="I91" s="9">
        <v>3279.4</v>
      </c>
      <c r="J91" s="9">
        <v>1.07</v>
      </c>
      <c r="K91" s="10">
        <v>0.47</v>
      </c>
      <c r="N91" s="9">
        <f>D102/12/I101</f>
        <v>12.0252848590189</v>
      </c>
    </row>
    <row r="92" spans="1:11" s="17" customFormat="1" ht="25.5" customHeight="1" hidden="1">
      <c r="A92" s="41" t="s">
        <v>72</v>
      </c>
      <c r="B92" s="42" t="s">
        <v>16</v>
      </c>
      <c r="C92" s="43"/>
      <c r="D92" s="44">
        <f>G92*I92</f>
        <v>0</v>
      </c>
      <c r="E92" s="43"/>
      <c r="F92" s="45"/>
      <c r="G92" s="43">
        <f>H92*12</f>
        <v>0</v>
      </c>
      <c r="H92" s="43">
        <v>0</v>
      </c>
      <c r="I92" s="9">
        <v>3279.4</v>
      </c>
      <c r="J92" s="9">
        <v>1.07</v>
      </c>
      <c r="K92" s="10">
        <v>0</v>
      </c>
    </row>
    <row r="93" spans="1:13" s="9" customFormat="1" ht="33.75" thickBot="1">
      <c r="A93" s="47" t="s">
        <v>125</v>
      </c>
      <c r="B93" s="7" t="s">
        <v>11</v>
      </c>
      <c r="C93" s="48">
        <f>F93*12</f>
        <v>0</v>
      </c>
      <c r="D93" s="48">
        <f>G93*I93</f>
        <v>29121.07</v>
      </c>
      <c r="E93" s="48">
        <f>H93*12</f>
        <v>8.88</v>
      </c>
      <c r="F93" s="49"/>
      <c r="G93" s="21">
        <f>H93*12</f>
        <v>8.88</v>
      </c>
      <c r="H93" s="48">
        <f>0.34+0.4</f>
        <v>0.74</v>
      </c>
      <c r="I93" s="9">
        <v>3279.4</v>
      </c>
      <c r="J93" s="9">
        <v>1.07</v>
      </c>
      <c r="K93" s="10">
        <v>0.3</v>
      </c>
      <c r="M93" s="10">
        <f>D102-M106</f>
        <v>-579.08</v>
      </c>
    </row>
    <row r="94" spans="1:11" s="9" customFormat="1" ht="19.5" hidden="1" thickBot="1">
      <c r="A94" s="50" t="s">
        <v>32</v>
      </c>
      <c r="B94" s="28"/>
      <c r="C94" s="21">
        <f>F94*12</f>
        <v>0</v>
      </c>
      <c r="D94" s="21"/>
      <c r="E94" s="21"/>
      <c r="F94" s="21"/>
      <c r="G94" s="21"/>
      <c r="H94" s="22"/>
      <c r="I94" s="9">
        <v>3279.4</v>
      </c>
      <c r="K94" s="10"/>
    </row>
    <row r="95" spans="1:11" s="17" customFormat="1" ht="15.75" hidden="1" thickBot="1">
      <c r="A95" s="35" t="s">
        <v>92</v>
      </c>
      <c r="B95" s="36"/>
      <c r="C95" s="37"/>
      <c r="D95" s="38"/>
      <c r="E95" s="37"/>
      <c r="F95" s="39"/>
      <c r="G95" s="37"/>
      <c r="H95" s="39"/>
      <c r="I95" s="9">
        <v>3279.4</v>
      </c>
      <c r="K95" s="18"/>
    </row>
    <row r="96" spans="1:11" s="17" customFormat="1" ht="15.75" hidden="1" thickBot="1">
      <c r="A96" s="35" t="s">
        <v>78</v>
      </c>
      <c r="B96" s="36"/>
      <c r="C96" s="37"/>
      <c r="D96" s="38"/>
      <c r="E96" s="37"/>
      <c r="F96" s="39"/>
      <c r="G96" s="37"/>
      <c r="H96" s="39"/>
      <c r="I96" s="9">
        <v>3279.4</v>
      </c>
      <c r="K96" s="18"/>
    </row>
    <row r="97" spans="1:11" s="17" customFormat="1" ht="15.75" hidden="1" thickBot="1">
      <c r="A97" s="35" t="s">
        <v>79</v>
      </c>
      <c r="B97" s="36"/>
      <c r="C97" s="37"/>
      <c r="D97" s="38"/>
      <c r="E97" s="37"/>
      <c r="F97" s="39"/>
      <c r="G97" s="37"/>
      <c r="H97" s="39"/>
      <c r="I97" s="9">
        <v>3279.4</v>
      </c>
      <c r="K97" s="18"/>
    </row>
    <row r="98" spans="1:11" s="17" customFormat="1" ht="15.75" hidden="1" thickBot="1">
      <c r="A98" s="35" t="s">
        <v>80</v>
      </c>
      <c r="B98" s="36"/>
      <c r="C98" s="37"/>
      <c r="D98" s="38"/>
      <c r="E98" s="37"/>
      <c r="F98" s="39"/>
      <c r="G98" s="37"/>
      <c r="H98" s="39"/>
      <c r="I98" s="9">
        <v>3279.4</v>
      </c>
      <c r="K98" s="18"/>
    </row>
    <row r="99" spans="1:11" s="17" customFormat="1" ht="15.75" hidden="1" thickBot="1">
      <c r="A99" s="41" t="s">
        <v>81</v>
      </c>
      <c r="B99" s="42"/>
      <c r="C99" s="43"/>
      <c r="D99" s="44"/>
      <c r="E99" s="43"/>
      <c r="F99" s="45"/>
      <c r="G99" s="43"/>
      <c r="H99" s="45"/>
      <c r="I99" s="9">
        <v>3279.4</v>
      </c>
      <c r="K99" s="18"/>
    </row>
    <row r="100" spans="1:11" s="9" customFormat="1" ht="26.25" hidden="1" thickBot="1">
      <c r="A100" s="51" t="s">
        <v>84</v>
      </c>
      <c r="B100" s="46" t="s">
        <v>105</v>
      </c>
      <c r="C100" s="48"/>
      <c r="D100" s="52"/>
      <c r="E100" s="48"/>
      <c r="F100" s="53"/>
      <c r="G100" s="48"/>
      <c r="H100" s="53"/>
      <c r="I100" s="9">
        <v>3279.4</v>
      </c>
      <c r="K100" s="10"/>
    </row>
    <row r="101" spans="1:11" s="9" customFormat="1" ht="19.5" thickBot="1">
      <c r="A101" s="74" t="s">
        <v>114</v>
      </c>
      <c r="B101" s="59" t="s">
        <v>10</v>
      </c>
      <c r="C101" s="56"/>
      <c r="D101" s="58">
        <f>G101*I101</f>
        <v>67686.82</v>
      </c>
      <c r="E101" s="84"/>
      <c r="F101" s="57"/>
      <c r="G101" s="21">
        <f>H101*12</f>
        <v>20.64</v>
      </c>
      <c r="H101" s="57">
        <v>1.72</v>
      </c>
      <c r="I101" s="9">
        <v>3279.4</v>
      </c>
      <c r="K101" s="10"/>
    </row>
    <row r="102" spans="1:11" s="9" customFormat="1" ht="19.5" thickBot="1">
      <c r="A102" s="54" t="s">
        <v>33</v>
      </c>
      <c r="B102" s="55"/>
      <c r="C102" s="56">
        <f>F102*12</f>
        <v>0</v>
      </c>
      <c r="D102" s="57">
        <f>D14+D22+D30+D31+D32+D33+D34+D41+D42+D43+D44+D45+D61+D73+D77+D88+D90+D91+D93+D101</f>
        <v>473228.63</v>
      </c>
      <c r="E102" s="57">
        <f>E14+E22+E30+E31+E32+E33+E34+E41+E42+E43+E44+E45+E61+E73+E77+E88+E90+E91+E93+E101</f>
        <v>105.72</v>
      </c>
      <c r="F102" s="57">
        <f>F14+F22+F30+F31+F32+F33+F34+F41+F42+F43+F44+F45+F61+F73+F77+F88+F90+F91+F93+F101</f>
        <v>0</v>
      </c>
      <c r="G102" s="57">
        <f>G14+G22+G30+G31+G32+G33+G34+G41+G42+G43+G44+G45+G61+G73+G77+G88+G90+G91+G93+G101</f>
        <v>144.3</v>
      </c>
      <c r="H102" s="57">
        <f>H14+H22+H30+H31+H32+H33+H34+H41+H42+H43+H44+H45+H61+H73+H77+H88+H90+H91+H93+H101</f>
        <v>12.04</v>
      </c>
      <c r="K102" s="10"/>
    </row>
    <row r="103" spans="1:11" s="9" customFormat="1" ht="19.5" hidden="1" thickBot="1">
      <c r="A103" s="54" t="s">
        <v>84</v>
      </c>
      <c r="B103" s="55"/>
      <c r="C103" s="56"/>
      <c r="D103" s="58">
        <f>G103*I103</f>
        <v>83034.41</v>
      </c>
      <c r="E103" s="56"/>
      <c r="F103" s="57"/>
      <c r="G103" s="56">
        <f>12*H103</f>
        <v>25.32</v>
      </c>
      <c r="H103" s="57">
        <f>83000/12/I103</f>
        <v>2.11</v>
      </c>
      <c r="I103" s="9">
        <v>3279.4</v>
      </c>
      <c r="K103" s="10"/>
    </row>
    <row r="104" spans="1:11" s="9" customFormat="1" ht="19.5" hidden="1" thickBot="1">
      <c r="A104" s="54" t="s">
        <v>85</v>
      </c>
      <c r="B104" s="55"/>
      <c r="C104" s="56"/>
      <c r="D104" s="58">
        <f>SUM(D102:D103)</f>
        <v>556263.04</v>
      </c>
      <c r="E104" s="56"/>
      <c r="F104" s="57"/>
      <c r="G104" s="56">
        <f>SUM(G102:G103)</f>
        <v>169.62</v>
      </c>
      <c r="H104" s="57">
        <f>SUM(H102:H103)</f>
        <v>14.15</v>
      </c>
      <c r="K104" s="10"/>
    </row>
    <row r="105" spans="1:11" s="62" customFormat="1" ht="20.25" hidden="1" thickBot="1">
      <c r="A105" s="47" t="s">
        <v>28</v>
      </c>
      <c r="B105" s="59" t="s">
        <v>10</v>
      </c>
      <c r="C105" s="59" t="s">
        <v>29</v>
      </c>
      <c r="D105" s="60"/>
      <c r="E105" s="59" t="s">
        <v>29</v>
      </c>
      <c r="F105" s="61"/>
      <c r="G105" s="59" t="s">
        <v>29</v>
      </c>
      <c r="H105" s="61"/>
      <c r="K105" s="63"/>
    </row>
    <row r="106" spans="1:13" s="62" customFormat="1" ht="19.5">
      <c r="A106" s="64"/>
      <c r="B106" s="65"/>
      <c r="C106" s="65"/>
      <c r="D106" s="65"/>
      <c r="E106" s="65"/>
      <c r="F106" s="65"/>
      <c r="G106" s="65"/>
      <c r="H106" s="65"/>
      <c r="K106" s="63"/>
      <c r="M106" s="62">
        <f>H102*12*I101</f>
        <v>473807.712</v>
      </c>
    </row>
    <row r="107" spans="1:11" s="62" customFormat="1" ht="19.5">
      <c r="A107" s="64"/>
      <c r="B107" s="65"/>
      <c r="C107" s="65"/>
      <c r="D107" s="65"/>
      <c r="E107" s="65"/>
      <c r="F107" s="65"/>
      <c r="G107" s="65"/>
      <c r="H107" s="65"/>
      <c r="K107" s="63"/>
    </row>
    <row r="108" spans="1:11" s="67" customFormat="1" ht="12.75">
      <c r="A108" s="66"/>
      <c r="K108" s="68"/>
    </row>
    <row r="109" spans="1:11" s="67" customFormat="1" ht="12.75" hidden="1">
      <c r="A109" s="66"/>
      <c r="K109" s="68"/>
    </row>
    <row r="110" spans="1:11" s="67" customFormat="1" ht="13.5" thickBot="1">
      <c r="A110" s="66"/>
      <c r="K110" s="68"/>
    </row>
    <row r="111" spans="1:14" s="9" customFormat="1" ht="19.5" thickBot="1">
      <c r="A111" s="47" t="s">
        <v>93</v>
      </c>
      <c r="B111" s="7"/>
      <c r="C111" s="48">
        <f>F111*12</f>
        <v>0</v>
      </c>
      <c r="D111" s="48">
        <f>D112</f>
        <v>78936.16</v>
      </c>
      <c r="E111" s="48">
        <f>E112</f>
        <v>0</v>
      </c>
      <c r="F111" s="48">
        <f>F112</f>
        <v>0</v>
      </c>
      <c r="G111" s="48">
        <f>G112</f>
        <v>24.07</v>
      </c>
      <c r="H111" s="48">
        <f>H112</f>
        <v>2.01</v>
      </c>
      <c r="I111" s="9">
        <v>3279.4</v>
      </c>
      <c r="K111" s="10"/>
      <c r="M111" s="9">
        <f>H111*12*I111</f>
        <v>79099.128</v>
      </c>
      <c r="N111" s="10">
        <f>D111-M111</f>
        <v>-162.97</v>
      </c>
    </row>
    <row r="112" spans="1:11" s="17" customFormat="1" ht="15">
      <c r="A112" s="35" t="s">
        <v>122</v>
      </c>
      <c r="B112" s="36"/>
      <c r="C112" s="37"/>
      <c r="D112" s="38">
        <v>78936.16</v>
      </c>
      <c r="E112" s="37"/>
      <c r="F112" s="39"/>
      <c r="G112" s="37">
        <f>D112/I112</f>
        <v>24.07</v>
      </c>
      <c r="H112" s="39">
        <f>G112/12</f>
        <v>2.01</v>
      </c>
      <c r="I112" s="9">
        <v>3279.4</v>
      </c>
      <c r="K112" s="18"/>
    </row>
    <row r="113" spans="1:11" s="67" customFormat="1" ht="12.75">
      <c r="A113" s="66"/>
      <c r="K113" s="68"/>
    </row>
    <row r="114" spans="1:11" s="67" customFormat="1" ht="12.75" hidden="1">
      <c r="A114" s="66"/>
      <c r="K114" s="68"/>
    </row>
    <row r="115" spans="1:11" s="67" customFormat="1" ht="12.75">
      <c r="A115" s="66"/>
      <c r="K115" s="68"/>
    </row>
    <row r="116" spans="1:11" s="67" customFormat="1" ht="13.5" thickBot="1">
      <c r="A116" s="66"/>
      <c r="K116" s="68"/>
    </row>
    <row r="117" spans="1:11" s="72" customFormat="1" ht="15.75" thickBot="1">
      <c r="A117" s="69" t="s">
        <v>85</v>
      </c>
      <c r="B117" s="70"/>
      <c r="C117" s="70"/>
      <c r="D117" s="71">
        <f>D102+D111</f>
        <v>552164.79</v>
      </c>
      <c r="E117" s="71">
        <f>E102+E111</f>
        <v>105.72</v>
      </c>
      <c r="F117" s="71">
        <f>F102+F111</f>
        <v>0</v>
      </c>
      <c r="G117" s="71">
        <f>G102+G111</f>
        <v>168.37</v>
      </c>
      <c r="H117" s="71">
        <f>H102+H111</f>
        <v>14.05</v>
      </c>
      <c r="K117" s="73"/>
    </row>
    <row r="118" spans="1:11" s="67" customFormat="1" ht="12.75">
      <c r="A118" s="66"/>
      <c r="K118" s="68"/>
    </row>
    <row r="119" spans="1:11" s="67" customFormat="1" ht="12.75">
      <c r="A119" s="66"/>
      <c r="K119" s="68"/>
    </row>
    <row r="120" spans="1:11" s="78" customFormat="1" ht="18.75">
      <c r="A120" s="75"/>
      <c r="B120" s="76"/>
      <c r="C120" s="77"/>
      <c r="D120" s="77"/>
      <c r="E120" s="77"/>
      <c r="F120" s="77"/>
      <c r="G120" s="77"/>
      <c r="H120" s="77"/>
      <c r="K120" s="79"/>
    </row>
    <row r="121" spans="1:11" s="62" customFormat="1" ht="19.5">
      <c r="A121" s="80"/>
      <c r="B121" s="81"/>
      <c r="C121" s="82"/>
      <c r="D121" s="82"/>
      <c r="E121" s="82"/>
      <c r="F121" s="82"/>
      <c r="G121" s="82"/>
      <c r="H121" s="82"/>
      <c r="K121" s="63"/>
    </row>
    <row r="122" spans="1:11" s="67" customFormat="1" ht="14.25">
      <c r="A122" s="105" t="s">
        <v>30</v>
      </c>
      <c r="B122" s="105"/>
      <c r="C122" s="105"/>
      <c r="D122" s="105"/>
      <c r="E122" s="105"/>
      <c r="F122" s="105"/>
      <c r="K122" s="68"/>
    </row>
    <row r="123" s="67" customFormat="1" ht="12.75">
      <c r="K123" s="68"/>
    </row>
    <row r="124" spans="1:11" s="67" customFormat="1" ht="12.75">
      <c r="A124" s="66" t="s">
        <v>31</v>
      </c>
      <c r="K124" s="68"/>
    </row>
    <row r="125" s="67" customFormat="1" ht="12.75">
      <c r="K125" s="68"/>
    </row>
    <row r="126" s="67" customFormat="1" ht="12.75">
      <c r="K126" s="68"/>
    </row>
    <row r="127" s="67" customFormat="1" ht="12.75">
      <c r="K127" s="68"/>
    </row>
    <row r="128" s="67" customFormat="1" ht="12.75">
      <c r="K128" s="68"/>
    </row>
    <row r="129" s="67" customFormat="1" ht="12.75">
      <c r="K129" s="68"/>
    </row>
    <row r="130" s="67" customFormat="1" ht="12.75">
      <c r="K130" s="68"/>
    </row>
    <row r="131" s="67" customFormat="1" ht="12.75">
      <c r="K131" s="68"/>
    </row>
    <row r="132" s="67" customFormat="1" ht="12.75">
      <c r="K132" s="68"/>
    </row>
    <row r="133" s="67" customFormat="1" ht="12.75">
      <c r="K133" s="68"/>
    </row>
    <row r="134" s="67" customFormat="1" ht="12.75">
      <c r="K134" s="68"/>
    </row>
    <row r="135" s="67" customFormat="1" ht="12.75">
      <c r="K135" s="68"/>
    </row>
    <row r="136" s="67" customFormat="1" ht="12.75">
      <c r="K136" s="68"/>
    </row>
    <row r="137" s="67" customFormat="1" ht="12.75">
      <c r="K137" s="68"/>
    </row>
    <row r="138" s="67" customFormat="1" ht="12.75">
      <c r="K138" s="68"/>
    </row>
    <row r="139" s="67" customFormat="1" ht="12.75">
      <c r="K139" s="68"/>
    </row>
    <row r="140" s="67" customFormat="1" ht="12.75">
      <c r="K140" s="68"/>
    </row>
    <row r="141" s="67" customFormat="1" ht="12.75">
      <c r="K141" s="68"/>
    </row>
    <row r="142" s="67" customFormat="1" ht="12.75">
      <c r="K142" s="68"/>
    </row>
  </sheetData>
  <sheetProtection/>
  <mergeCells count="12">
    <mergeCell ref="A7:H7"/>
    <mergeCell ref="A8:H8"/>
    <mergeCell ref="A9:H9"/>
    <mergeCell ref="A10:H10"/>
    <mergeCell ref="A13:H13"/>
    <mergeCell ref="A122:F12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2014-05-21T05:33:02Z</cp:lastPrinted>
  <dcterms:created xsi:type="dcterms:W3CDTF">2010-04-02T14:46:04Z</dcterms:created>
  <dcterms:modified xsi:type="dcterms:W3CDTF">2014-07-22T05:19:20Z</dcterms:modified>
  <cp:category/>
  <cp:version/>
  <cp:contentType/>
  <cp:contentStatus/>
</cp:coreProperties>
</file>