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285" windowWidth="15480" windowHeight="11640" firstSheet="1" activeTab="1"/>
  </bookViews>
  <sheets>
    <sheet name="проект 1 (с переносом)" sheetId="2" r:id="rId1"/>
    <sheet name="по голосованию" sheetId="6" r:id="rId2"/>
  </sheets>
  <definedNames>
    <definedName name="_xlnm.Print_Area" localSheetId="1">'по голосованию'!$A$1:$H$158</definedName>
    <definedName name="_xlnm.Print_Area" localSheetId="0">'проект 1 (с переносом)'!$A$1:$H$177</definedName>
  </definedNames>
  <calcPr calcId="145621" fullPrecision="0"/>
</workbook>
</file>

<file path=xl/calcChain.xml><?xml version="1.0" encoding="utf-8"?>
<calcChain xmlns="http://schemas.openxmlformats.org/spreadsheetml/2006/main">
  <c r="H95" i="6" l="1"/>
  <c r="H16" i="6"/>
  <c r="E113" i="6" l="1"/>
  <c r="F113" i="6"/>
  <c r="D113" i="6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H113" i="6" s="1"/>
  <c r="G115" i="6"/>
  <c r="H115" i="6" s="1"/>
  <c r="G114" i="6"/>
  <c r="H114" i="6" s="1"/>
  <c r="C113" i="6"/>
  <c r="F108" i="6"/>
  <c r="F129" i="6" s="1"/>
  <c r="C108" i="6"/>
  <c r="G107" i="6"/>
  <c r="H107" i="6" s="1"/>
  <c r="G106" i="6"/>
  <c r="E106" i="6"/>
  <c r="D106" i="6"/>
  <c r="G105" i="6"/>
  <c r="E105" i="6"/>
  <c r="D105" i="6"/>
  <c r="G104" i="6"/>
  <c r="E104" i="6"/>
  <c r="D104" i="6"/>
  <c r="G103" i="6"/>
  <c r="E103" i="6"/>
  <c r="D103" i="6"/>
  <c r="G102" i="6"/>
  <c r="E102" i="6"/>
  <c r="D102" i="6"/>
  <c r="G101" i="6"/>
  <c r="E101" i="6"/>
  <c r="D101" i="6"/>
  <c r="G100" i="6"/>
  <c r="E100" i="6"/>
  <c r="D100" i="6"/>
  <c r="G99" i="6"/>
  <c r="E99" i="6"/>
  <c r="D99" i="6"/>
  <c r="G98" i="6"/>
  <c r="E98" i="6"/>
  <c r="D98" i="6"/>
  <c r="G97" i="6"/>
  <c r="E97" i="6"/>
  <c r="D97" i="6"/>
  <c r="G96" i="6"/>
  <c r="E96" i="6"/>
  <c r="D96" i="6"/>
  <c r="C96" i="6"/>
  <c r="G95" i="6"/>
  <c r="E95" i="6"/>
  <c r="C95" i="6"/>
  <c r="D91" i="6"/>
  <c r="G91" i="6" s="1"/>
  <c r="H91" i="6" s="1"/>
  <c r="G89" i="6"/>
  <c r="H89" i="6" s="1"/>
  <c r="G88" i="6"/>
  <c r="H88" i="6" s="1"/>
  <c r="D81" i="6"/>
  <c r="D80" i="6"/>
  <c r="D79" i="6"/>
  <c r="D78" i="6"/>
  <c r="D77" i="6"/>
  <c r="G74" i="6"/>
  <c r="D74" i="6"/>
  <c r="D73" i="6"/>
  <c r="G73" i="6" s="1"/>
  <c r="D71" i="6"/>
  <c r="G71" i="6" s="1"/>
  <c r="H71" i="6" s="1"/>
  <c r="D67" i="6"/>
  <c r="D66" i="6"/>
  <c r="D65" i="6"/>
  <c r="D61" i="6"/>
  <c r="G61" i="6" s="1"/>
  <c r="H61" i="6" s="1"/>
  <c r="G60" i="6"/>
  <c r="D60" i="6"/>
  <c r="E57" i="6"/>
  <c r="C57" i="6"/>
  <c r="E54" i="6"/>
  <c r="C54" i="6"/>
  <c r="E53" i="6"/>
  <c r="C53" i="6"/>
  <c r="E52" i="6"/>
  <c r="C52" i="6"/>
  <c r="E50" i="6"/>
  <c r="C50" i="6"/>
  <c r="G48" i="6"/>
  <c r="D48" i="6"/>
  <c r="D47" i="6"/>
  <c r="G47" i="6" s="1"/>
  <c r="H47" i="6" s="1"/>
  <c r="G46" i="6"/>
  <c r="E46" i="6"/>
  <c r="D46" i="6"/>
  <c r="C46" i="6"/>
  <c r="G45" i="6"/>
  <c r="E45" i="6"/>
  <c r="D45" i="6"/>
  <c r="C45" i="6"/>
  <c r="G44" i="6"/>
  <c r="E44" i="6"/>
  <c r="D44" i="6"/>
  <c r="C44" i="6"/>
  <c r="G43" i="6"/>
  <c r="E43" i="6"/>
  <c r="D43" i="6"/>
  <c r="C43" i="6"/>
  <c r="G42" i="6"/>
  <c r="H42" i="6" s="1"/>
  <c r="G41" i="6"/>
  <c r="H41" i="6" s="1"/>
  <c r="G40" i="6"/>
  <c r="D40" i="6"/>
  <c r="G39" i="6"/>
  <c r="D39" i="6"/>
  <c r="G38" i="6"/>
  <c r="D38" i="6"/>
  <c r="G37" i="6"/>
  <c r="H37" i="6" s="1"/>
  <c r="G36" i="6"/>
  <c r="H36" i="6" s="1"/>
  <c r="G35" i="6"/>
  <c r="H35" i="6" s="1"/>
  <c r="G34" i="6"/>
  <c r="E34" i="6"/>
  <c r="D34" i="6"/>
  <c r="C34" i="6"/>
  <c r="G33" i="6"/>
  <c r="E33" i="6"/>
  <c r="D33" i="6"/>
  <c r="C33" i="6"/>
  <c r="G24" i="6"/>
  <c r="E24" i="6"/>
  <c r="D24" i="6"/>
  <c r="C24" i="6"/>
  <c r="G16" i="6"/>
  <c r="E16" i="6"/>
  <c r="D16" i="6"/>
  <c r="C16" i="6"/>
  <c r="G113" i="6" l="1"/>
  <c r="D108" i="6"/>
  <c r="D129" i="6" s="1"/>
  <c r="E108" i="6"/>
  <c r="E129" i="6" s="1"/>
  <c r="H108" i="6"/>
  <c r="H129" i="6" s="1"/>
  <c r="G108" i="6"/>
  <c r="G129" i="6" s="1"/>
  <c r="D96" i="2" l="1"/>
  <c r="D125" i="2" l="1"/>
  <c r="E125" i="2"/>
  <c r="F125" i="2"/>
  <c r="F120" i="2" l="1"/>
  <c r="D75" i="2" l="1"/>
  <c r="G75" i="2" s="1"/>
  <c r="H75" i="2" s="1"/>
  <c r="D63" i="2"/>
  <c r="G63" i="2"/>
  <c r="H63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C125" i="2"/>
  <c r="F148" i="2"/>
  <c r="G119" i="2"/>
  <c r="H119" i="2" s="1"/>
  <c r="G118" i="2"/>
  <c r="E118" i="2"/>
  <c r="D118" i="2"/>
  <c r="G117" i="2"/>
  <c r="E117" i="2"/>
  <c r="D117" i="2"/>
  <c r="G116" i="2"/>
  <c r="E116" i="2"/>
  <c r="D116" i="2"/>
  <c r="G115" i="2"/>
  <c r="E115" i="2"/>
  <c r="D115" i="2"/>
  <c r="G114" i="2"/>
  <c r="E114" i="2"/>
  <c r="D114" i="2"/>
  <c r="G113" i="2"/>
  <c r="E113" i="2"/>
  <c r="D113" i="2"/>
  <c r="G112" i="2"/>
  <c r="E112" i="2"/>
  <c r="D112" i="2"/>
  <c r="G111" i="2"/>
  <c r="E111" i="2"/>
  <c r="D111" i="2"/>
  <c r="G110" i="2"/>
  <c r="E110" i="2"/>
  <c r="D110" i="2"/>
  <c r="G109" i="2"/>
  <c r="E109" i="2"/>
  <c r="D109" i="2"/>
  <c r="G108" i="2"/>
  <c r="E108" i="2"/>
  <c r="D108" i="2"/>
  <c r="C108" i="2"/>
  <c r="G107" i="2"/>
  <c r="E107" i="2"/>
  <c r="D107" i="2"/>
  <c r="C107" i="2"/>
  <c r="D100" i="2"/>
  <c r="G100" i="2" s="1"/>
  <c r="H100" i="2" s="1"/>
  <c r="D97" i="2"/>
  <c r="G97" i="2" s="1"/>
  <c r="H97" i="2" s="1"/>
  <c r="D93" i="2"/>
  <c r="G93" i="2" s="1"/>
  <c r="H93" i="2" s="1"/>
  <c r="D86" i="2"/>
  <c r="D85" i="2"/>
  <c r="D84" i="2"/>
  <c r="D83" i="2"/>
  <c r="D82" i="2"/>
  <c r="G79" i="2"/>
  <c r="D79" i="2" s="1"/>
  <c r="D78" i="2"/>
  <c r="G78" i="2" s="1"/>
  <c r="H78" i="2" s="1"/>
  <c r="D70" i="2"/>
  <c r="D69" i="2"/>
  <c r="D68" i="2"/>
  <c r="G62" i="2"/>
  <c r="D62" i="2" s="1"/>
  <c r="E59" i="2"/>
  <c r="C59" i="2"/>
  <c r="E56" i="2"/>
  <c r="C56" i="2"/>
  <c r="E55" i="2"/>
  <c r="C55" i="2"/>
  <c r="E54" i="2"/>
  <c r="C54" i="2"/>
  <c r="E53" i="2"/>
  <c r="C53" i="2"/>
  <c r="E51" i="2"/>
  <c r="C51" i="2"/>
  <c r="G49" i="2"/>
  <c r="D49" i="2" s="1"/>
  <c r="G47" i="2"/>
  <c r="E47" i="2"/>
  <c r="D47" i="2"/>
  <c r="C47" i="2"/>
  <c r="G46" i="2"/>
  <c r="E46" i="2"/>
  <c r="D46" i="2"/>
  <c r="C46" i="2"/>
  <c r="G45" i="2"/>
  <c r="E45" i="2"/>
  <c r="D45" i="2"/>
  <c r="C45" i="2"/>
  <c r="G44" i="2"/>
  <c r="E44" i="2"/>
  <c r="D44" i="2"/>
  <c r="C44" i="2"/>
  <c r="G43" i="2"/>
  <c r="H43" i="2" s="1"/>
  <c r="G42" i="2"/>
  <c r="H42" i="2" s="1"/>
  <c r="G41" i="2"/>
  <c r="D41" i="2" s="1"/>
  <c r="G40" i="2"/>
  <c r="D40" i="2" s="1"/>
  <c r="G39" i="2"/>
  <c r="D39" i="2" s="1"/>
  <c r="G38" i="2"/>
  <c r="H38" i="2" s="1"/>
  <c r="G37" i="2"/>
  <c r="H37" i="2" s="1"/>
  <c r="G36" i="2"/>
  <c r="H36" i="2" s="1"/>
  <c r="G35" i="2"/>
  <c r="E35" i="2"/>
  <c r="D35" i="2"/>
  <c r="C35" i="2"/>
  <c r="G34" i="2"/>
  <c r="E34" i="2"/>
  <c r="D34" i="2"/>
  <c r="C34" i="2"/>
  <c r="G25" i="2"/>
  <c r="E25" i="2"/>
  <c r="D25" i="2"/>
  <c r="C25" i="2"/>
  <c r="G16" i="2"/>
  <c r="E16" i="2"/>
  <c r="D16" i="2"/>
  <c r="C16" i="2"/>
  <c r="D48" i="2" l="1"/>
  <c r="D120" i="2" s="1"/>
  <c r="H126" i="2"/>
  <c r="G125" i="2"/>
  <c r="H136" i="2"/>
  <c r="E120" i="2"/>
  <c r="E148" i="2" s="1"/>
  <c r="G48" i="2"/>
  <c r="G120" i="2" s="1"/>
  <c r="C120" i="2"/>
  <c r="H125" i="2" l="1"/>
  <c r="H48" i="2"/>
  <c r="H120" i="2" s="1"/>
  <c r="H148" i="2" s="1"/>
  <c r="D148" i="2"/>
  <c r="G148" i="2"/>
</calcChain>
</file>

<file path=xl/sharedStrings.xml><?xml version="1.0" encoding="utf-8"?>
<sst xmlns="http://schemas.openxmlformats.org/spreadsheetml/2006/main" count="387" uniqueCount="155">
  <si>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</si>
  <si>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</si>
  <si>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</si>
  <si>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</si>
  <si>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</si>
  <si>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д.36 (S общ.=3910,40 м2, Sзем.уч.= 4944,95м2)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</si>
  <si>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</si>
  <si>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</si>
  <si>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</si>
  <si>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</si>
  <si>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</si>
  <si>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</si>
  <si>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</si>
  <si>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</si>
  <si>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</si>
  <si>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</si>
  <si>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</si>
  <si>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</si>
  <si>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</si>
  <si>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</si>
  <si>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</si>
  <si>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</si>
  <si>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</si>
  <si>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</si>
  <si>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</si>
  <si>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</si>
  <si>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</si>
  <si>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</si>
  <si>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</si>
  <si>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</si>
  <si>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</si>
  <si>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</si>
  <si>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</si>
  <si>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</si>
  <si>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</si>
  <si>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</si>
  <si>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</si>
  <si>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</si>
  <si>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</si>
  <si>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</si>
  <si>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</si>
  <si>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</si>
  <si>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</si>
  <si>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</si>
  <si>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</si>
  <si>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</si>
  <si>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</si>
  <si>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</si>
  <si>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</si>
  <si>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</si>
  <si>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</si>
  <si>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</si>
  <si>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</si>
  <si>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</si>
  <si>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</si>
  <si>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</si>
  <si>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</si>
  <si>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</si>
  <si>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</si>
  <si>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</si>
  <si>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</si>
  <si>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</si>
  <si>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</si>
  <si>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испытания тепловых сетей на максимальную температуру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</si>
  <si>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</si>
  <si>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</si>
  <si>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</si>
  <si>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</si>
  <si>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</si>
  <si>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</si>
  <si>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</si>
  <si>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</si>
  <si>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</si>
  <si>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</si>
  <si>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</si>
  <si>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</si>
  <si>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</si>
  <si>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</si>
  <si>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</si>
  <si>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</si>
  <si>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</si>
  <si>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</si>
  <si>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</si>
  <si>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</si>
  <si>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</si>
  <si>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</si>
  <si>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</si>
  <si>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</si>
  <si>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(1 узел учета / 3 ТТ)</t>
  </si>
  <si>
    <t>1 раз в 4 года</t>
  </si>
  <si>
    <t>электроизмерения (замеры сопротивления изоляции)</t>
  </si>
  <si>
    <t>1 раз в 3 года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</si>
  <si>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</si>
  <si>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</si>
  <si>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</si>
  <si>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</si>
  <si>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</si>
  <si>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содержанию кровли в т.числе:</t>
  </si>
  <si>
    <t>очистка от снега и наледи подъездных козырьков</t>
  </si>
  <si>
    <t>очистка от снега и льда водостоков</t>
  </si>
  <si>
    <t>восстановление водостоков (мелкий ремонт после очистки от снега и льда)</t>
  </si>
  <si>
    <t>Работы заявочного характера</t>
  </si>
  <si>
    <t>Работы по текущему ремонту, в т.ч.:</t>
  </si>
  <si>
    <t>ремонт кровли</t>
  </si>
  <si>
    <t>ремонт отмостки</t>
  </si>
  <si>
    <t>ремонт крылец</t>
  </si>
  <si>
    <t>ремонт ливневой канализации</t>
  </si>
  <si>
    <t>смена кип (тепловой узел)</t>
  </si>
  <si>
    <t>установка КИП (бойлер)</t>
  </si>
  <si>
    <t>смена запорной арматуры (в квартирах по стоякам)</t>
  </si>
  <si>
    <t>ремонт канализации</t>
  </si>
  <si>
    <t>ремонт инженерных систем электроснабжения</t>
  </si>
  <si>
    <t>Сбор, вывоз и утилизация ТБО, руб/м2</t>
  </si>
  <si>
    <t>ИТОГО:</t>
  </si>
  <si>
    <t>Дополнительные работы (по текущему ремонту), в т.ч.:</t>
  </si>
  <si>
    <t>Ремонт отмостки 22 м2</t>
  </si>
  <si>
    <t>установка колпаков на канализационные вытяжки 6 шт.</t>
  </si>
  <si>
    <t>смена запорной арматуры ( д.15 - 70 шт., д.20 - 20 шт., д.25 - 10 шт.)</t>
  </si>
  <si>
    <t>смена задвижек ХВС ( д.100 мм- 1 шт., д.80 мм - 1 шт.)</t>
  </si>
  <si>
    <t>установка модуля на ГВС (д.76 мм - 1 шт.)</t>
  </si>
  <si>
    <t>энергоаудит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</si>
  <si>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</si>
  <si>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</si>
  <si>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</si>
  <si>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2014-2015гг.</t>
  </si>
  <si>
    <t>Проект 1 (с учетом поверки общедомового прибора учета холодного водоснабжения)</t>
  </si>
  <si>
    <t>заполнение электронных паспортов</t>
  </si>
  <si>
    <t>учет работ по капремонту</t>
  </si>
  <si>
    <t>ремонт секций бойлера диам.168мм-3шт.</t>
  </si>
  <si>
    <t>пылеудаление и дезинфекция вентканалов без пробивки</t>
  </si>
  <si>
    <t>3раза в год</t>
  </si>
  <si>
    <t>Погашение задолженности прошлых периодов</t>
  </si>
  <si>
    <t>по состоянию на 01.05.2014г.</t>
  </si>
  <si>
    <t>изготовление и установка поручней 3 шт.</t>
  </si>
  <si>
    <t>ремонт кровли входа в подвал</t>
  </si>
  <si>
    <t>утепление фасада "Вентилируемый фонд"</t>
  </si>
  <si>
    <t>смена задвижек ВВП ( д.80 мм - 2 шт.)</t>
  </si>
  <si>
    <t>окраска трубопроводов / задвижек отопления составом "Корунд"</t>
  </si>
  <si>
    <t>установка электронного регулятора температуры на ВВП</t>
  </si>
  <si>
    <t>ревизия задвижек  ХВС (диам.50 мм-1 шт., диам.80мм-2шт.)</t>
  </si>
  <si>
    <t>Обслуживание общедомовых приборов учета теплоэнергии</t>
  </si>
  <si>
    <t>Замена общедомовых приборов учета холодного водоснабжения</t>
  </si>
  <si>
    <t>гидравлическое испытание элеваторных узлов и запорной арматуры</t>
  </si>
  <si>
    <t>Итого:</t>
  </si>
  <si>
    <t>очистка водоприемных воронок</t>
  </si>
  <si>
    <t>устновка задвижки перед элеватром д.50мм-1шт.</t>
  </si>
  <si>
    <t>смена задвижек эл.узла д.80мм-2шт.</t>
  </si>
  <si>
    <t>ревизия задвижек отопления (д.80мм-4 шт.,д.100мм-1 шт.)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</si>
  <si>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</si>
  <si>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</si>
  <si>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смена задвижек эл.узла д.80мм-6 шт., д.100 мм - 1 шт.</t>
  </si>
  <si>
    <t>смена задвижек ВВП ( д.80 мм - 1 шт., д.50 мм - 1 шт.)</t>
  </si>
  <si>
    <t>смена задвижек ХВС (  д.80 мм - 2 шт.)</t>
  </si>
  <si>
    <t>установка модуля на ГВС (д.80 мм - 1 шт.)</t>
  </si>
  <si>
    <t>монтаж кабельных линий от термосопротивлений до приборов учета тепла системы теплоснабжения и ГВС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</si>
</sst>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1"/>
      <name val="Arial Black"/>
      <family val="2"/>
      <charset val="204"/>
    </font>
    <font>
      <b/>
      <sz val="10"/>
      <name val="Arial Black"/>
      <family val="2"/>
      <charset val="204"/>
    </font>
    <font>
      <b/>
      <sz val="12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2" fontId="13" fillId="4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2" fontId="10" fillId="4" borderId="2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3" borderId="3" xfId="0" applyFont="1" applyFill="1" applyBorder="1"/>
    <xf numFmtId="2" fontId="16" fillId="3" borderId="3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16" fillId="0" borderId="0" xfId="0" applyFont="1" applyFill="1"/>
    <xf numFmtId="2" fontId="16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/>
    <xf numFmtId="0" fontId="0" fillId="3" borderId="15" xfId="0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10" fillId="4" borderId="31" xfId="0" applyNumberFormat="1" applyFont="1" applyFill="1" applyBorder="1" applyAlignment="1">
      <alignment horizontal="center" vertical="center" wrapText="1"/>
    </xf>
    <xf numFmtId="2" fontId="10" fillId="4" borderId="3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9" fillId="5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opLeftCell="A106" zoomScale="75" zoomScaleNormal="75" workbookViewId="0">
      <selection activeCell="A126" sqref="A126:A12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42578125" style="1" customWidth="1"/>
    <col min="5" max="5" width="13.85546875" style="1" hidden="1" customWidth="1"/>
    <col min="6" max="6" width="20.85546875" style="122" hidden="1" customWidth="1"/>
    <col min="7" max="7" width="13.85546875" style="1" customWidth="1"/>
    <col min="8" max="8" width="20.85546875" style="12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65" t="s">
        <v>0</v>
      </c>
      <c r="B1" s="166"/>
      <c r="C1" s="166"/>
      <c r="D1" s="166"/>
      <c r="E1" s="166"/>
      <c r="F1" s="166"/>
      <c r="G1" s="166"/>
      <c r="H1" s="166"/>
    </row>
    <row r="2" spans="1:11" ht="12.75" customHeight="1" x14ac:dyDescent="0.3">
      <c r="B2" s="167" t="s">
        <v>1</v>
      </c>
      <c r="C2" s="167"/>
      <c r="D2" s="167"/>
      <c r="E2" s="167"/>
      <c r="F2" s="167"/>
      <c r="G2" s="166"/>
      <c r="H2" s="166"/>
    </row>
    <row r="3" spans="1:11" ht="14.25" customHeight="1" x14ac:dyDescent="0.3">
      <c r="B3" s="167" t="s">
        <v>2</v>
      </c>
      <c r="C3" s="167"/>
      <c r="D3" s="167"/>
      <c r="E3" s="167"/>
      <c r="F3" s="167"/>
      <c r="G3" s="166"/>
      <c r="H3" s="166"/>
    </row>
    <row r="4" spans="1:11" ht="14.25" customHeight="1" x14ac:dyDescent="0.3">
      <c r="B4" s="167" t="s">
        <v>3</v>
      </c>
      <c r="C4" s="167"/>
      <c r="D4" s="167"/>
      <c r="E4" s="167"/>
      <c r="F4" s="167"/>
      <c r="G4" s="166"/>
      <c r="H4" s="166"/>
    </row>
    <row r="5" spans="1:11" ht="14.25" customHeight="1" x14ac:dyDescent="0.3">
      <c r="B5" s="3"/>
      <c r="C5" s="3"/>
      <c r="D5" s="3"/>
      <c r="E5" s="3"/>
      <c r="F5" s="3"/>
      <c r="G5" s="4"/>
      <c r="H5" s="4"/>
    </row>
    <row r="6" spans="1:11" ht="21" customHeight="1" x14ac:dyDescent="0.3">
      <c r="A6" s="5" t="s">
        <v>124</v>
      </c>
      <c r="B6" s="3"/>
      <c r="C6" s="3"/>
      <c r="D6" s="3"/>
      <c r="E6" s="3"/>
      <c r="F6" s="3"/>
      <c r="G6" s="4"/>
      <c r="H6" s="4"/>
    </row>
    <row r="7" spans="1:11" ht="19.5" customHeight="1" x14ac:dyDescent="0.25">
      <c r="A7" s="168" t="s">
        <v>125</v>
      </c>
      <c r="B7" s="169"/>
      <c r="C7" s="169"/>
      <c r="D7" s="169"/>
      <c r="E7" s="169"/>
      <c r="F7" s="169"/>
      <c r="G7" s="169"/>
      <c r="H7" s="169"/>
    </row>
    <row r="8" spans="1:11" ht="20.25" customHeight="1" x14ac:dyDescent="0.2">
      <c r="A8" s="170" t="s">
        <v>148</v>
      </c>
      <c r="B8" s="170"/>
      <c r="C8" s="170"/>
      <c r="D8" s="170"/>
      <c r="E8" s="170"/>
      <c r="F8" s="170"/>
      <c r="G8" s="170"/>
      <c r="H8" s="170"/>
      <c r="I8" s="6"/>
    </row>
    <row r="9" spans="1:11" s="7" customFormat="1" ht="22.5" customHeight="1" x14ac:dyDescent="0.4">
      <c r="A9" s="171" t="s">
        <v>4</v>
      </c>
      <c r="B9" s="171"/>
      <c r="C9" s="171"/>
      <c r="D9" s="171"/>
      <c r="E9" s="172"/>
      <c r="F9" s="172"/>
      <c r="G9" s="172"/>
      <c r="H9" s="172"/>
      <c r="K9" s="8"/>
    </row>
    <row r="10" spans="1:11" s="9" customFormat="1" ht="18.75" customHeight="1" x14ac:dyDescent="0.4">
      <c r="A10" s="171" t="s">
        <v>5</v>
      </c>
      <c r="B10" s="171"/>
      <c r="C10" s="171"/>
      <c r="D10" s="171"/>
      <c r="E10" s="172"/>
      <c r="F10" s="172"/>
      <c r="G10" s="172"/>
      <c r="H10" s="172"/>
    </row>
    <row r="11" spans="1:11" s="10" customFormat="1" ht="17.25" customHeight="1" x14ac:dyDescent="0.2">
      <c r="A11" s="173" t="s">
        <v>6</v>
      </c>
      <c r="B11" s="173"/>
      <c r="C11" s="173"/>
      <c r="D11" s="173"/>
      <c r="E11" s="174"/>
      <c r="F11" s="174"/>
      <c r="G11" s="174"/>
      <c r="H11" s="174"/>
    </row>
    <row r="12" spans="1:11" s="9" customFormat="1" ht="30" customHeight="1" thickBot="1" x14ac:dyDescent="0.25">
      <c r="A12" s="175" t="s">
        <v>7</v>
      </c>
      <c r="B12" s="175"/>
      <c r="C12" s="175"/>
      <c r="D12" s="175"/>
      <c r="E12" s="176"/>
      <c r="F12" s="176"/>
      <c r="G12" s="176"/>
      <c r="H12" s="176"/>
    </row>
    <row r="13" spans="1:11" s="15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3" t="s">
        <v>11</v>
      </c>
      <c r="E13" s="13" t="s">
        <v>10</v>
      </c>
      <c r="F13" s="14" t="s">
        <v>12</v>
      </c>
      <c r="G13" s="13" t="s">
        <v>10</v>
      </c>
      <c r="H13" s="14" t="s">
        <v>12</v>
      </c>
      <c r="K13" s="16"/>
    </row>
    <row r="14" spans="1:11" s="23" customFormat="1" x14ac:dyDescent="0.2">
      <c r="A14" s="17">
        <v>1</v>
      </c>
      <c r="B14" s="18">
        <v>2</v>
      </c>
      <c r="C14" s="18">
        <v>3</v>
      </c>
      <c r="D14" s="19"/>
      <c r="E14" s="18">
        <v>3</v>
      </c>
      <c r="F14" s="20">
        <v>4</v>
      </c>
      <c r="G14" s="21">
        <v>3</v>
      </c>
      <c r="H14" s="22">
        <v>4</v>
      </c>
      <c r="K14" s="24"/>
    </row>
    <row r="15" spans="1:11" s="23" customFormat="1" ht="49.5" customHeight="1" x14ac:dyDescent="0.2">
      <c r="A15" s="177" t="s">
        <v>13</v>
      </c>
      <c r="B15" s="178"/>
      <c r="C15" s="178"/>
      <c r="D15" s="178"/>
      <c r="E15" s="178"/>
      <c r="F15" s="178"/>
      <c r="G15" s="179"/>
      <c r="H15" s="180"/>
      <c r="K15" s="24"/>
    </row>
    <row r="16" spans="1:11" s="15" customFormat="1" ht="15" x14ac:dyDescent="0.2">
      <c r="A16" s="25" t="s">
        <v>149</v>
      </c>
      <c r="B16" s="26" t="s">
        <v>14</v>
      </c>
      <c r="C16" s="27">
        <f>F16*12</f>
        <v>0</v>
      </c>
      <c r="D16" s="28">
        <f>G16*I16</f>
        <v>130450.94</v>
      </c>
      <c r="E16" s="29">
        <f>H16*12</f>
        <v>33.36</v>
      </c>
      <c r="F16" s="30"/>
      <c r="G16" s="29">
        <f>H16*12</f>
        <v>33.36</v>
      </c>
      <c r="H16" s="30">
        <v>2.78</v>
      </c>
      <c r="I16" s="15">
        <v>3910.4</v>
      </c>
      <c r="J16" s="15">
        <v>1.07</v>
      </c>
      <c r="K16" s="16">
        <v>2.2400000000000002</v>
      </c>
    </row>
    <row r="17" spans="1:11" s="15" customFormat="1" ht="29.25" customHeight="1" x14ac:dyDescent="0.2">
      <c r="A17" s="31" t="s">
        <v>15</v>
      </c>
      <c r="B17" s="32" t="s">
        <v>16</v>
      </c>
      <c r="C17" s="33"/>
      <c r="D17" s="34"/>
      <c r="E17" s="35"/>
      <c r="F17" s="36"/>
      <c r="G17" s="35"/>
      <c r="H17" s="36"/>
      <c r="I17" s="15">
        <v>3910.4</v>
      </c>
      <c r="K17" s="16"/>
    </row>
    <row r="18" spans="1:11" s="15" customFormat="1" ht="15" x14ac:dyDescent="0.2">
      <c r="A18" s="31" t="s">
        <v>17</v>
      </c>
      <c r="B18" s="32" t="s">
        <v>16</v>
      </c>
      <c r="C18" s="33"/>
      <c r="D18" s="34"/>
      <c r="E18" s="35"/>
      <c r="F18" s="36"/>
      <c r="G18" s="35"/>
      <c r="H18" s="36"/>
      <c r="I18" s="15">
        <v>3910.4</v>
      </c>
      <c r="K18" s="16"/>
    </row>
    <row r="19" spans="1:11" s="15" customFormat="1" ht="15" x14ac:dyDescent="0.2">
      <c r="A19" s="31" t="s">
        <v>18</v>
      </c>
      <c r="B19" s="32" t="s">
        <v>19</v>
      </c>
      <c r="C19" s="33"/>
      <c r="D19" s="34"/>
      <c r="E19" s="35"/>
      <c r="F19" s="36"/>
      <c r="G19" s="35"/>
      <c r="H19" s="36"/>
      <c r="I19" s="15">
        <v>3910.4</v>
      </c>
      <c r="K19" s="16"/>
    </row>
    <row r="20" spans="1:11" s="15" customFormat="1" ht="15" x14ac:dyDescent="0.2">
      <c r="A20" s="31" t="s">
        <v>20</v>
      </c>
      <c r="B20" s="32" t="s">
        <v>16</v>
      </c>
      <c r="C20" s="33"/>
      <c r="D20" s="34"/>
      <c r="E20" s="35"/>
      <c r="F20" s="36"/>
      <c r="G20" s="35"/>
      <c r="H20" s="36"/>
      <c r="I20" s="15">
        <v>3910.4</v>
      </c>
      <c r="K20" s="16"/>
    </row>
    <row r="21" spans="1:11" s="15" customFormat="1" ht="15" x14ac:dyDescent="0.2">
      <c r="A21" s="151" t="s">
        <v>143</v>
      </c>
      <c r="B21" s="152"/>
      <c r="C21" s="35"/>
      <c r="D21" s="34"/>
      <c r="E21" s="35"/>
      <c r="F21" s="36"/>
      <c r="G21" s="35"/>
      <c r="H21" s="30">
        <v>2.56</v>
      </c>
      <c r="K21" s="16"/>
    </row>
    <row r="22" spans="1:11" s="15" customFormat="1" ht="15" x14ac:dyDescent="0.2">
      <c r="A22" s="153" t="s">
        <v>126</v>
      </c>
      <c r="B22" s="154" t="s">
        <v>16</v>
      </c>
      <c r="C22" s="155"/>
      <c r="D22" s="34"/>
      <c r="E22" s="35"/>
      <c r="F22" s="36"/>
      <c r="G22" s="35"/>
      <c r="H22" s="36"/>
      <c r="K22" s="16"/>
    </row>
    <row r="23" spans="1:11" s="15" customFormat="1" ht="15" x14ac:dyDescent="0.2">
      <c r="A23" s="153" t="s">
        <v>127</v>
      </c>
      <c r="B23" s="154" t="s">
        <v>16</v>
      </c>
      <c r="C23" s="155"/>
      <c r="D23" s="34"/>
      <c r="E23" s="35"/>
      <c r="F23" s="36"/>
      <c r="G23" s="35"/>
      <c r="H23" s="36"/>
      <c r="K23" s="16"/>
    </row>
    <row r="24" spans="1:11" s="15" customFormat="1" ht="15" x14ac:dyDescent="0.2">
      <c r="A24" s="151" t="s">
        <v>143</v>
      </c>
      <c r="B24" s="152"/>
      <c r="C24" s="35"/>
      <c r="D24" s="34"/>
      <c r="E24" s="35"/>
      <c r="F24" s="36"/>
      <c r="G24" s="35"/>
      <c r="H24" s="30">
        <v>0.22</v>
      </c>
      <c r="K24" s="16"/>
    </row>
    <row r="25" spans="1:11" s="15" customFormat="1" ht="30" x14ac:dyDescent="0.2">
      <c r="A25" s="25" t="s">
        <v>21</v>
      </c>
      <c r="B25" s="37" t="s">
        <v>22</v>
      </c>
      <c r="C25" s="27">
        <f>F25*12</f>
        <v>0</v>
      </c>
      <c r="D25" s="28">
        <f>G25*I25</f>
        <v>195676.42</v>
      </c>
      <c r="E25" s="29">
        <f>H25*12</f>
        <v>50.04</v>
      </c>
      <c r="F25" s="30"/>
      <c r="G25" s="29">
        <f>H25*12</f>
        <v>50.04</v>
      </c>
      <c r="H25" s="30">
        <v>4.17</v>
      </c>
      <c r="I25" s="15">
        <v>3910.4</v>
      </c>
      <c r="J25" s="15">
        <v>1.07</v>
      </c>
      <c r="K25" s="16">
        <v>3.66</v>
      </c>
    </row>
    <row r="26" spans="1:11" s="41" customFormat="1" ht="15" x14ac:dyDescent="0.2">
      <c r="A26" s="38" t="s">
        <v>23</v>
      </c>
      <c r="B26" s="39" t="s">
        <v>22</v>
      </c>
      <c r="C26" s="40"/>
      <c r="D26" s="28"/>
      <c r="E26" s="29"/>
      <c r="F26" s="30"/>
      <c r="G26" s="29"/>
      <c r="H26" s="30"/>
      <c r="I26" s="15">
        <v>3910.4</v>
      </c>
      <c r="K26" s="42"/>
    </row>
    <row r="27" spans="1:11" s="41" customFormat="1" ht="15" x14ac:dyDescent="0.2">
      <c r="A27" s="38" t="s">
        <v>24</v>
      </c>
      <c r="B27" s="39" t="s">
        <v>22</v>
      </c>
      <c r="C27" s="40"/>
      <c r="D27" s="28"/>
      <c r="E27" s="29"/>
      <c r="F27" s="30"/>
      <c r="G27" s="29"/>
      <c r="H27" s="30"/>
      <c r="I27" s="15">
        <v>3910.4</v>
      </c>
      <c r="K27" s="42"/>
    </row>
    <row r="28" spans="1:11" s="41" customFormat="1" ht="15" x14ac:dyDescent="0.2">
      <c r="A28" s="43" t="s">
        <v>25</v>
      </c>
      <c r="B28" s="44" t="s">
        <v>26</v>
      </c>
      <c r="C28" s="40"/>
      <c r="D28" s="28"/>
      <c r="E28" s="29"/>
      <c r="F28" s="30"/>
      <c r="G28" s="29"/>
      <c r="H28" s="30"/>
      <c r="I28" s="15">
        <v>3910.4</v>
      </c>
      <c r="K28" s="42"/>
    </row>
    <row r="29" spans="1:11" s="41" customFormat="1" ht="15" x14ac:dyDescent="0.2">
      <c r="A29" s="38" t="s">
        <v>27</v>
      </c>
      <c r="B29" s="39" t="s">
        <v>22</v>
      </c>
      <c r="C29" s="40"/>
      <c r="D29" s="28"/>
      <c r="E29" s="29"/>
      <c r="F29" s="30"/>
      <c r="G29" s="29"/>
      <c r="H29" s="30"/>
      <c r="I29" s="15">
        <v>3910.4</v>
      </c>
      <c r="K29" s="42"/>
    </row>
    <row r="30" spans="1:11" s="41" customFormat="1" ht="25.5" x14ac:dyDescent="0.2">
      <c r="A30" s="38" t="s">
        <v>28</v>
      </c>
      <c r="B30" s="39" t="s">
        <v>29</v>
      </c>
      <c r="C30" s="40"/>
      <c r="D30" s="28"/>
      <c r="E30" s="29"/>
      <c r="F30" s="30"/>
      <c r="G30" s="29"/>
      <c r="H30" s="30"/>
      <c r="I30" s="15">
        <v>3910.4</v>
      </c>
      <c r="K30" s="42"/>
    </row>
    <row r="31" spans="1:11" s="41" customFormat="1" ht="15" x14ac:dyDescent="0.2">
      <c r="A31" s="38" t="s">
        <v>30</v>
      </c>
      <c r="B31" s="39" t="s">
        <v>22</v>
      </c>
      <c r="C31" s="40"/>
      <c r="D31" s="28"/>
      <c r="E31" s="29"/>
      <c r="F31" s="30"/>
      <c r="G31" s="29"/>
      <c r="H31" s="30"/>
      <c r="I31" s="15">
        <v>3910.4</v>
      </c>
      <c r="K31" s="42"/>
    </row>
    <row r="32" spans="1:11" s="15" customFormat="1" ht="15" x14ac:dyDescent="0.2">
      <c r="A32" s="45" t="s">
        <v>31</v>
      </c>
      <c r="B32" s="46" t="s">
        <v>22</v>
      </c>
      <c r="C32" s="27"/>
      <c r="D32" s="28"/>
      <c r="E32" s="29"/>
      <c r="F32" s="30"/>
      <c r="G32" s="29"/>
      <c r="H32" s="30"/>
      <c r="I32" s="15">
        <v>3910.4</v>
      </c>
      <c r="K32" s="16"/>
    </row>
    <row r="33" spans="1:11" s="41" customFormat="1" ht="26.25" thickBot="1" x14ac:dyDescent="0.25">
      <c r="A33" s="47" t="s">
        <v>32</v>
      </c>
      <c r="B33" s="48" t="s">
        <v>33</v>
      </c>
      <c r="C33" s="40"/>
      <c r="D33" s="28"/>
      <c r="E33" s="29"/>
      <c r="F33" s="30"/>
      <c r="G33" s="29"/>
      <c r="H33" s="30"/>
      <c r="I33" s="15">
        <v>3910.4</v>
      </c>
      <c r="K33" s="42"/>
    </row>
    <row r="34" spans="1:11" s="51" customFormat="1" ht="15" x14ac:dyDescent="0.2">
      <c r="A34" s="49" t="s">
        <v>34</v>
      </c>
      <c r="B34" s="26" t="s">
        <v>35</v>
      </c>
      <c r="C34" s="27">
        <f>F34*12</f>
        <v>0</v>
      </c>
      <c r="D34" s="28">
        <f>G34*I34</f>
        <v>31908.86</v>
      </c>
      <c r="E34" s="29">
        <f>H34*12</f>
        <v>8.16</v>
      </c>
      <c r="F34" s="50"/>
      <c r="G34" s="29">
        <f>H34*12</f>
        <v>8.16</v>
      </c>
      <c r="H34" s="30">
        <v>0.68</v>
      </c>
      <c r="I34" s="15">
        <v>3910.4</v>
      </c>
      <c r="J34" s="15">
        <v>1.07</v>
      </c>
      <c r="K34" s="16">
        <v>0.6</v>
      </c>
    </row>
    <row r="35" spans="1:11" s="15" customFormat="1" ht="15" x14ac:dyDescent="0.2">
      <c r="A35" s="49" t="s">
        <v>36</v>
      </c>
      <c r="B35" s="26" t="s">
        <v>37</v>
      </c>
      <c r="C35" s="27">
        <f>F35*12</f>
        <v>0</v>
      </c>
      <c r="D35" s="28">
        <f>G35*I35</f>
        <v>104173.06</v>
      </c>
      <c r="E35" s="29">
        <f>H35*12</f>
        <v>26.64</v>
      </c>
      <c r="F35" s="50"/>
      <c r="G35" s="29">
        <f>H35*12</f>
        <v>26.64</v>
      </c>
      <c r="H35" s="30">
        <v>2.2200000000000002</v>
      </c>
      <c r="I35" s="15">
        <v>3910.4</v>
      </c>
      <c r="J35" s="15">
        <v>1.07</v>
      </c>
      <c r="K35" s="16">
        <v>1.94</v>
      </c>
    </row>
    <row r="36" spans="1:11" s="23" customFormat="1" ht="30" x14ac:dyDescent="0.2">
      <c r="A36" s="49" t="s">
        <v>38</v>
      </c>
      <c r="B36" s="26" t="s">
        <v>14</v>
      </c>
      <c r="C36" s="52"/>
      <c r="D36" s="28">
        <v>1848.15</v>
      </c>
      <c r="E36" s="53"/>
      <c r="F36" s="50"/>
      <c r="G36" s="29">
        <f>D36/I36</f>
        <v>0.47</v>
      </c>
      <c r="H36" s="30">
        <f>G36/12</f>
        <v>0.04</v>
      </c>
      <c r="I36" s="15">
        <v>3910.4</v>
      </c>
      <c r="J36" s="15">
        <v>1.07</v>
      </c>
      <c r="K36" s="16">
        <v>0.03</v>
      </c>
    </row>
    <row r="37" spans="1:11" s="23" customFormat="1" ht="30" x14ac:dyDescent="0.2">
      <c r="A37" s="49" t="s">
        <v>39</v>
      </c>
      <c r="B37" s="26" t="s">
        <v>14</v>
      </c>
      <c r="C37" s="52"/>
      <c r="D37" s="28">
        <v>1848.15</v>
      </c>
      <c r="E37" s="53"/>
      <c r="F37" s="50"/>
      <c r="G37" s="29">
        <f>D37/I37</f>
        <v>0.47</v>
      </c>
      <c r="H37" s="30">
        <f>G37/12</f>
        <v>0.04</v>
      </c>
      <c r="I37" s="15">
        <v>3910.4</v>
      </c>
      <c r="J37" s="15">
        <v>1.07</v>
      </c>
      <c r="K37" s="16">
        <v>0.03</v>
      </c>
    </row>
    <row r="38" spans="1:11" s="23" customFormat="1" ht="20.25" customHeight="1" x14ac:dyDescent="0.2">
      <c r="A38" s="49" t="s">
        <v>140</v>
      </c>
      <c r="B38" s="26" t="s">
        <v>14</v>
      </c>
      <c r="C38" s="52"/>
      <c r="D38" s="28">
        <v>11670.68</v>
      </c>
      <c r="E38" s="53"/>
      <c r="F38" s="50"/>
      <c r="G38" s="29">
        <f>D38/I38</f>
        <v>2.98</v>
      </c>
      <c r="H38" s="30">
        <f>G38/12</f>
        <v>0.25</v>
      </c>
      <c r="I38" s="15">
        <v>3910.4</v>
      </c>
      <c r="J38" s="15">
        <v>1.07</v>
      </c>
      <c r="K38" s="16">
        <v>0.21</v>
      </c>
    </row>
    <row r="39" spans="1:11" s="23" customFormat="1" ht="30" hidden="1" x14ac:dyDescent="0.2">
      <c r="A39" s="49" t="s">
        <v>40</v>
      </c>
      <c r="B39" s="26" t="s">
        <v>29</v>
      </c>
      <c r="C39" s="52"/>
      <c r="D39" s="28">
        <f>G39*I39</f>
        <v>0</v>
      </c>
      <c r="E39" s="53"/>
      <c r="F39" s="50"/>
      <c r="G39" s="29">
        <f>H39*12</f>
        <v>0</v>
      </c>
      <c r="H39" s="30">
        <v>0</v>
      </c>
      <c r="I39" s="15">
        <v>3910.4</v>
      </c>
      <c r="J39" s="15">
        <v>1.07</v>
      </c>
      <c r="K39" s="16">
        <v>0</v>
      </c>
    </row>
    <row r="40" spans="1:11" s="23" customFormat="1" ht="30" hidden="1" x14ac:dyDescent="0.2">
      <c r="A40" s="49" t="s">
        <v>41</v>
      </c>
      <c r="B40" s="26" t="s">
        <v>29</v>
      </c>
      <c r="C40" s="52"/>
      <c r="D40" s="28">
        <f>G40*I40</f>
        <v>0</v>
      </c>
      <c r="E40" s="53"/>
      <c r="F40" s="50"/>
      <c r="G40" s="29">
        <f>H40*12</f>
        <v>0</v>
      </c>
      <c r="H40" s="30">
        <v>0</v>
      </c>
      <c r="I40" s="15">
        <v>3910.4</v>
      </c>
      <c r="J40" s="15">
        <v>1.07</v>
      </c>
      <c r="K40" s="16">
        <v>0</v>
      </c>
    </row>
    <row r="41" spans="1:11" s="23" customFormat="1" ht="30" hidden="1" x14ac:dyDescent="0.2">
      <c r="A41" s="49" t="s">
        <v>42</v>
      </c>
      <c r="B41" s="26" t="s">
        <v>29</v>
      </c>
      <c r="C41" s="52"/>
      <c r="D41" s="28">
        <f>G41*I41</f>
        <v>0</v>
      </c>
      <c r="E41" s="53"/>
      <c r="F41" s="50"/>
      <c r="G41" s="29">
        <f>H41*12</f>
        <v>0</v>
      </c>
      <c r="H41" s="30">
        <v>0</v>
      </c>
      <c r="I41" s="15">
        <v>3910.4</v>
      </c>
      <c r="J41" s="15">
        <v>1.07</v>
      </c>
      <c r="K41" s="16">
        <v>0</v>
      </c>
    </row>
    <row r="42" spans="1:11" s="23" customFormat="1" ht="30" x14ac:dyDescent="0.2">
      <c r="A42" s="49" t="s">
        <v>40</v>
      </c>
      <c r="B42" s="26" t="s">
        <v>29</v>
      </c>
      <c r="C42" s="52"/>
      <c r="D42" s="28">
        <v>3305.23</v>
      </c>
      <c r="E42" s="53"/>
      <c r="F42" s="50"/>
      <c r="G42" s="29">
        <f>D42/I42</f>
        <v>0.85</v>
      </c>
      <c r="H42" s="30">
        <f>G42/12</f>
        <v>7.0000000000000007E-2</v>
      </c>
      <c r="I42" s="15">
        <v>3910.4</v>
      </c>
      <c r="J42" s="15"/>
      <c r="K42" s="16"/>
    </row>
    <row r="43" spans="1:11" s="23" customFormat="1" ht="30" hidden="1" customHeight="1" x14ac:dyDescent="0.2">
      <c r="A43" s="49"/>
      <c r="B43" s="26" t="s">
        <v>29</v>
      </c>
      <c r="C43" s="52"/>
      <c r="D43" s="28"/>
      <c r="E43" s="53"/>
      <c r="F43" s="50"/>
      <c r="G43" s="29">
        <f>D43/I43</f>
        <v>0</v>
      </c>
      <c r="H43" s="30">
        <f>G43/12</f>
        <v>0</v>
      </c>
      <c r="I43" s="15">
        <v>3910.4</v>
      </c>
      <c r="J43" s="15"/>
      <c r="K43" s="16"/>
    </row>
    <row r="44" spans="1:11" s="23" customFormat="1" ht="30" x14ac:dyDescent="0.2">
      <c r="A44" s="49" t="s">
        <v>43</v>
      </c>
      <c r="B44" s="26"/>
      <c r="C44" s="52">
        <f>F44*12</f>
        <v>0</v>
      </c>
      <c r="D44" s="28">
        <f>G44*I44</f>
        <v>8915.7099999999991</v>
      </c>
      <c r="E44" s="53">
        <f>H44*12</f>
        <v>2.2799999999999998</v>
      </c>
      <c r="F44" s="50"/>
      <c r="G44" s="29">
        <f>H44*12</f>
        <v>2.2799999999999998</v>
      </c>
      <c r="H44" s="30">
        <v>0.19</v>
      </c>
      <c r="I44" s="15">
        <v>3910.4</v>
      </c>
      <c r="J44" s="15">
        <v>1.07</v>
      </c>
      <c r="K44" s="16">
        <v>0.14000000000000001</v>
      </c>
    </row>
    <row r="45" spans="1:11" s="15" customFormat="1" ht="15" x14ac:dyDescent="0.2">
      <c r="A45" s="49" t="s">
        <v>44</v>
      </c>
      <c r="B45" s="26" t="s">
        <v>45</v>
      </c>
      <c r="C45" s="52">
        <f>F45*12</f>
        <v>0</v>
      </c>
      <c r="D45" s="28">
        <f>G45*I45</f>
        <v>1876.99</v>
      </c>
      <c r="E45" s="53">
        <f>H45*12</f>
        <v>0.48</v>
      </c>
      <c r="F45" s="50"/>
      <c r="G45" s="29">
        <f>H45*12</f>
        <v>0.48</v>
      </c>
      <c r="H45" s="30">
        <v>0.04</v>
      </c>
      <c r="I45" s="15">
        <v>3910.4</v>
      </c>
      <c r="J45" s="15">
        <v>1.07</v>
      </c>
      <c r="K45" s="16">
        <v>0.03</v>
      </c>
    </row>
    <row r="46" spans="1:11" s="15" customFormat="1" ht="15" x14ac:dyDescent="0.2">
      <c r="A46" s="49" t="s">
        <v>46</v>
      </c>
      <c r="B46" s="54" t="s">
        <v>47</v>
      </c>
      <c r="C46" s="55">
        <f>F46*12</f>
        <v>0</v>
      </c>
      <c r="D46" s="28">
        <f t="shared" ref="D46:D47" si="0">G46*I46</f>
        <v>1407.74</v>
      </c>
      <c r="E46" s="53">
        <f t="shared" ref="E46:E47" si="1">H46*12</f>
        <v>0.36</v>
      </c>
      <c r="F46" s="50"/>
      <c r="G46" s="29">
        <f t="shared" ref="G46:G47" si="2">H46*12</f>
        <v>0.36</v>
      </c>
      <c r="H46" s="30">
        <v>0.03</v>
      </c>
      <c r="I46" s="15">
        <v>3910.4</v>
      </c>
      <c r="J46" s="15">
        <v>1.07</v>
      </c>
      <c r="K46" s="16">
        <v>0.02</v>
      </c>
    </row>
    <row r="47" spans="1:11" s="51" customFormat="1" ht="30" x14ac:dyDescent="0.2">
      <c r="A47" s="49" t="s">
        <v>48</v>
      </c>
      <c r="B47" s="26" t="s">
        <v>49</v>
      </c>
      <c r="C47" s="52">
        <f>F47*12</f>
        <v>0</v>
      </c>
      <c r="D47" s="28">
        <f t="shared" si="0"/>
        <v>1876.99</v>
      </c>
      <c r="E47" s="53">
        <f t="shared" si="1"/>
        <v>0.48</v>
      </c>
      <c r="F47" s="50"/>
      <c r="G47" s="29">
        <f t="shared" si="2"/>
        <v>0.48</v>
      </c>
      <c r="H47" s="30">
        <v>0.04</v>
      </c>
      <c r="I47" s="15">
        <v>3910.4</v>
      </c>
      <c r="J47" s="15">
        <v>1.07</v>
      </c>
      <c r="K47" s="16">
        <v>0.03</v>
      </c>
    </row>
    <row r="48" spans="1:11" s="51" customFormat="1" ht="15" x14ac:dyDescent="0.2">
      <c r="A48" s="49" t="s">
        <v>50</v>
      </c>
      <c r="B48" s="26"/>
      <c r="C48" s="27"/>
      <c r="D48" s="29">
        <f>SUM(D49:D62)</f>
        <v>34915.08</v>
      </c>
      <c r="E48" s="29"/>
      <c r="F48" s="50"/>
      <c r="G48" s="29">
        <f>D48/I48</f>
        <v>8.93</v>
      </c>
      <c r="H48" s="30">
        <f>G48/12</f>
        <v>0.74</v>
      </c>
      <c r="I48" s="15">
        <v>3910.4</v>
      </c>
      <c r="J48" s="15">
        <v>1.07</v>
      </c>
      <c r="K48" s="16">
        <v>0.52</v>
      </c>
    </row>
    <row r="49" spans="1:11" s="23" customFormat="1" ht="15" hidden="1" x14ac:dyDescent="0.2">
      <c r="A49" s="58" t="s">
        <v>51</v>
      </c>
      <c r="B49" s="59" t="s">
        <v>52</v>
      </c>
      <c r="C49" s="60"/>
      <c r="D49" s="61">
        <f>G49*I49</f>
        <v>0</v>
      </c>
      <c r="E49" s="62"/>
      <c r="F49" s="63"/>
      <c r="G49" s="62">
        <f>H49*12</f>
        <v>0</v>
      </c>
      <c r="H49" s="63">
        <v>0</v>
      </c>
      <c r="I49" s="15">
        <v>3910.4</v>
      </c>
      <c r="J49" s="15">
        <v>1.07</v>
      </c>
      <c r="K49" s="16">
        <v>0</v>
      </c>
    </row>
    <row r="50" spans="1:11" s="23" customFormat="1" ht="15" x14ac:dyDescent="0.2">
      <c r="A50" s="58" t="s">
        <v>53</v>
      </c>
      <c r="B50" s="59" t="s">
        <v>52</v>
      </c>
      <c r="C50" s="60"/>
      <c r="D50" s="61">
        <v>196.5</v>
      </c>
      <c r="E50" s="62"/>
      <c r="F50" s="63"/>
      <c r="G50" s="62"/>
      <c r="H50" s="63"/>
      <c r="I50" s="15">
        <v>3910.4</v>
      </c>
      <c r="J50" s="15">
        <v>1.07</v>
      </c>
      <c r="K50" s="16">
        <v>0.01</v>
      </c>
    </row>
    <row r="51" spans="1:11" s="23" customFormat="1" ht="15" x14ac:dyDescent="0.2">
      <c r="A51" s="58" t="s">
        <v>54</v>
      </c>
      <c r="B51" s="59" t="s">
        <v>55</v>
      </c>
      <c r="C51" s="60">
        <f>F51*12</f>
        <v>0</v>
      </c>
      <c r="D51" s="61">
        <v>415.82</v>
      </c>
      <c r="E51" s="62">
        <f>H51*12</f>
        <v>0</v>
      </c>
      <c r="F51" s="63"/>
      <c r="G51" s="62"/>
      <c r="H51" s="63"/>
      <c r="I51" s="15">
        <v>3910.4</v>
      </c>
      <c r="J51" s="15">
        <v>1.07</v>
      </c>
      <c r="K51" s="16">
        <v>0.01</v>
      </c>
    </row>
    <row r="52" spans="1:11" s="23" customFormat="1" ht="15" x14ac:dyDescent="0.2">
      <c r="A52" s="58" t="s">
        <v>142</v>
      </c>
      <c r="B52" s="67" t="s">
        <v>52</v>
      </c>
      <c r="C52" s="60"/>
      <c r="D52" s="61">
        <v>740.94</v>
      </c>
      <c r="E52" s="62"/>
      <c r="F52" s="63"/>
      <c r="G52" s="62"/>
      <c r="H52" s="63"/>
      <c r="I52" s="15"/>
      <c r="J52" s="15"/>
      <c r="K52" s="16"/>
    </row>
    <row r="53" spans="1:11" s="23" customFormat="1" ht="15" x14ac:dyDescent="0.2">
      <c r="A53" s="58" t="s">
        <v>147</v>
      </c>
      <c r="B53" s="59" t="s">
        <v>52</v>
      </c>
      <c r="C53" s="60">
        <f>F53*12</f>
        <v>0</v>
      </c>
      <c r="D53" s="61">
        <v>3807.85</v>
      </c>
      <c r="E53" s="62">
        <f>H53*12</f>
        <v>0</v>
      </c>
      <c r="F53" s="63"/>
      <c r="G53" s="62"/>
      <c r="H53" s="63"/>
      <c r="I53" s="15">
        <v>3910.4</v>
      </c>
      <c r="J53" s="15">
        <v>1.07</v>
      </c>
      <c r="K53" s="16">
        <v>0.21</v>
      </c>
    </row>
    <row r="54" spans="1:11" s="23" customFormat="1" ht="15" x14ac:dyDescent="0.2">
      <c r="A54" s="58" t="s">
        <v>56</v>
      </c>
      <c r="B54" s="59" t="s">
        <v>52</v>
      </c>
      <c r="C54" s="60">
        <f>F54*12</f>
        <v>0</v>
      </c>
      <c r="D54" s="61">
        <v>792.41</v>
      </c>
      <c r="E54" s="62">
        <f>H54*12</f>
        <v>0</v>
      </c>
      <c r="F54" s="63"/>
      <c r="G54" s="62"/>
      <c r="H54" s="63"/>
      <c r="I54" s="15">
        <v>3910.4</v>
      </c>
      <c r="J54" s="15">
        <v>1.07</v>
      </c>
      <c r="K54" s="16">
        <v>0.01</v>
      </c>
    </row>
    <row r="55" spans="1:11" s="23" customFormat="1" ht="15" x14ac:dyDescent="0.2">
      <c r="A55" s="58" t="s">
        <v>57</v>
      </c>
      <c r="B55" s="59" t="s">
        <v>52</v>
      </c>
      <c r="C55" s="60">
        <f>F55*12</f>
        <v>0</v>
      </c>
      <c r="D55" s="61">
        <v>3532.78</v>
      </c>
      <c r="E55" s="62">
        <f>H55*12</f>
        <v>0</v>
      </c>
      <c r="F55" s="63"/>
      <c r="G55" s="62"/>
      <c r="H55" s="63"/>
      <c r="I55" s="15">
        <v>3910.4</v>
      </c>
      <c r="J55" s="15">
        <v>1.07</v>
      </c>
      <c r="K55" s="16">
        <v>0.06</v>
      </c>
    </row>
    <row r="56" spans="1:11" s="23" customFormat="1" ht="15" x14ac:dyDescent="0.2">
      <c r="A56" s="58" t="s">
        <v>58</v>
      </c>
      <c r="B56" s="59" t="s">
        <v>52</v>
      </c>
      <c r="C56" s="60">
        <f>F56*12</f>
        <v>0</v>
      </c>
      <c r="D56" s="61">
        <v>831.63</v>
      </c>
      <c r="E56" s="62">
        <f>H56*12</f>
        <v>0</v>
      </c>
      <c r="F56" s="63"/>
      <c r="G56" s="62"/>
      <c r="H56" s="63"/>
      <c r="I56" s="15">
        <v>3910.4</v>
      </c>
      <c r="J56" s="15">
        <v>1.07</v>
      </c>
      <c r="K56" s="16">
        <v>0.01</v>
      </c>
    </row>
    <row r="57" spans="1:11" s="23" customFormat="1" ht="20.25" customHeight="1" x14ac:dyDescent="0.2">
      <c r="A57" s="58" t="s">
        <v>59</v>
      </c>
      <c r="B57" s="59" t="s">
        <v>52</v>
      </c>
      <c r="C57" s="60"/>
      <c r="D57" s="61">
        <v>396.19</v>
      </c>
      <c r="E57" s="62"/>
      <c r="F57" s="63"/>
      <c r="G57" s="62"/>
      <c r="H57" s="63"/>
      <c r="I57" s="15">
        <v>3910.4</v>
      </c>
      <c r="J57" s="15">
        <v>1.07</v>
      </c>
      <c r="K57" s="16">
        <v>0.01</v>
      </c>
    </row>
    <row r="58" spans="1:11" s="23" customFormat="1" ht="15" x14ac:dyDescent="0.2">
      <c r="A58" s="58" t="s">
        <v>60</v>
      </c>
      <c r="B58" s="59" t="s">
        <v>55</v>
      </c>
      <c r="C58" s="60"/>
      <c r="D58" s="61">
        <v>1584.82</v>
      </c>
      <c r="E58" s="62"/>
      <c r="F58" s="63"/>
      <c r="G58" s="62"/>
      <c r="H58" s="63"/>
      <c r="I58" s="15">
        <v>3910.4</v>
      </c>
      <c r="J58" s="15">
        <v>1.07</v>
      </c>
      <c r="K58" s="16">
        <v>0.03</v>
      </c>
    </row>
    <row r="59" spans="1:11" s="23" customFormat="1" ht="25.5" x14ac:dyDescent="0.2">
      <c r="A59" s="58" t="s">
        <v>61</v>
      </c>
      <c r="B59" s="59" t="s">
        <v>52</v>
      </c>
      <c r="C59" s="60">
        <f>F59*12</f>
        <v>0</v>
      </c>
      <c r="D59" s="62">
        <v>2826.25</v>
      </c>
      <c r="E59" s="62">
        <f>H59*12</f>
        <v>0</v>
      </c>
      <c r="F59" s="63"/>
      <c r="G59" s="62"/>
      <c r="H59" s="63"/>
      <c r="I59" s="15">
        <v>3910.4</v>
      </c>
      <c r="J59" s="15">
        <v>1.07</v>
      </c>
      <c r="K59" s="16">
        <v>0.05</v>
      </c>
    </row>
    <row r="60" spans="1:11" s="23" customFormat="1" ht="15" x14ac:dyDescent="0.2">
      <c r="A60" s="58" t="s">
        <v>62</v>
      </c>
      <c r="B60" s="59" t="s">
        <v>52</v>
      </c>
      <c r="C60" s="60"/>
      <c r="D60" s="62">
        <v>2790.05</v>
      </c>
      <c r="E60" s="62"/>
      <c r="F60" s="63"/>
      <c r="G60" s="62"/>
      <c r="H60" s="63"/>
      <c r="I60" s="15">
        <v>3910.4</v>
      </c>
      <c r="J60" s="15">
        <v>1.07</v>
      </c>
      <c r="K60" s="16">
        <v>0.01</v>
      </c>
    </row>
    <row r="61" spans="1:11" s="23" customFormat="1" ht="15" x14ac:dyDescent="0.2">
      <c r="A61" s="156" t="s">
        <v>146</v>
      </c>
      <c r="B61" s="75"/>
      <c r="C61" s="76"/>
      <c r="D61" s="77">
        <v>16999.84</v>
      </c>
      <c r="E61" s="65"/>
      <c r="F61" s="63"/>
      <c r="G61" s="62"/>
      <c r="H61" s="63"/>
      <c r="I61" s="15">
        <v>3910.4</v>
      </c>
      <c r="J61" s="15">
        <v>1.07</v>
      </c>
      <c r="K61" s="16">
        <v>0</v>
      </c>
    </row>
    <row r="62" spans="1:11" s="23" customFormat="1" ht="15" hidden="1" x14ac:dyDescent="0.2">
      <c r="A62" s="66" t="s">
        <v>63</v>
      </c>
      <c r="B62" s="59" t="s">
        <v>52</v>
      </c>
      <c r="C62" s="60"/>
      <c r="D62" s="61">
        <f>G62*I62</f>
        <v>0</v>
      </c>
      <c r="E62" s="62"/>
      <c r="F62" s="63"/>
      <c r="G62" s="62">
        <f>H62*12</f>
        <v>0</v>
      </c>
      <c r="H62" s="63"/>
      <c r="I62" s="15">
        <v>3910.4</v>
      </c>
      <c r="J62" s="15">
        <v>1.07</v>
      </c>
      <c r="K62" s="16">
        <v>0.01</v>
      </c>
    </row>
    <row r="63" spans="1:11" s="51" customFormat="1" ht="30" x14ac:dyDescent="0.2">
      <c r="A63" s="49" t="s">
        <v>64</v>
      </c>
      <c r="B63" s="26"/>
      <c r="C63" s="27"/>
      <c r="D63" s="29">
        <f>D64+D65+D66+D67+D71+D72+D73+D74</f>
        <v>66677.759999999995</v>
      </c>
      <c r="E63" s="29"/>
      <c r="F63" s="50"/>
      <c r="G63" s="29">
        <f>D63/I63</f>
        <v>17.05</v>
      </c>
      <c r="H63" s="30">
        <f>G63/12</f>
        <v>1.42</v>
      </c>
      <c r="I63" s="15">
        <v>3910.4</v>
      </c>
      <c r="J63" s="15">
        <v>1.07</v>
      </c>
      <c r="K63" s="16">
        <v>0.75</v>
      </c>
    </row>
    <row r="64" spans="1:11" s="23" customFormat="1" ht="15" x14ac:dyDescent="0.2">
      <c r="A64" s="58" t="s">
        <v>65</v>
      </c>
      <c r="B64" s="59" t="s">
        <v>66</v>
      </c>
      <c r="C64" s="60"/>
      <c r="D64" s="61">
        <v>2377.23</v>
      </c>
      <c r="E64" s="62"/>
      <c r="F64" s="63"/>
      <c r="G64" s="62"/>
      <c r="H64" s="63"/>
      <c r="I64" s="15">
        <v>3910.4</v>
      </c>
      <c r="J64" s="15">
        <v>1.07</v>
      </c>
      <c r="K64" s="16">
        <v>0.04</v>
      </c>
    </row>
    <row r="65" spans="1:11" s="23" customFormat="1" ht="25.5" x14ac:dyDescent="0.2">
      <c r="A65" s="58" t="s">
        <v>67</v>
      </c>
      <c r="B65" s="59" t="s">
        <v>68</v>
      </c>
      <c r="C65" s="60"/>
      <c r="D65" s="61">
        <v>1584.82</v>
      </c>
      <c r="E65" s="62"/>
      <c r="F65" s="63"/>
      <c r="G65" s="62"/>
      <c r="H65" s="63"/>
      <c r="I65" s="15">
        <v>3910.4</v>
      </c>
      <c r="J65" s="15">
        <v>1.07</v>
      </c>
      <c r="K65" s="16">
        <v>0.03</v>
      </c>
    </row>
    <row r="66" spans="1:11" s="23" customFormat="1" ht="18.75" customHeight="1" x14ac:dyDescent="0.2">
      <c r="A66" s="58" t="s">
        <v>69</v>
      </c>
      <c r="B66" s="59" t="s">
        <v>70</v>
      </c>
      <c r="C66" s="60"/>
      <c r="D66" s="61">
        <v>1663.21</v>
      </c>
      <c r="E66" s="62"/>
      <c r="F66" s="63"/>
      <c r="G66" s="62"/>
      <c r="H66" s="63"/>
      <c r="I66" s="15">
        <v>3910.4</v>
      </c>
      <c r="J66" s="15">
        <v>1.07</v>
      </c>
      <c r="K66" s="16">
        <v>0.03</v>
      </c>
    </row>
    <row r="67" spans="1:11" s="23" customFormat="1" ht="25.5" x14ac:dyDescent="0.2">
      <c r="A67" s="58" t="s">
        <v>71</v>
      </c>
      <c r="B67" s="59" t="s">
        <v>72</v>
      </c>
      <c r="C67" s="60"/>
      <c r="D67" s="61">
        <v>1584.8</v>
      </c>
      <c r="E67" s="62"/>
      <c r="F67" s="63"/>
      <c r="G67" s="62"/>
      <c r="H67" s="63"/>
      <c r="I67" s="15">
        <v>3910.4</v>
      </c>
      <c r="J67" s="15">
        <v>1.07</v>
      </c>
      <c r="K67" s="16">
        <v>0.03</v>
      </c>
    </row>
    <row r="68" spans="1:11" s="23" customFormat="1" ht="15" hidden="1" x14ac:dyDescent="0.2">
      <c r="A68" s="58" t="s">
        <v>73</v>
      </c>
      <c r="B68" s="59" t="s">
        <v>70</v>
      </c>
      <c r="C68" s="60"/>
      <c r="D68" s="61">
        <f t="shared" ref="D68:D70" si="3">G68*I68</f>
        <v>0</v>
      </c>
      <c r="E68" s="62"/>
      <c r="F68" s="63"/>
      <c r="G68" s="62"/>
      <c r="H68" s="63"/>
      <c r="I68" s="15">
        <v>3910.4</v>
      </c>
      <c r="J68" s="15">
        <v>1.07</v>
      </c>
      <c r="K68" s="16">
        <v>0</v>
      </c>
    </row>
    <row r="69" spans="1:11" s="23" customFormat="1" ht="15" hidden="1" x14ac:dyDescent="0.2">
      <c r="A69" s="58" t="s">
        <v>74</v>
      </c>
      <c r="B69" s="59" t="s">
        <v>52</v>
      </c>
      <c r="C69" s="60"/>
      <c r="D69" s="61">
        <f t="shared" si="3"/>
        <v>0</v>
      </c>
      <c r="E69" s="62"/>
      <c r="F69" s="63"/>
      <c r="G69" s="62"/>
      <c r="H69" s="63"/>
      <c r="I69" s="15">
        <v>3910.4</v>
      </c>
      <c r="J69" s="15">
        <v>1.07</v>
      </c>
      <c r="K69" s="16">
        <v>0</v>
      </c>
    </row>
    <row r="70" spans="1:11" s="23" customFormat="1" ht="25.5" hidden="1" x14ac:dyDescent="0.2">
      <c r="A70" s="58" t="s">
        <v>75</v>
      </c>
      <c r="B70" s="59" t="s">
        <v>52</v>
      </c>
      <c r="C70" s="60"/>
      <c r="D70" s="61">
        <f t="shared" si="3"/>
        <v>0</v>
      </c>
      <c r="E70" s="62"/>
      <c r="F70" s="63"/>
      <c r="G70" s="62"/>
      <c r="H70" s="63"/>
      <c r="I70" s="15">
        <v>3910.4</v>
      </c>
      <c r="J70" s="15">
        <v>1.07</v>
      </c>
      <c r="K70" s="16">
        <v>0</v>
      </c>
    </row>
    <row r="71" spans="1:11" s="23" customFormat="1" ht="25.5" x14ac:dyDescent="0.2">
      <c r="A71" s="58" t="s">
        <v>128</v>
      </c>
      <c r="B71" s="67" t="s">
        <v>29</v>
      </c>
      <c r="C71" s="60"/>
      <c r="D71" s="61">
        <v>27377.59</v>
      </c>
      <c r="E71" s="62"/>
      <c r="F71" s="63"/>
      <c r="G71" s="62"/>
      <c r="H71" s="63"/>
      <c r="I71" s="15">
        <v>3910.4</v>
      </c>
      <c r="J71" s="15">
        <v>1.07</v>
      </c>
      <c r="K71" s="16">
        <v>0.02</v>
      </c>
    </row>
    <row r="72" spans="1:11" s="23" customFormat="1" ht="25.5" x14ac:dyDescent="0.2">
      <c r="A72" s="58" t="s">
        <v>76</v>
      </c>
      <c r="B72" s="59" t="s">
        <v>29</v>
      </c>
      <c r="C72" s="60"/>
      <c r="D72" s="61">
        <v>11044.32</v>
      </c>
      <c r="E72" s="62"/>
      <c r="F72" s="63"/>
      <c r="G72" s="62"/>
      <c r="H72" s="63"/>
      <c r="I72" s="15">
        <v>3910.4</v>
      </c>
      <c r="J72" s="15">
        <v>1.07</v>
      </c>
      <c r="K72" s="16">
        <v>0.2</v>
      </c>
    </row>
    <row r="73" spans="1:11" s="23" customFormat="1" ht="21" customHeight="1" x14ac:dyDescent="0.2">
      <c r="A73" s="66" t="s">
        <v>77</v>
      </c>
      <c r="B73" s="59" t="s">
        <v>14</v>
      </c>
      <c r="C73" s="60"/>
      <c r="D73" s="62">
        <v>5636.34</v>
      </c>
      <c r="E73" s="65"/>
      <c r="F73" s="63"/>
      <c r="G73" s="62"/>
      <c r="H73" s="63"/>
      <c r="I73" s="15">
        <v>3910.4</v>
      </c>
      <c r="J73" s="15">
        <v>1.07</v>
      </c>
      <c r="K73" s="16">
        <v>0.11</v>
      </c>
    </row>
    <row r="74" spans="1:11" s="23" customFormat="1" ht="25.5" x14ac:dyDescent="0.2">
      <c r="A74" s="80" t="s">
        <v>136</v>
      </c>
      <c r="B74" s="75" t="s">
        <v>29</v>
      </c>
      <c r="C74" s="76"/>
      <c r="D74" s="77">
        <v>15409.45</v>
      </c>
      <c r="E74" s="62"/>
      <c r="F74" s="63"/>
      <c r="G74" s="62"/>
      <c r="H74" s="63"/>
      <c r="I74" s="15">
        <v>3910.4</v>
      </c>
      <c r="J74" s="15">
        <v>1.07</v>
      </c>
      <c r="K74" s="16">
        <v>0</v>
      </c>
    </row>
    <row r="75" spans="1:11" s="23" customFormat="1" ht="30" x14ac:dyDescent="0.2">
      <c r="A75" s="49" t="s">
        <v>78</v>
      </c>
      <c r="B75" s="149"/>
      <c r="C75" s="64"/>
      <c r="D75" s="29">
        <f>D76+D77</f>
        <v>16555.91</v>
      </c>
      <c r="E75" s="62"/>
      <c r="F75" s="63"/>
      <c r="G75" s="29">
        <f>D75/I75</f>
        <v>4.2300000000000004</v>
      </c>
      <c r="H75" s="30">
        <f>G75/12</f>
        <v>0.35</v>
      </c>
      <c r="I75" s="15">
        <v>3910.4</v>
      </c>
      <c r="J75" s="15">
        <v>1.07</v>
      </c>
      <c r="K75" s="16">
        <v>0.06</v>
      </c>
    </row>
    <row r="76" spans="1:11" s="23" customFormat="1" ht="20.25" customHeight="1" x14ac:dyDescent="0.2">
      <c r="A76" s="58" t="s">
        <v>139</v>
      </c>
      <c r="B76" s="67" t="s">
        <v>52</v>
      </c>
      <c r="C76" s="60"/>
      <c r="D76" s="61">
        <v>2086.79</v>
      </c>
      <c r="E76" s="62"/>
      <c r="F76" s="63"/>
      <c r="G76" s="62"/>
      <c r="H76" s="63"/>
      <c r="I76" s="15">
        <v>3910.4</v>
      </c>
      <c r="J76" s="15">
        <v>1.07</v>
      </c>
      <c r="K76" s="16">
        <v>0.03</v>
      </c>
    </row>
    <row r="77" spans="1:11" s="23" customFormat="1" ht="25.5" x14ac:dyDescent="0.2">
      <c r="A77" s="150" t="s">
        <v>118</v>
      </c>
      <c r="B77" s="75" t="s">
        <v>29</v>
      </c>
      <c r="C77" s="76"/>
      <c r="D77" s="77">
        <v>14469.12</v>
      </c>
      <c r="E77" s="62"/>
      <c r="F77" s="62"/>
      <c r="G77" s="62"/>
      <c r="H77" s="63"/>
      <c r="I77" s="15">
        <v>3910.4</v>
      </c>
      <c r="J77" s="15">
        <v>1.07</v>
      </c>
      <c r="K77" s="16">
        <v>0</v>
      </c>
    </row>
    <row r="78" spans="1:11" s="23" customFormat="1" ht="15" x14ac:dyDescent="0.2">
      <c r="A78" s="25" t="s">
        <v>79</v>
      </c>
      <c r="B78" s="149"/>
      <c r="C78" s="64"/>
      <c r="D78" s="29">
        <f>D80+D81+D91+D92</f>
        <v>40574.980000000003</v>
      </c>
      <c r="E78" s="65"/>
      <c r="F78" s="140"/>
      <c r="G78" s="29">
        <f>D78/I78</f>
        <v>10.38</v>
      </c>
      <c r="H78" s="30">
        <f>G78/12</f>
        <v>0.87</v>
      </c>
      <c r="I78" s="15">
        <v>3910.4</v>
      </c>
      <c r="J78" s="15">
        <v>1.07</v>
      </c>
      <c r="K78" s="16">
        <v>0.21</v>
      </c>
    </row>
    <row r="79" spans="1:11" s="23" customFormat="1" ht="15" hidden="1" x14ac:dyDescent="0.2">
      <c r="A79" s="58" t="s">
        <v>80</v>
      </c>
      <c r="B79" s="59" t="s">
        <v>14</v>
      </c>
      <c r="C79" s="60"/>
      <c r="D79" s="61">
        <f t="shared" ref="D79:D86" si="4">G79*I79</f>
        <v>0</v>
      </c>
      <c r="E79" s="62"/>
      <c r="F79" s="63"/>
      <c r="G79" s="62">
        <f>H79*12</f>
        <v>0</v>
      </c>
      <c r="H79" s="63">
        <v>0</v>
      </c>
      <c r="I79" s="15">
        <v>3910.4</v>
      </c>
      <c r="J79" s="15">
        <v>1.07</v>
      </c>
      <c r="K79" s="16">
        <v>0</v>
      </c>
    </row>
    <row r="80" spans="1:11" s="23" customFormat="1" ht="15" x14ac:dyDescent="0.2">
      <c r="A80" s="58" t="s">
        <v>81</v>
      </c>
      <c r="B80" s="59" t="s">
        <v>52</v>
      </c>
      <c r="C80" s="60"/>
      <c r="D80" s="61">
        <v>10860.34</v>
      </c>
      <c r="E80" s="62"/>
      <c r="F80" s="63"/>
      <c r="G80" s="62"/>
      <c r="H80" s="63"/>
      <c r="I80" s="15">
        <v>3910.4</v>
      </c>
      <c r="J80" s="15">
        <v>1.07</v>
      </c>
      <c r="K80" s="16">
        <v>0.2</v>
      </c>
    </row>
    <row r="81" spans="1:11" s="23" customFormat="1" ht="15" x14ac:dyDescent="0.2">
      <c r="A81" s="58" t="s">
        <v>82</v>
      </c>
      <c r="B81" s="59" t="s">
        <v>52</v>
      </c>
      <c r="C81" s="60"/>
      <c r="D81" s="61">
        <v>828.31</v>
      </c>
      <c r="E81" s="62"/>
      <c r="F81" s="63"/>
      <c r="G81" s="62"/>
      <c r="H81" s="63"/>
      <c r="I81" s="15">
        <v>3910.4</v>
      </c>
      <c r="J81" s="15">
        <v>1.07</v>
      </c>
      <c r="K81" s="16">
        <v>0.01</v>
      </c>
    </row>
    <row r="82" spans="1:11" s="23" customFormat="1" ht="27.75" hidden="1" customHeight="1" x14ac:dyDescent="0.2">
      <c r="A82" s="66" t="s">
        <v>83</v>
      </c>
      <c r="B82" s="59" t="s">
        <v>29</v>
      </c>
      <c r="C82" s="60"/>
      <c r="D82" s="61">
        <f t="shared" si="4"/>
        <v>0</v>
      </c>
      <c r="E82" s="62"/>
      <c r="F82" s="63"/>
      <c r="G82" s="62"/>
      <c r="H82" s="63"/>
      <c r="I82" s="15">
        <v>3910.4</v>
      </c>
      <c r="J82" s="15">
        <v>1.07</v>
      </c>
      <c r="K82" s="16">
        <v>0</v>
      </c>
    </row>
    <row r="83" spans="1:11" s="23" customFormat="1" ht="25.5" hidden="1" x14ac:dyDescent="0.2">
      <c r="A83" s="66" t="s">
        <v>84</v>
      </c>
      <c r="B83" s="59" t="s">
        <v>29</v>
      </c>
      <c r="C83" s="60"/>
      <c r="D83" s="61">
        <f t="shared" si="4"/>
        <v>0</v>
      </c>
      <c r="E83" s="62"/>
      <c r="F83" s="63"/>
      <c r="G83" s="62"/>
      <c r="H83" s="63"/>
      <c r="I83" s="15">
        <v>3910.4</v>
      </c>
      <c r="J83" s="15">
        <v>1.07</v>
      </c>
      <c r="K83" s="16">
        <v>0</v>
      </c>
    </row>
    <row r="84" spans="1:11" s="23" customFormat="1" ht="25.5" hidden="1" x14ac:dyDescent="0.2">
      <c r="A84" s="66" t="s">
        <v>85</v>
      </c>
      <c r="B84" s="59" t="s">
        <v>29</v>
      </c>
      <c r="C84" s="60"/>
      <c r="D84" s="61">
        <f t="shared" si="4"/>
        <v>0</v>
      </c>
      <c r="E84" s="62"/>
      <c r="F84" s="63"/>
      <c r="G84" s="62"/>
      <c r="H84" s="63"/>
      <c r="I84" s="15">
        <v>3910.4</v>
      </c>
      <c r="J84" s="15">
        <v>1.07</v>
      </c>
      <c r="K84" s="16">
        <v>0</v>
      </c>
    </row>
    <row r="85" spans="1:11" s="23" customFormat="1" ht="25.5" hidden="1" x14ac:dyDescent="0.2">
      <c r="A85" s="66" t="s">
        <v>86</v>
      </c>
      <c r="B85" s="59" t="s">
        <v>29</v>
      </c>
      <c r="C85" s="60"/>
      <c r="D85" s="61">
        <f t="shared" si="4"/>
        <v>0</v>
      </c>
      <c r="E85" s="62"/>
      <c r="F85" s="63"/>
      <c r="G85" s="62"/>
      <c r="H85" s="63"/>
      <c r="I85" s="15">
        <v>3910.4</v>
      </c>
      <c r="J85" s="15">
        <v>1.07</v>
      </c>
      <c r="K85" s="16">
        <v>0</v>
      </c>
    </row>
    <row r="86" spans="1:11" s="23" customFormat="1" ht="25.5" hidden="1" x14ac:dyDescent="0.2">
      <c r="A86" s="66" t="s">
        <v>87</v>
      </c>
      <c r="B86" s="59" t="s">
        <v>29</v>
      </c>
      <c r="C86" s="60"/>
      <c r="D86" s="61">
        <f t="shared" si="4"/>
        <v>0</v>
      </c>
      <c r="E86" s="62"/>
      <c r="F86" s="63"/>
      <c r="G86" s="62"/>
      <c r="H86" s="63"/>
      <c r="I86" s="15">
        <v>3910.4</v>
      </c>
      <c r="J86" s="15">
        <v>1.07</v>
      </c>
      <c r="K86" s="16">
        <v>0</v>
      </c>
    </row>
    <row r="87" spans="1:11" s="23" customFormat="1" ht="15" hidden="1" x14ac:dyDescent="0.2">
      <c r="A87" s="49"/>
      <c r="B87" s="59"/>
      <c r="C87" s="60"/>
      <c r="D87" s="29"/>
      <c r="E87" s="62"/>
      <c r="F87" s="63"/>
      <c r="G87" s="29"/>
      <c r="H87" s="30"/>
      <c r="I87" s="15">
        <v>3910.4</v>
      </c>
      <c r="J87" s="15"/>
      <c r="K87" s="16"/>
    </row>
    <row r="88" spans="1:11" s="23" customFormat="1" ht="15" hidden="1" x14ac:dyDescent="0.2">
      <c r="A88" s="58"/>
      <c r="B88" s="59"/>
      <c r="C88" s="60"/>
      <c r="D88" s="61"/>
      <c r="E88" s="62"/>
      <c r="F88" s="63"/>
      <c r="G88" s="62"/>
      <c r="H88" s="63"/>
      <c r="I88" s="15">
        <v>3910.4</v>
      </c>
      <c r="J88" s="15"/>
      <c r="K88" s="16"/>
    </row>
    <row r="89" spans="1:11" s="23" customFormat="1" ht="15" hidden="1" x14ac:dyDescent="0.2">
      <c r="A89" s="58"/>
      <c r="B89" s="59"/>
      <c r="C89" s="60"/>
      <c r="D89" s="61"/>
      <c r="E89" s="62"/>
      <c r="F89" s="63"/>
      <c r="G89" s="62"/>
      <c r="H89" s="63"/>
      <c r="I89" s="15">
        <v>3910.4</v>
      </c>
      <c r="J89" s="15"/>
      <c r="K89" s="16"/>
    </row>
    <row r="90" spans="1:11" s="23" customFormat="1" ht="15" hidden="1" x14ac:dyDescent="0.2">
      <c r="A90" s="58"/>
      <c r="B90" s="59"/>
      <c r="C90" s="60"/>
      <c r="D90" s="61"/>
      <c r="E90" s="62"/>
      <c r="F90" s="63"/>
      <c r="G90" s="62"/>
      <c r="H90" s="63"/>
      <c r="I90" s="15">
        <v>3910.4</v>
      </c>
      <c r="J90" s="15"/>
      <c r="K90" s="16"/>
    </row>
    <row r="91" spans="1:11" s="23" customFormat="1" ht="15" hidden="1" x14ac:dyDescent="0.2">
      <c r="A91" s="58" t="s">
        <v>88</v>
      </c>
      <c r="B91" s="68" t="s">
        <v>89</v>
      </c>
      <c r="C91" s="64"/>
      <c r="D91" s="69"/>
      <c r="E91" s="65"/>
      <c r="F91" s="63"/>
      <c r="G91" s="65"/>
      <c r="H91" s="140"/>
      <c r="I91" s="15">
        <v>3910.4</v>
      </c>
      <c r="J91" s="15"/>
      <c r="K91" s="16"/>
    </row>
    <row r="92" spans="1:11" s="23" customFormat="1" ht="15" x14ac:dyDescent="0.2">
      <c r="A92" s="58" t="s">
        <v>90</v>
      </c>
      <c r="B92" s="68" t="s">
        <v>91</v>
      </c>
      <c r="C92" s="64"/>
      <c r="D92" s="69">
        <v>28886.33</v>
      </c>
      <c r="E92" s="65"/>
      <c r="F92" s="63"/>
      <c r="G92" s="65"/>
      <c r="H92" s="140"/>
      <c r="I92" s="15">
        <v>3910.4</v>
      </c>
      <c r="J92" s="15"/>
      <c r="K92" s="16"/>
    </row>
    <row r="93" spans="1:11" s="15" customFormat="1" ht="15" x14ac:dyDescent="0.2">
      <c r="A93" s="49" t="s">
        <v>92</v>
      </c>
      <c r="B93" s="26"/>
      <c r="C93" s="27"/>
      <c r="D93" s="29">
        <f>D94+D96</f>
        <v>31987</v>
      </c>
      <c r="E93" s="29"/>
      <c r="F93" s="50"/>
      <c r="G93" s="29">
        <f>D93/I93</f>
        <v>8.18</v>
      </c>
      <c r="H93" s="30">
        <f>G93/12</f>
        <v>0.68</v>
      </c>
      <c r="I93" s="15">
        <v>3910.4</v>
      </c>
      <c r="J93" s="15">
        <v>1.07</v>
      </c>
      <c r="K93" s="16">
        <v>0.03</v>
      </c>
    </row>
    <row r="94" spans="1:11" s="23" customFormat="1" ht="15" x14ac:dyDescent="0.2">
      <c r="A94" s="58" t="s">
        <v>93</v>
      </c>
      <c r="B94" s="68" t="s">
        <v>55</v>
      </c>
      <c r="C94" s="60"/>
      <c r="D94" s="61">
        <v>17847</v>
      </c>
      <c r="E94" s="62"/>
      <c r="F94" s="63"/>
      <c r="G94" s="62"/>
      <c r="H94" s="63"/>
      <c r="I94" s="15">
        <v>3910.4</v>
      </c>
      <c r="J94" s="15">
        <v>1.07</v>
      </c>
      <c r="K94" s="16">
        <v>0.03</v>
      </c>
    </row>
    <row r="95" spans="1:11" s="23" customFormat="1" ht="15" hidden="1" x14ac:dyDescent="0.2">
      <c r="A95" s="58"/>
      <c r="B95" s="59"/>
      <c r="C95" s="60"/>
      <c r="D95" s="61"/>
      <c r="E95" s="62"/>
      <c r="F95" s="63"/>
      <c r="G95" s="62"/>
      <c r="H95" s="63"/>
      <c r="I95" s="15">
        <v>3910.4</v>
      </c>
      <c r="J95" s="15"/>
      <c r="K95" s="16"/>
    </row>
    <row r="96" spans="1:11" s="23" customFormat="1" ht="15" x14ac:dyDescent="0.2">
      <c r="A96" s="66" t="s">
        <v>129</v>
      </c>
      <c r="B96" s="123" t="s">
        <v>91</v>
      </c>
      <c r="C96" s="64"/>
      <c r="D96" s="69">
        <f>42420/3</f>
        <v>14140</v>
      </c>
      <c r="E96" s="65"/>
      <c r="F96" s="63"/>
      <c r="G96" s="65"/>
      <c r="H96" s="140"/>
      <c r="I96" s="15">
        <v>3910.4</v>
      </c>
      <c r="J96" s="15"/>
      <c r="K96" s="16"/>
    </row>
    <row r="97" spans="1:11" s="23" customFormat="1" ht="15" x14ac:dyDescent="0.2">
      <c r="A97" s="49" t="s">
        <v>94</v>
      </c>
      <c r="B97" s="59"/>
      <c r="C97" s="64"/>
      <c r="D97" s="28">
        <f>D98+D99</f>
        <v>993.79</v>
      </c>
      <c r="E97" s="29"/>
      <c r="F97" s="50"/>
      <c r="G97" s="29">
        <f>D97/I97</f>
        <v>0.25</v>
      </c>
      <c r="H97" s="30">
        <f>G97/12</f>
        <v>0.02</v>
      </c>
      <c r="I97" s="15">
        <v>3910.4</v>
      </c>
      <c r="J97" s="15"/>
      <c r="K97" s="16"/>
    </row>
    <row r="98" spans="1:11" s="23" customFormat="1" ht="15" x14ac:dyDescent="0.2">
      <c r="A98" s="58" t="s">
        <v>95</v>
      </c>
      <c r="B98" s="68" t="s">
        <v>52</v>
      </c>
      <c r="C98" s="64"/>
      <c r="D98" s="69">
        <v>993.79</v>
      </c>
      <c r="E98" s="65"/>
      <c r="F98" s="63"/>
      <c r="G98" s="65"/>
      <c r="H98" s="140"/>
      <c r="I98" s="15">
        <v>3910.4</v>
      </c>
      <c r="J98" s="15"/>
      <c r="K98" s="16"/>
    </row>
    <row r="99" spans="1:11" s="23" customFormat="1" ht="15" hidden="1" x14ac:dyDescent="0.2">
      <c r="A99" s="58" t="s">
        <v>96</v>
      </c>
      <c r="B99" s="68" t="s">
        <v>52</v>
      </c>
      <c r="C99" s="64"/>
      <c r="D99" s="69"/>
      <c r="E99" s="65"/>
      <c r="F99" s="63"/>
      <c r="G99" s="65"/>
      <c r="H99" s="140"/>
      <c r="I99" s="15">
        <v>3910.4</v>
      </c>
      <c r="J99" s="15"/>
      <c r="K99" s="16"/>
    </row>
    <row r="100" spans="1:11" s="15" customFormat="1" ht="15" x14ac:dyDescent="0.2">
      <c r="A100" s="49" t="s">
        <v>97</v>
      </c>
      <c r="B100" s="26"/>
      <c r="C100" s="27"/>
      <c r="D100" s="29">
        <f>D101+D102+D103+D106</f>
        <v>25015.07</v>
      </c>
      <c r="E100" s="29"/>
      <c r="F100" s="50"/>
      <c r="G100" s="29">
        <f>D100/I100</f>
        <v>6.4</v>
      </c>
      <c r="H100" s="30">
        <f>G100/12</f>
        <v>0.53</v>
      </c>
      <c r="I100" s="15">
        <v>3910.4</v>
      </c>
      <c r="J100" s="15">
        <v>1.07</v>
      </c>
      <c r="K100" s="16">
        <v>0.47</v>
      </c>
    </row>
    <row r="101" spans="1:11" s="23" customFormat="1" ht="15" x14ac:dyDescent="0.2">
      <c r="A101" s="58" t="s">
        <v>144</v>
      </c>
      <c r="B101" s="59" t="s">
        <v>66</v>
      </c>
      <c r="C101" s="60"/>
      <c r="D101" s="61">
        <v>4417.5600000000004</v>
      </c>
      <c r="E101" s="62"/>
      <c r="F101" s="63"/>
      <c r="G101" s="62"/>
      <c r="H101" s="63"/>
      <c r="I101" s="15">
        <v>3910.4</v>
      </c>
      <c r="J101" s="15">
        <v>1.07</v>
      </c>
      <c r="K101" s="16">
        <v>0.09</v>
      </c>
    </row>
    <row r="102" spans="1:11" s="23" customFormat="1" ht="15" x14ac:dyDescent="0.2">
      <c r="A102" s="58" t="s">
        <v>98</v>
      </c>
      <c r="B102" s="68" t="s">
        <v>66</v>
      </c>
      <c r="C102" s="60"/>
      <c r="D102" s="61">
        <v>15904.51</v>
      </c>
      <c r="E102" s="62"/>
      <c r="F102" s="63"/>
      <c r="G102" s="62"/>
      <c r="H102" s="63"/>
      <c r="I102" s="15">
        <v>3910.4</v>
      </c>
      <c r="J102" s="15"/>
      <c r="K102" s="16"/>
    </row>
    <row r="103" spans="1:11" s="23" customFormat="1" ht="15" x14ac:dyDescent="0.2">
      <c r="A103" s="58" t="s">
        <v>99</v>
      </c>
      <c r="B103" s="68" t="s">
        <v>130</v>
      </c>
      <c r="C103" s="60"/>
      <c r="D103" s="61">
        <v>2208.87</v>
      </c>
      <c r="E103" s="62"/>
      <c r="F103" s="63"/>
      <c r="G103" s="62"/>
      <c r="H103" s="63"/>
      <c r="I103" s="15">
        <v>3910.4</v>
      </c>
      <c r="J103" s="15">
        <v>1.07</v>
      </c>
      <c r="K103" s="16">
        <v>0.04</v>
      </c>
    </row>
    <row r="104" spans="1:11" s="23" customFormat="1" ht="25.5" hidden="1" customHeight="1" x14ac:dyDescent="0.2">
      <c r="A104" s="58"/>
      <c r="B104" s="68"/>
      <c r="C104" s="60"/>
      <c r="D104" s="61"/>
      <c r="E104" s="62"/>
      <c r="F104" s="63"/>
      <c r="G104" s="62"/>
      <c r="H104" s="63"/>
      <c r="I104" s="15">
        <v>3910.4</v>
      </c>
      <c r="J104" s="15"/>
      <c r="K104" s="16"/>
    </row>
    <row r="105" spans="1:11" s="23" customFormat="1" ht="25.5" hidden="1" customHeight="1" x14ac:dyDescent="0.2">
      <c r="A105" s="58"/>
      <c r="B105" s="68"/>
      <c r="C105" s="70"/>
      <c r="D105" s="71"/>
      <c r="E105" s="72"/>
      <c r="F105" s="73"/>
      <c r="G105" s="72"/>
      <c r="H105" s="73"/>
      <c r="I105" s="15">
        <v>3910.4</v>
      </c>
      <c r="J105" s="15"/>
      <c r="K105" s="16"/>
    </row>
    <row r="106" spans="1:11" s="23" customFormat="1" ht="25.5" customHeight="1" thickBot="1" x14ac:dyDescent="0.25">
      <c r="A106" s="133" t="s">
        <v>100</v>
      </c>
      <c r="B106" s="134" t="s">
        <v>66</v>
      </c>
      <c r="C106" s="70"/>
      <c r="D106" s="71">
        <v>2484.13</v>
      </c>
      <c r="E106" s="72"/>
      <c r="F106" s="73"/>
      <c r="G106" s="72"/>
      <c r="H106" s="73"/>
      <c r="I106" s="15">
        <v>3910.4</v>
      </c>
      <c r="J106" s="15"/>
      <c r="K106" s="16"/>
    </row>
    <row r="107" spans="1:11" s="15" customFormat="1" ht="30.75" thickBot="1" x14ac:dyDescent="0.25">
      <c r="A107" s="138" t="s">
        <v>101</v>
      </c>
      <c r="B107" s="13" t="s">
        <v>29</v>
      </c>
      <c r="C107" s="139">
        <f>F107*12</f>
        <v>0</v>
      </c>
      <c r="D107" s="127">
        <f>G107*I107</f>
        <v>20177.66</v>
      </c>
      <c r="E107" s="127">
        <f>H107*12</f>
        <v>5.16</v>
      </c>
      <c r="F107" s="128"/>
      <c r="G107" s="127">
        <f>H107*12</f>
        <v>5.16</v>
      </c>
      <c r="H107" s="128">
        <v>0.43</v>
      </c>
      <c r="I107" s="15">
        <v>3910.4</v>
      </c>
      <c r="J107" s="15">
        <v>1.07</v>
      </c>
      <c r="K107" s="16">
        <v>1.33</v>
      </c>
    </row>
    <row r="108" spans="1:11" s="15" customFormat="1" ht="19.5" hidden="1" thickBot="1" x14ac:dyDescent="0.25">
      <c r="A108" s="135" t="s">
        <v>102</v>
      </c>
      <c r="B108" s="136"/>
      <c r="C108" s="137">
        <f>F108*12</f>
        <v>0</v>
      </c>
      <c r="D108" s="124">
        <f t="shared" ref="D108:D117" si="5">G108*I108</f>
        <v>0</v>
      </c>
      <c r="E108" s="124">
        <f t="shared" ref="E108:E118" si="6">H108*12</f>
        <v>0</v>
      </c>
      <c r="F108" s="125"/>
      <c r="G108" s="124">
        <f t="shared" ref="G108:G117" si="7">H108*12</f>
        <v>0</v>
      </c>
      <c r="H108" s="30"/>
      <c r="I108" s="15">
        <v>3910.4</v>
      </c>
      <c r="K108" s="16"/>
    </row>
    <row r="109" spans="1:11" s="78" customFormat="1" ht="15.75" hidden="1" thickBot="1" x14ac:dyDescent="0.25">
      <c r="A109" s="74" t="s">
        <v>103</v>
      </c>
      <c r="B109" s="75"/>
      <c r="C109" s="76"/>
      <c r="D109" s="56">
        <f t="shared" si="5"/>
        <v>0</v>
      </c>
      <c r="E109" s="56">
        <f t="shared" si="6"/>
        <v>0</v>
      </c>
      <c r="F109" s="57"/>
      <c r="G109" s="56">
        <f t="shared" si="7"/>
        <v>0</v>
      </c>
      <c r="H109" s="141"/>
      <c r="I109" s="15">
        <v>3910.4</v>
      </c>
      <c r="K109" s="79"/>
    </row>
    <row r="110" spans="1:11" s="78" customFormat="1" ht="15.75" hidden="1" thickBot="1" x14ac:dyDescent="0.25">
      <c r="A110" s="74" t="s">
        <v>104</v>
      </c>
      <c r="B110" s="75"/>
      <c r="C110" s="76"/>
      <c r="D110" s="56">
        <f t="shared" si="5"/>
        <v>0</v>
      </c>
      <c r="E110" s="56">
        <f t="shared" si="6"/>
        <v>0</v>
      </c>
      <c r="F110" s="57"/>
      <c r="G110" s="56">
        <f t="shared" si="7"/>
        <v>0</v>
      </c>
      <c r="H110" s="141"/>
      <c r="I110" s="15">
        <v>3910.4</v>
      </c>
      <c r="K110" s="79"/>
    </row>
    <row r="111" spans="1:11" s="78" customFormat="1" ht="15.75" hidden="1" thickBot="1" x14ac:dyDescent="0.25">
      <c r="A111" s="74" t="s">
        <v>105</v>
      </c>
      <c r="B111" s="75"/>
      <c r="C111" s="76"/>
      <c r="D111" s="56">
        <f t="shared" si="5"/>
        <v>0</v>
      </c>
      <c r="E111" s="56">
        <f t="shared" si="6"/>
        <v>0</v>
      </c>
      <c r="F111" s="57"/>
      <c r="G111" s="56">
        <f t="shared" si="7"/>
        <v>0</v>
      </c>
      <c r="H111" s="141"/>
      <c r="I111" s="15">
        <v>3910.4</v>
      </c>
      <c r="K111" s="79"/>
    </row>
    <row r="112" spans="1:11" s="78" customFormat="1" ht="15.75" hidden="1" thickBot="1" x14ac:dyDescent="0.25">
      <c r="A112" s="74" t="s">
        <v>106</v>
      </c>
      <c r="B112" s="75"/>
      <c r="C112" s="76"/>
      <c r="D112" s="56">
        <f t="shared" si="5"/>
        <v>0</v>
      </c>
      <c r="E112" s="56">
        <f t="shared" si="6"/>
        <v>0</v>
      </c>
      <c r="F112" s="57"/>
      <c r="G112" s="56">
        <f t="shared" si="7"/>
        <v>0</v>
      </c>
      <c r="H112" s="141"/>
      <c r="I112" s="15">
        <v>3910.4</v>
      </c>
      <c r="K112" s="79"/>
    </row>
    <row r="113" spans="1:14" s="78" customFormat="1" ht="15.75" hidden="1" thickBot="1" x14ac:dyDescent="0.25">
      <c r="A113" s="74" t="s">
        <v>107</v>
      </c>
      <c r="B113" s="75"/>
      <c r="C113" s="76"/>
      <c r="D113" s="56">
        <f t="shared" si="5"/>
        <v>0</v>
      </c>
      <c r="E113" s="56">
        <f t="shared" si="6"/>
        <v>0</v>
      </c>
      <c r="F113" s="57"/>
      <c r="G113" s="56">
        <f t="shared" si="7"/>
        <v>0</v>
      </c>
      <c r="H113" s="141"/>
      <c r="I113" s="15">
        <v>3910.4</v>
      </c>
      <c r="K113" s="79"/>
    </row>
    <row r="114" spans="1:14" s="78" customFormat="1" ht="15.75" hidden="1" thickBot="1" x14ac:dyDescent="0.25">
      <c r="A114" s="80" t="s">
        <v>108</v>
      </c>
      <c r="B114" s="81"/>
      <c r="C114" s="82"/>
      <c r="D114" s="56">
        <f t="shared" si="5"/>
        <v>0</v>
      </c>
      <c r="E114" s="56">
        <f t="shared" si="6"/>
        <v>0</v>
      </c>
      <c r="F114" s="57"/>
      <c r="G114" s="56">
        <f t="shared" si="7"/>
        <v>0</v>
      </c>
      <c r="H114" s="141"/>
      <c r="I114" s="15">
        <v>3910.4</v>
      </c>
      <c r="K114" s="79"/>
    </row>
    <row r="115" spans="1:14" s="78" customFormat="1" ht="15.75" hidden="1" thickBot="1" x14ac:dyDescent="0.25">
      <c r="A115" s="80" t="s">
        <v>109</v>
      </c>
      <c r="B115" s="81"/>
      <c r="C115" s="82"/>
      <c r="D115" s="56">
        <f t="shared" si="5"/>
        <v>0</v>
      </c>
      <c r="E115" s="56">
        <f t="shared" si="6"/>
        <v>0</v>
      </c>
      <c r="F115" s="57"/>
      <c r="G115" s="56">
        <f t="shared" si="7"/>
        <v>0</v>
      </c>
      <c r="H115" s="141"/>
      <c r="I115" s="15">
        <v>3910.4</v>
      </c>
      <c r="K115" s="79"/>
    </row>
    <row r="116" spans="1:14" s="78" customFormat="1" ht="15.75" hidden="1" thickBot="1" x14ac:dyDescent="0.25">
      <c r="A116" s="80" t="s">
        <v>110</v>
      </c>
      <c r="B116" s="81"/>
      <c r="C116" s="82"/>
      <c r="D116" s="56">
        <f t="shared" si="5"/>
        <v>0</v>
      </c>
      <c r="E116" s="56">
        <f t="shared" si="6"/>
        <v>0</v>
      </c>
      <c r="F116" s="57"/>
      <c r="G116" s="56">
        <f t="shared" si="7"/>
        <v>0</v>
      </c>
      <c r="H116" s="141"/>
      <c r="I116" s="15">
        <v>3910.4</v>
      </c>
      <c r="K116" s="79"/>
    </row>
    <row r="117" spans="1:14" s="78" customFormat="1" ht="15.75" hidden="1" thickBot="1" x14ac:dyDescent="0.25">
      <c r="A117" s="80" t="s">
        <v>111</v>
      </c>
      <c r="B117" s="81"/>
      <c r="C117" s="82"/>
      <c r="D117" s="56">
        <f t="shared" si="5"/>
        <v>0</v>
      </c>
      <c r="E117" s="56">
        <f t="shared" si="6"/>
        <v>0</v>
      </c>
      <c r="F117" s="57"/>
      <c r="G117" s="56">
        <f t="shared" si="7"/>
        <v>0</v>
      </c>
      <c r="H117" s="142"/>
      <c r="I117" s="15">
        <v>3910.4</v>
      </c>
      <c r="K117" s="79"/>
    </row>
    <row r="118" spans="1:14" s="78" customFormat="1" ht="20.25" thickBot="1" x14ac:dyDescent="0.25">
      <c r="A118" s="83" t="s">
        <v>112</v>
      </c>
      <c r="B118" s="84" t="s">
        <v>22</v>
      </c>
      <c r="C118" s="126"/>
      <c r="D118" s="127">
        <f>G118*I118</f>
        <v>85872.38</v>
      </c>
      <c r="E118" s="127">
        <f t="shared" si="6"/>
        <v>21.96</v>
      </c>
      <c r="F118" s="128"/>
      <c r="G118" s="127">
        <f>H118*12</f>
        <v>21.96</v>
      </c>
      <c r="H118" s="128">
        <v>1.83</v>
      </c>
      <c r="I118" s="15">
        <v>3910.4</v>
      </c>
      <c r="K118" s="79"/>
    </row>
    <row r="119" spans="1:14" s="85" customFormat="1" ht="26.25" customHeight="1" thickBot="1" x14ac:dyDescent="0.25">
      <c r="A119" s="129" t="s">
        <v>131</v>
      </c>
      <c r="B119" s="130" t="s">
        <v>132</v>
      </c>
      <c r="C119" s="131"/>
      <c r="D119" s="127">
        <v>9200</v>
      </c>
      <c r="E119" s="127"/>
      <c r="F119" s="128"/>
      <c r="G119" s="127">
        <f>D119/I119</f>
        <v>2.35</v>
      </c>
      <c r="H119" s="132">
        <f>G119/12</f>
        <v>0.2</v>
      </c>
      <c r="I119" s="15">
        <v>3910.4</v>
      </c>
      <c r="K119" s="86"/>
    </row>
    <row r="120" spans="1:14" s="91" customFormat="1" ht="20.25" thickBot="1" x14ac:dyDescent="0.45">
      <c r="A120" s="87" t="s">
        <v>113</v>
      </c>
      <c r="B120" s="88"/>
      <c r="C120" s="89">
        <f>F120*12</f>
        <v>0</v>
      </c>
      <c r="D120" s="90">
        <f>D107+D100+D97+D93+D78+D75+D63+D48+D47+D46+D45+D44+D43+D42+D38+D37+D36+D35+D34+D25+D16+D118+D119</f>
        <v>826928.55</v>
      </c>
      <c r="E120" s="90">
        <f t="shared" ref="E120:H120" si="8">E107+E100+E97+E93+E78+E75+E63+E48+E47+E46+E45+E44+E43+E42+E38+E37+E36+E35+E34+E25+E16+E118+E119</f>
        <v>148.91999999999999</v>
      </c>
      <c r="F120" s="90">
        <f t="shared" si="8"/>
        <v>0</v>
      </c>
      <c r="G120" s="90">
        <f>G107+G100+G97+G93+G78+G75+G63+G48+G47+G46+G45+G44+G43+G42+G38+G37+G36+G35+G34+G25+G16+G118+G119</f>
        <v>211.46</v>
      </c>
      <c r="H120" s="90">
        <f t="shared" si="8"/>
        <v>17.62</v>
      </c>
      <c r="I120" s="15">
        <v>3910.4</v>
      </c>
      <c r="K120" s="92"/>
    </row>
    <row r="121" spans="1:14" s="96" customFormat="1" ht="19.5" x14ac:dyDescent="0.2">
      <c r="A121" s="93"/>
      <c r="B121" s="94"/>
      <c r="C121" s="94"/>
      <c r="D121" s="95"/>
      <c r="E121" s="95"/>
      <c r="F121" s="95"/>
      <c r="G121" s="95"/>
      <c r="H121" s="95"/>
      <c r="I121" s="15">
        <v>3910.4</v>
      </c>
      <c r="K121" s="97"/>
    </row>
    <row r="122" spans="1:14" s="102" customFormat="1" ht="18.75" hidden="1" x14ac:dyDescent="0.4">
      <c r="A122" s="98"/>
      <c r="B122" s="99"/>
      <c r="C122" s="100"/>
      <c r="D122" s="101"/>
      <c r="E122" s="101"/>
      <c r="F122" s="101"/>
      <c r="G122" s="101"/>
      <c r="H122" s="101"/>
      <c r="I122" s="15">
        <v>3910.4</v>
      </c>
      <c r="K122" s="103"/>
    </row>
    <row r="123" spans="1:14" s="102" customFormat="1" ht="18.75" hidden="1" x14ac:dyDescent="0.4">
      <c r="A123" s="98"/>
      <c r="B123" s="99"/>
      <c r="C123" s="100"/>
      <c r="D123" s="101"/>
      <c r="E123" s="101"/>
      <c r="F123" s="101"/>
      <c r="G123" s="101"/>
      <c r="H123" s="101"/>
      <c r="I123" s="15">
        <v>3910.4</v>
      </c>
      <c r="K123" s="103"/>
    </row>
    <row r="124" spans="1:14" s="102" customFormat="1" ht="19.5" thickBot="1" x14ac:dyDescent="0.45">
      <c r="A124" s="98"/>
      <c r="B124" s="99"/>
      <c r="C124" s="100"/>
      <c r="D124" s="101"/>
      <c r="E124" s="101"/>
      <c r="F124" s="101"/>
      <c r="G124" s="101"/>
      <c r="H124" s="101"/>
      <c r="I124" s="15">
        <v>3910.4</v>
      </c>
      <c r="K124" s="103"/>
    </row>
    <row r="125" spans="1:14" s="102" customFormat="1" ht="39.75" thickBot="1" x14ac:dyDescent="0.45">
      <c r="A125" s="87" t="s">
        <v>114</v>
      </c>
      <c r="B125" s="88"/>
      <c r="C125" s="89">
        <f>F125*12</f>
        <v>0</v>
      </c>
      <c r="D125" s="104">
        <f>D126+D127+D128+D129+D130+D132+D133+D134+D135+D136+D137+D138+D139+D140+D141+D142+D143</f>
        <v>621796.98</v>
      </c>
      <c r="E125" s="104">
        <f t="shared" ref="E125:H125" si="9">E126+E127+E128+E129+E130+E132+E133+E134+E135+E136+E137+E138+E139+E140+E141+E142+E143</f>
        <v>0</v>
      </c>
      <c r="F125" s="104">
        <f t="shared" si="9"/>
        <v>0</v>
      </c>
      <c r="G125" s="104">
        <f t="shared" si="9"/>
        <v>159.02000000000001</v>
      </c>
      <c r="H125" s="104">
        <f t="shared" si="9"/>
        <v>13.26</v>
      </c>
      <c r="I125" s="15">
        <v>3910.4</v>
      </c>
      <c r="K125" s="103"/>
      <c r="N125" s="157"/>
    </row>
    <row r="126" spans="1:14" s="102" customFormat="1" ht="18.75" x14ac:dyDescent="0.4">
      <c r="A126" s="74" t="s">
        <v>115</v>
      </c>
      <c r="B126" s="32"/>
      <c r="C126" s="33"/>
      <c r="D126" s="35">
        <v>31305.64</v>
      </c>
      <c r="E126" s="35"/>
      <c r="F126" s="35"/>
      <c r="G126" s="35">
        <f>D126/I126</f>
        <v>8.01</v>
      </c>
      <c r="H126" s="36">
        <f>G126/12</f>
        <v>0.67</v>
      </c>
      <c r="I126" s="15">
        <v>3910.4</v>
      </c>
      <c r="K126" s="103"/>
    </row>
    <row r="127" spans="1:14" s="102" customFormat="1" ht="18.75" x14ac:dyDescent="0.4">
      <c r="A127" s="74" t="s">
        <v>116</v>
      </c>
      <c r="B127" s="75"/>
      <c r="C127" s="76"/>
      <c r="D127" s="77">
        <v>3650.89</v>
      </c>
      <c r="E127" s="77"/>
      <c r="F127" s="77"/>
      <c r="G127" s="35">
        <f t="shared" ref="G127:G143" si="10">D127/I127</f>
        <v>0.93</v>
      </c>
      <c r="H127" s="36">
        <f t="shared" ref="H127:H143" si="11">G127/12</f>
        <v>0.08</v>
      </c>
      <c r="I127" s="15">
        <v>3910.4</v>
      </c>
      <c r="K127" s="103"/>
    </row>
    <row r="128" spans="1:14" s="102" customFormat="1" ht="18.75" x14ac:dyDescent="0.4">
      <c r="A128" s="74" t="s">
        <v>133</v>
      </c>
      <c r="B128" s="75"/>
      <c r="C128" s="76"/>
      <c r="D128" s="77">
        <v>4424.26</v>
      </c>
      <c r="E128" s="77"/>
      <c r="F128" s="77"/>
      <c r="G128" s="35">
        <f t="shared" si="10"/>
        <v>1.1299999999999999</v>
      </c>
      <c r="H128" s="36">
        <f t="shared" si="11"/>
        <v>0.09</v>
      </c>
      <c r="I128" s="15">
        <v>3910.4</v>
      </c>
      <c r="K128" s="103"/>
    </row>
    <row r="129" spans="1:11" s="102" customFormat="1" ht="18.75" x14ac:dyDescent="0.4">
      <c r="A129" s="74" t="s">
        <v>134</v>
      </c>
      <c r="B129" s="75"/>
      <c r="C129" s="76"/>
      <c r="D129" s="77">
        <v>21657.13</v>
      </c>
      <c r="E129" s="77"/>
      <c r="F129" s="77"/>
      <c r="G129" s="35">
        <f t="shared" si="10"/>
        <v>5.54</v>
      </c>
      <c r="H129" s="36">
        <f t="shared" si="11"/>
        <v>0.46</v>
      </c>
      <c r="I129" s="15">
        <v>3910.4</v>
      </c>
      <c r="K129" s="103"/>
    </row>
    <row r="130" spans="1:11" s="102" customFormat="1" ht="18.75" x14ac:dyDescent="0.4">
      <c r="A130" s="150" t="s">
        <v>137</v>
      </c>
      <c r="B130" s="75"/>
      <c r="C130" s="76"/>
      <c r="D130" s="77">
        <v>29153.66</v>
      </c>
      <c r="E130" s="77"/>
      <c r="F130" s="77"/>
      <c r="G130" s="35">
        <f t="shared" si="10"/>
        <v>7.46</v>
      </c>
      <c r="H130" s="36">
        <f t="shared" si="11"/>
        <v>0.62</v>
      </c>
      <c r="I130" s="15">
        <v>3910.4</v>
      </c>
      <c r="K130" s="103"/>
    </row>
    <row r="131" spans="1:11" s="102" customFormat="1" ht="18.75" hidden="1" x14ac:dyDescent="0.4">
      <c r="A131" s="80"/>
      <c r="B131" s="81"/>
      <c r="C131" s="82"/>
      <c r="D131" s="77"/>
      <c r="E131" s="77"/>
      <c r="F131" s="77"/>
      <c r="G131" s="35">
        <f t="shared" si="10"/>
        <v>0</v>
      </c>
      <c r="H131" s="36">
        <f t="shared" si="11"/>
        <v>0</v>
      </c>
      <c r="I131" s="15">
        <v>3910.4</v>
      </c>
      <c r="K131" s="103"/>
    </row>
    <row r="132" spans="1:11" s="102" customFormat="1" ht="18.75" x14ac:dyDescent="0.4">
      <c r="A132" s="80" t="s">
        <v>135</v>
      </c>
      <c r="B132" s="81"/>
      <c r="C132" s="82"/>
      <c r="D132" s="77">
        <v>271320.7</v>
      </c>
      <c r="E132" s="77"/>
      <c r="F132" s="77"/>
      <c r="G132" s="35">
        <f t="shared" si="10"/>
        <v>69.38</v>
      </c>
      <c r="H132" s="36">
        <f t="shared" si="11"/>
        <v>5.78</v>
      </c>
      <c r="I132" s="15">
        <v>3910.4</v>
      </c>
      <c r="K132" s="103"/>
    </row>
    <row r="133" spans="1:11" s="102" customFormat="1" ht="18.75" x14ac:dyDescent="0.4">
      <c r="A133" s="80" t="s">
        <v>117</v>
      </c>
      <c r="B133" s="81"/>
      <c r="C133" s="82"/>
      <c r="D133" s="77">
        <v>80849.97</v>
      </c>
      <c r="E133" s="77"/>
      <c r="F133" s="77"/>
      <c r="G133" s="35">
        <f t="shared" si="10"/>
        <v>20.68</v>
      </c>
      <c r="H133" s="36">
        <f t="shared" si="11"/>
        <v>1.72</v>
      </c>
      <c r="I133" s="15">
        <v>3910.4</v>
      </c>
      <c r="K133" s="103"/>
    </row>
    <row r="134" spans="1:11" s="102" customFormat="1" ht="18.75" hidden="1" x14ac:dyDescent="0.4">
      <c r="A134" s="80"/>
      <c r="B134" s="81"/>
      <c r="C134" s="82"/>
      <c r="D134" s="106"/>
      <c r="E134" s="106"/>
      <c r="F134" s="106"/>
      <c r="G134" s="35">
        <f t="shared" si="10"/>
        <v>0</v>
      </c>
      <c r="H134" s="36">
        <f t="shared" si="11"/>
        <v>0</v>
      </c>
      <c r="I134" s="15">
        <v>3910.4</v>
      </c>
      <c r="K134" s="103"/>
    </row>
    <row r="135" spans="1:11" s="102" customFormat="1" ht="18.75" hidden="1" x14ac:dyDescent="0.4">
      <c r="A135" s="80"/>
      <c r="B135" s="81"/>
      <c r="C135" s="82"/>
      <c r="D135" s="106"/>
      <c r="E135" s="106"/>
      <c r="F135" s="106"/>
      <c r="G135" s="35">
        <f t="shared" si="10"/>
        <v>0</v>
      </c>
      <c r="H135" s="36">
        <f t="shared" si="11"/>
        <v>0</v>
      </c>
      <c r="I135" s="15">
        <v>3910.4</v>
      </c>
      <c r="K135" s="103"/>
    </row>
    <row r="136" spans="1:11" s="102" customFormat="1" ht="18.75" x14ac:dyDescent="0.4">
      <c r="A136" s="80" t="s">
        <v>119</v>
      </c>
      <c r="B136" s="81"/>
      <c r="C136" s="82"/>
      <c r="D136" s="106">
        <v>7304.37</v>
      </c>
      <c r="E136" s="106"/>
      <c r="F136" s="106"/>
      <c r="G136" s="35">
        <f t="shared" si="10"/>
        <v>1.87</v>
      </c>
      <c r="H136" s="36">
        <f t="shared" si="11"/>
        <v>0.16</v>
      </c>
      <c r="I136" s="15">
        <v>3910.4</v>
      </c>
      <c r="K136" s="103"/>
    </row>
    <row r="137" spans="1:11" s="102" customFormat="1" ht="18.75" x14ac:dyDescent="0.4">
      <c r="A137" s="80" t="s">
        <v>145</v>
      </c>
      <c r="B137" s="81"/>
      <c r="C137" s="82"/>
      <c r="D137" s="106">
        <v>14810.24</v>
      </c>
      <c r="E137" s="106"/>
      <c r="F137" s="106"/>
      <c r="G137" s="35">
        <f t="shared" si="10"/>
        <v>3.79</v>
      </c>
      <c r="H137" s="36">
        <f t="shared" si="11"/>
        <v>0.32</v>
      </c>
      <c r="I137" s="15">
        <v>3910.4</v>
      </c>
      <c r="K137" s="103"/>
    </row>
    <row r="138" spans="1:11" s="102" customFormat="1" ht="18.75" x14ac:dyDescent="0.4">
      <c r="A138" s="74" t="s">
        <v>120</v>
      </c>
      <c r="B138" s="75"/>
      <c r="C138" s="76"/>
      <c r="D138" s="77">
        <v>46599.12</v>
      </c>
      <c r="E138" s="106"/>
      <c r="F138" s="106"/>
      <c r="G138" s="35">
        <f t="shared" si="10"/>
        <v>11.92</v>
      </c>
      <c r="H138" s="36">
        <f>G138/12+0.01</f>
        <v>1</v>
      </c>
      <c r="I138" s="15">
        <v>3910.4</v>
      </c>
      <c r="K138" s="103"/>
    </row>
    <row r="139" spans="1:11" s="102" customFormat="1" ht="19.5" thickBot="1" x14ac:dyDescent="0.45">
      <c r="A139" s="143" t="s">
        <v>138</v>
      </c>
      <c r="B139" s="144"/>
      <c r="C139" s="145"/>
      <c r="D139" s="146">
        <v>110721</v>
      </c>
      <c r="E139" s="146"/>
      <c r="F139" s="146"/>
      <c r="G139" s="147">
        <f t="shared" si="10"/>
        <v>28.31</v>
      </c>
      <c r="H139" s="148">
        <f t="shared" si="11"/>
        <v>2.36</v>
      </c>
      <c r="I139" s="15">
        <v>3910.4</v>
      </c>
      <c r="K139" s="103"/>
    </row>
    <row r="140" spans="1:11" s="102" customFormat="1" ht="18.75" hidden="1" x14ac:dyDescent="0.4">
      <c r="A140" s="105"/>
      <c r="B140" s="32"/>
      <c r="C140" s="33"/>
      <c r="D140" s="35"/>
      <c r="E140" s="35"/>
      <c r="F140" s="35"/>
      <c r="G140" s="35">
        <f t="shared" si="10"/>
        <v>0</v>
      </c>
      <c r="H140" s="36">
        <f t="shared" si="11"/>
        <v>0</v>
      </c>
      <c r="I140" s="15">
        <v>3910.4</v>
      </c>
      <c r="K140" s="103"/>
    </row>
    <row r="141" spans="1:11" s="102" customFormat="1" ht="18.75" hidden="1" x14ac:dyDescent="0.4">
      <c r="A141" s="74"/>
      <c r="B141" s="75"/>
      <c r="C141" s="76"/>
      <c r="D141" s="77"/>
      <c r="E141" s="77"/>
      <c r="F141" s="77"/>
      <c r="G141" s="35">
        <f t="shared" si="10"/>
        <v>0</v>
      </c>
      <c r="H141" s="36">
        <f t="shared" si="11"/>
        <v>0</v>
      </c>
      <c r="I141" s="15">
        <v>3910.4</v>
      </c>
      <c r="K141" s="103"/>
    </row>
    <row r="142" spans="1:11" s="102" customFormat="1" ht="18.75" hidden="1" x14ac:dyDescent="0.4">
      <c r="A142" s="74"/>
      <c r="B142" s="75"/>
      <c r="C142" s="76"/>
      <c r="D142" s="77"/>
      <c r="E142" s="77"/>
      <c r="F142" s="77"/>
      <c r="G142" s="35">
        <f t="shared" si="10"/>
        <v>0</v>
      </c>
      <c r="H142" s="36">
        <f t="shared" si="11"/>
        <v>0</v>
      </c>
      <c r="I142" s="15">
        <v>3910.4</v>
      </c>
      <c r="K142" s="103"/>
    </row>
    <row r="143" spans="1:11" s="102" customFormat="1" ht="18.75" hidden="1" x14ac:dyDescent="0.4">
      <c r="A143" s="74"/>
      <c r="B143" s="75"/>
      <c r="C143" s="76"/>
      <c r="D143" s="77"/>
      <c r="E143" s="77"/>
      <c r="F143" s="77"/>
      <c r="G143" s="35">
        <f t="shared" si="10"/>
        <v>0</v>
      </c>
      <c r="H143" s="36">
        <f t="shared" si="11"/>
        <v>0</v>
      </c>
      <c r="I143" s="15">
        <v>3910.4</v>
      </c>
      <c r="K143" s="103"/>
    </row>
    <row r="144" spans="1:11" s="102" customFormat="1" ht="18.75" x14ac:dyDescent="0.4">
      <c r="A144" s="98"/>
      <c r="B144" s="99"/>
      <c r="C144" s="100"/>
      <c r="D144" s="100"/>
      <c r="E144" s="107"/>
      <c r="F144" s="100"/>
      <c r="G144" s="107"/>
      <c r="H144" s="100"/>
      <c r="K144" s="103"/>
    </row>
    <row r="145" spans="1:11" s="102" customFormat="1" ht="18.75" hidden="1" x14ac:dyDescent="0.4">
      <c r="A145" s="98"/>
      <c r="B145" s="99"/>
      <c r="C145" s="100"/>
      <c r="D145" s="100"/>
      <c r="E145" s="107"/>
      <c r="F145" s="100"/>
      <c r="G145" s="107"/>
      <c r="H145" s="100"/>
      <c r="K145" s="103"/>
    </row>
    <row r="146" spans="1:11" s="102" customFormat="1" ht="18.75" hidden="1" x14ac:dyDescent="0.4">
      <c r="A146" s="98"/>
      <c r="B146" s="99"/>
      <c r="C146" s="100"/>
      <c r="D146" s="100"/>
      <c r="E146" s="107"/>
      <c r="F146" s="100"/>
      <c r="G146" s="107"/>
      <c r="H146" s="100"/>
      <c r="K146" s="103"/>
    </row>
    <row r="147" spans="1:11" s="102" customFormat="1" ht="19.5" thickBot="1" x14ac:dyDescent="0.45">
      <c r="A147" s="98"/>
      <c r="B147" s="99"/>
      <c r="C147" s="100"/>
      <c r="D147" s="100"/>
      <c r="E147" s="107"/>
      <c r="F147" s="100"/>
      <c r="G147" s="107"/>
      <c r="H147" s="100"/>
      <c r="K147" s="103"/>
    </row>
    <row r="148" spans="1:11" s="112" customFormat="1" ht="20.25" thickBot="1" x14ac:dyDescent="0.45">
      <c r="A148" s="108" t="s">
        <v>121</v>
      </c>
      <c r="B148" s="109"/>
      <c r="C148" s="110"/>
      <c r="D148" s="111">
        <f>D120+D125</f>
        <v>1448725.53</v>
      </c>
      <c r="E148" s="111">
        <f>E120+E125</f>
        <v>148.91999999999999</v>
      </c>
      <c r="F148" s="111">
        <f>F120+F125</f>
        <v>0</v>
      </c>
      <c r="G148" s="111">
        <f>G120+G125</f>
        <v>370.48</v>
      </c>
      <c r="H148" s="111">
        <f>H120+H125</f>
        <v>30.88</v>
      </c>
      <c r="K148" s="113"/>
    </row>
    <row r="149" spans="1:11" s="102" customFormat="1" ht="18.75" x14ac:dyDescent="0.4">
      <c r="A149" s="98"/>
      <c r="B149" s="99"/>
      <c r="C149" s="100"/>
      <c r="D149" s="100"/>
      <c r="E149" s="107"/>
      <c r="F149" s="100"/>
      <c r="G149" s="107"/>
      <c r="H149" s="100"/>
      <c r="K149" s="103"/>
    </row>
    <row r="150" spans="1:11" s="102" customFormat="1" ht="18.75" x14ac:dyDescent="0.4">
      <c r="A150" s="98"/>
      <c r="B150" s="99"/>
      <c r="C150" s="100"/>
      <c r="D150" s="100"/>
      <c r="E150" s="107"/>
      <c r="F150" s="100"/>
      <c r="G150" s="107"/>
      <c r="H150" s="100"/>
      <c r="K150" s="103"/>
    </row>
    <row r="151" spans="1:11" s="102" customFormat="1" ht="18.75" hidden="1" x14ac:dyDescent="0.4">
      <c r="A151" s="98"/>
      <c r="B151" s="99"/>
      <c r="C151" s="100"/>
      <c r="D151" s="100"/>
      <c r="E151" s="107"/>
      <c r="F151" s="100"/>
      <c r="G151" s="107"/>
      <c r="H151" s="100"/>
      <c r="K151" s="103"/>
    </row>
    <row r="152" spans="1:11" s="102" customFormat="1" ht="18.75" hidden="1" x14ac:dyDescent="0.4">
      <c r="A152" s="98"/>
      <c r="B152" s="99"/>
      <c r="C152" s="100"/>
      <c r="D152" s="100"/>
      <c r="E152" s="107"/>
      <c r="F152" s="100"/>
      <c r="G152" s="107"/>
      <c r="H152" s="100"/>
      <c r="K152" s="103"/>
    </row>
    <row r="153" spans="1:11" s="102" customFormat="1" ht="18.75" hidden="1" x14ac:dyDescent="0.4">
      <c r="A153" s="98"/>
      <c r="B153" s="99"/>
      <c r="C153" s="100"/>
      <c r="D153" s="100"/>
      <c r="E153" s="107"/>
      <c r="F153" s="100"/>
      <c r="G153" s="107"/>
      <c r="H153" s="100"/>
      <c r="K153" s="103"/>
    </row>
    <row r="154" spans="1:11" s="102" customFormat="1" ht="18.75" x14ac:dyDescent="0.4">
      <c r="A154" s="98"/>
      <c r="B154" s="99"/>
      <c r="C154" s="100"/>
      <c r="D154" s="100"/>
      <c r="E154" s="107"/>
      <c r="F154" s="100"/>
      <c r="G154" s="107"/>
      <c r="H154" s="100"/>
      <c r="K154" s="103"/>
    </row>
    <row r="155" spans="1:11" s="102" customFormat="1" ht="18.75" x14ac:dyDescent="0.4">
      <c r="A155" s="98"/>
      <c r="B155" s="99"/>
      <c r="C155" s="100"/>
      <c r="D155" s="100"/>
      <c r="E155" s="107"/>
      <c r="F155" s="100"/>
      <c r="G155" s="107"/>
      <c r="H155" s="100"/>
      <c r="K155" s="103"/>
    </row>
    <row r="156" spans="1:11" s="96" customFormat="1" ht="19.5" x14ac:dyDescent="0.2">
      <c r="A156" s="114"/>
      <c r="B156" s="115"/>
      <c r="C156" s="116"/>
      <c r="D156" s="116"/>
      <c r="E156" s="116"/>
      <c r="F156" s="117"/>
      <c r="G156" s="116"/>
      <c r="H156" s="117"/>
      <c r="K156" s="97"/>
    </row>
    <row r="157" spans="1:11" s="118" customFormat="1" ht="14.25" x14ac:dyDescent="0.2">
      <c r="A157" s="164" t="s">
        <v>122</v>
      </c>
      <c r="B157" s="164"/>
      <c r="C157" s="164"/>
      <c r="D157" s="164"/>
      <c r="E157" s="164"/>
      <c r="F157" s="164"/>
      <c r="K157" s="119"/>
    </row>
    <row r="158" spans="1:11" s="118" customFormat="1" x14ac:dyDescent="0.2">
      <c r="F158" s="120"/>
      <c r="H158" s="120"/>
      <c r="K158" s="119"/>
    </row>
    <row r="159" spans="1:11" s="118" customFormat="1" x14ac:dyDescent="0.2">
      <c r="A159" s="121" t="s">
        <v>123</v>
      </c>
      <c r="F159" s="120"/>
      <c r="H159" s="120"/>
      <c r="K159" s="119"/>
    </row>
    <row r="160" spans="1:11" s="118" customFormat="1" x14ac:dyDescent="0.2">
      <c r="F160" s="120"/>
      <c r="H160" s="120"/>
      <c r="K160" s="119"/>
    </row>
    <row r="161" spans="6:11" s="118" customFormat="1" x14ac:dyDescent="0.2">
      <c r="F161" s="120"/>
      <c r="H161" s="120"/>
      <c r="K161" s="119"/>
    </row>
    <row r="162" spans="6:11" s="118" customFormat="1" x14ac:dyDescent="0.2">
      <c r="F162" s="120"/>
      <c r="H162" s="120"/>
      <c r="K162" s="119"/>
    </row>
    <row r="163" spans="6:11" s="118" customFormat="1" x14ac:dyDescent="0.2">
      <c r="F163" s="120"/>
      <c r="H163" s="120"/>
      <c r="K163" s="119"/>
    </row>
    <row r="164" spans="6:11" s="118" customFormat="1" x14ac:dyDescent="0.2">
      <c r="F164" s="120"/>
      <c r="H164" s="120"/>
      <c r="K164" s="119"/>
    </row>
    <row r="165" spans="6:11" s="118" customFormat="1" x14ac:dyDescent="0.2">
      <c r="F165" s="120"/>
      <c r="H165" s="120"/>
      <c r="K165" s="119"/>
    </row>
    <row r="166" spans="6:11" s="118" customFormat="1" x14ac:dyDescent="0.2">
      <c r="F166" s="120"/>
      <c r="H166" s="120"/>
      <c r="K166" s="119"/>
    </row>
    <row r="167" spans="6:11" s="118" customFormat="1" x14ac:dyDescent="0.2">
      <c r="F167" s="120"/>
      <c r="H167" s="120"/>
      <c r="K167" s="119"/>
    </row>
    <row r="168" spans="6:11" s="118" customFormat="1" x14ac:dyDescent="0.2">
      <c r="F168" s="120"/>
      <c r="H168" s="120"/>
      <c r="K168" s="119"/>
    </row>
    <row r="169" spans="6:11" s="118" customFormat="1" x14ac:dyDescent="0.2">
      <c r="F169" s="120"/>
      <c r="H169" s="120"/>
      <c r="K169" s="119"/>
    </row>
    <row r="170" spans="6:11" s="118" customFormat="1" x14ac:dyDescent="0.2">
      <c r="F170" s="120"/>
      <c r="H170" s="120"/>
      <c r="K170" s="119"/>
    </row>
    <row r="171" spans="6:11" s="118" customFormat="1" x14ac:dyDescent="0.2">
      <c r="F171" s="120"/>
      <c r="H171" s="120"/>
      <c r="K171" s="119"/>
    </row>
    <row r="172" spans="6:11" s="118" customFormat="1" x14ac:dyDescent="0.2">
      <c r="F172" s="120"/>
      <c r="H172" s="120"/>
      <c r="K172" s="119"/>
    </row>
    <row r="173" spans="6:11" s="118" customFormat="1" x14ac:dyDescent="0.2">
      <c r="F173" s="120"/>
      <c r="H173" s="120"/>
      <c r="K173" s="119"/>
    </row>
    <row r="174" spans="6:11" s="118" customFormat="1" x14ac:dyDescent="0.2">
      <c r="F174" s="120"/>
      <c r="H174" s="120"/>
      <c r="K174" s="119"/>
    </row>
    <row r="175" spans="6:11" s="118" customFormat="1" x14ac:dyDescent="0.2">
      <c r="F175" s="120"/>
      <c r="H175" s="120"/>
      <c r="K175" s="119"/>
    </row>
    <row r="176" spans="6:11" s="118" customFormat="1" x14ac:dyDescent="0.2">
      <c r="F176" s="120"/>
      <c r="H176" s="120"/>
      <c r="K176" s="119"/>
    </row>
    <row r="177" spans="6:11" s="118" customFormat="1" x14ac:dyDescent="0.2">
      <c r="F177" s="120"/>
      <c r="H177" s="120"/>
      <c r="K177" s="119"/>
    </row>
  </sheetData>
  <mergeCells count="12">
    <mergeCell ref="A157:F157"/>
    <mergeCell ref="A1:H1"/>
    <mergeCell ref="B2:H2"/>
    <mergeCell ref="B3:H3"/>
    <mergeCell ref="B4:H4"/>
    <mergeCell ref="A7:H7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topLeftCell="A87" zoomScale="75" zoomScaleNormal="75" workbookViewId="0">
      <selection sqref="A1:H14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42578125" style="1" customWidth="1"/>
    <col min="5" max="5" width="13.85546875" style="1" hidden="1" customWidth="1"/>
    <col min="6" max="6" width="20.85546875" style="122" hidden="1" customWidth="1"/>
    <col min="7" max="7" width="13.85546875" style="1" customWidth="1"/>
    <col min="8" max="8" width="20.85546875" style="12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65" t="s">
        <v>0</v>
      </c>
      <c r="B1" s="166"/>
      <c r="C1" s="166"/>
      <c r="D1" s="166"/>
      <c r="E1" s="166"/>
      <c r="F1" s="166"/>
      <c r="G1" s="166"/>
      <c r="H1" s="166"/>
    </row>
    <row r="2" spans="1:11" ht="12.75" customHeight="1" x14ac:dyDescent="0.3">
      <c r="B2" s="167" t="s">
        <v>1</v>
      </c>
      <c r="C2" s="167"/>
      <c r="D2" s="167"/>
      <c r="E2" s="167"/>
      <c r="F2" s="167"/>
      <c r="G2" s="166"/>
      <c r="H2" s="166"/>
    </row>
    <row r="3" spans="1:11" ht="14.25" customHeight="1" x14ac:dyDescent="0.3">
      <c r="B3" s="167" t="s">
        <v>2</v>
      </c>
      <c r="C3" s="167"/>
      <c r="D3" s="167"/>
      <c r="E3" s="167"/>
      <c r="F3" s="167"/>
      <c r="G3" s="166"/>
      <c r="H3" s="166"/>
    </row>
    <row r="4" spans="1:11" ht="14.25" customHeight="1" x14ac:dyDescent="0.3">
      <c r="B4" s="167" t="s">
        <v>3</v>
      </c>
      <c r="C4" s="167"/>
      <c r="D4" s="167"/>
      <c r="E4" s="167"/>
      <c r="F4" s="167"/>
      <c r="G4" s="166"/>
      <c r="H4" s="166"/>
    </row>
    <row r="5" spans="1:11" ht="14.25" customHeight="1" x14ac:dyDescent="0.3">
      <c r="B5" s="163"/>
      <c r="C5" s="163"/>
      <c r="D5" s="163"/>
      <c r="E5" s="163"/>
      <c r="F5" s="163"/>
      <c r="G5" s="162"/>
      <c r="H5" s="162"/>
    </row>
    <row r="6" spans="1:11" ht="21" customHeight="1" x14ac:dyDescent="0.3">
      <c r="A6" s="5" t="s">
        <v>124</v>
      </c>
      <c r="B6" s="163"/>
      <c r="C6" s="163"/>
      <c r="D6" s="163"/>
      <c r="E6" s="163"/>
      <c r="F6" s="163"/>
      <c r="G6" s="162"/>
      <c r="H6" s="162"/>
    </row>
    <row r="7" spans="1:11" ht="19.5" customHeight="1" x14ac:dyDescent="0.25">
      <c r="A7" s="168"/>
      <c r="B7" s="169"/>
      <c r="C7" s="169"/>
      <c r="D7" s="169"/>
      <c r="E7" s="169"/>
      <c r="F7" s="169"/>
      <c r="G7" s="169"/>
      <c r="H7" s="169"/>
    </row>
    <row r="8" spans="1:11" ht="35.25" customHeight="1" x14ac:dyDescent="0.2">
      <c r="A8" s="170" t="s">
        <v>148</v>
      </c>
      <c r="B8" s="170"/>
      <c r="C8" s="170"/>
      <c r="D8" s="170"/>
      <c r="E8" s="170"/>
      <c r="F8" s="170"/>
      <c r="G8" s="170"/>
      <c r="H8" s="170"/>
      <c r="I8" s="6"/>
    </row>
    <row r="9" spans="1:11" s="7" customFormat="1" ht="22.5" customHeight="1" x14ac:dyDescent="0.4">
      <c r="A9" s="171" t="s">
        <v>4</v>
      </c>
      <c r="B9" s="171"/>
      <c r="C9" s="171"/>
      <c r="D9" s="171"/>
      <c r="E9" s="172"/>
      <c r="F9" s="172"/>
      <c r="G9" s="172"/>
      <c r="H9" s="172"/>
      <c r="K9" s="8"/>
    </row>
    <row r="10" spans="1:11" s="9" customFormat="1" ht="18.75" customHeight="1" x14ac:dyDescent="0.4">
      <c r="A10" s="171" t="s">
        <v>5</v>
      </c>
      <c r="B10" s="171"/>
      <c r="C10" s="171"/>
      <c r="D10" s="171"/>
      <c r="E10" s="172"/>
      <c r="F10" s="172"/>
      <c r="G10" s="172"/>
      <c r="H10" s="172"/>
    </row>
    <row r="11" spans="1:11" s="10" customFormat="1" ht="17.25" customHeight="1" x14ac:dyDescent="0.2">
      <c r="A11" s="173" t="s">
        <v>6</v>
      </c>
      <c r="B11" s="173"/>
      <c r="C11" s="173"/>
      <c r="D11" s="173"/>
      <c r="E11" s="174"/>
      <c r="F11" s="174"/>
      <c r="G11" s="174"/>
      <c r="H11" s="174"/>
    </row>
    <row r="12" spans="1:11" s="9" customFormat="1" ht="30" customHeight="1" thickBot="1" x14ac:dyDescent="0.25">
      <c r="A12" s="175" t="s">
        <v>7</v>
      </c>
      <c r="B12" s="175"/>
      <c r="C12" s="175"/>
      <c r="D12" s="175"/>
      <c r="E12" s="176"/>
      <c r="F12" s="176"/>
      <c r="G12" s="176"/>
      <c r="H12" s="176"/>
    </row>
    <row r="13" spans="1:11" s="15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3" t="s">
        <v>11</v>
      </c>
      <c r="E13" s="13" t="s">
        <v>10</v>
      </c>
      <c r="F13" s="14" t="s">
        <v>12</v>
      </c>
      <c r="G13" s="13" t="s">
        <v>10</v>
      </c>
      <c r="H13" s="14" t="s">
        <v>12</v>
      </c>
      <c r="K13" s="16"/>
    </row>
    <row r="14" spans="1:11" s="23" customFormat="1" x14ac:dyDescent="0.2">
      <c r="A14" s="17">
        <v>1</v>
      </c>
      <c r="B14" s="18">
        <v>2</v>
      </c>
      <c r="C14" s="18">
        <v>3</v>
      </c>
      <c r="D14" s="19"/>
      <c r="E14" s="18">
        <v>3</v>
      </c>
      <c r="F14" s="20">
        <v>4</v>
      </c>
      <c r="G14" s="21">
        <v>3</v>
      </c>
      <c r="H14" s="22">
        <v>4</v>
      </c>
      <c r="K14" s="24"/>
    </row>
    <row r="15" spans="1:11" s="23" customFormat="1" ht="49.5" customHeight="1" x14ac:dyDescent="0.2">
      <c r="A15" s="177" t="s">
        <v>13</v>
      </c>
      <c r="B15" s="178"/>
      <c r="C15" s="178"/>
      <c r="D15" s="178"/>
      <c r="E15" s="178"/>
      <c r="F15" s="178"/>
      <c r="G15" s="179"/>
      <c r="H15" s="180"/>
      <c r="K15" s="24"/>
    </row>
    <row r="16" spans="1:11" s="15" customFormat="1" ht="15" x14ac:dyDescent="0.2">
      <c r="A16" s="25" t="s">
        <v>149</v>
      </c>
      <c r="B16" s="26" t="s">
        <v>14</v>
      </c>
      <c r="C16" s="27">
        <f>F16*12</f>
        <v>0</v>
      </c>
      <c r="D16" s="28">
        <f>G16*I16</f>
        <v>125289.22</v>
      </c>
      <c r="E16" s="29">
        <f>H16*12</f>
        <v>32.04</v>
      </c>
      <c r="F16" s="30"/>
      <c r="G16" s="29">
        <f>H16*12</f>
        <v>32.04</v>
      </c>
      <c r="H16" s="30">
        <f>H21+H23</f>
        <v>2.67</v>
      </c>
      <c r="I16" s="15">
        <v>3910.4</v>
      </c>
      <c r="J16" s="15">
        <v>1.07</v>
      </c>
      <c r="K16" s="16">
        <v>2.2400000000000002</v>
      </c>
    </row>
    <row r="17" spans="1:11" s="15" customFormat="1" ht="29.25" customHeight="1" x14ac:dyDescent="0.2">
      <c r="A17" s="31" t="s">
        <v>15</v>
      </c>
      <c r="B17" s="32" t="s">
        <v>16</v>
      </c>
      <c r="C17" s="33"/>
      <c r="D17" s="34"/>
      <c r="E17" s="35"/>
      <c r="F17" s="36"/>
      <c r="G17" s="35"/>
      <c r="H17" s="36"/>
      <c r="I17" s="15">
        <v>3910.4</v>
      </c>
      <c r="K17" s="16"/>
    </row>
    <row r="18" spans="1:11" s="15" customFormat="1" ht="15" x14ac:dyDescent="0.2">
      <c r="A18" s="31" t="s">
        <v>17</v>
      </c>
      <c r="B18" s="32" t="s">
        <v>16</v>
      </c>
      <c r="C18" s="33"/>
      <c r="D18" s="34"/>
      <c r="E18" s="35"/>
      <c r="F18" s="36"/>
      <c r="G18" s="35"/>
      <c r="H18" s="36"/>
      <c r="I18" s="15">
        <v>3910.4</v>
      </c>
      <c r="K18" s="16"/>
    </row>
    <row r="19" spans="1:11" s="15" customFormat="1" ht="15" x14ac:dyDescent="0.2">
      <c r="A19" s="31" t="s">
        <v>18</v>
      </c>
      <c r="B19" s="32" t="s">
        <v>19</v>
      </c>
      <c r="C19" s="33"/>
      <c r="D19" s="34"/>
      <c r="E19" s="35"/>
      <c r="F19" s="36"/>
      <c r="G19" s="35"/>
      <c r="H19" s="36"/>
      <c r="I19" s="15">
        <v>3910.4</v>
      </c>
      <c r="K19" s="16"/>
    </row>
    <row r="20" spans="1:11" s="15" customFormat="1" ht="15" x14ac:dyDescent="0.2">
      <c r="A20" s="31" t="s">
        <v>20</v>
      </c>
      <c r="B20" s="32" t="s">
        <v>16</v>
      </c>
      <c r="C20" s="33"/>
      <c r="D20" s="34"/>
      <c r="E20" s="35"/>
      <c r="F20" s="36"/>
      <c r="G20" s="35"/>
      <c r="H20" s="36"/>
      <c r="I20" s="15">
        <v>3910.4</v>
      </c>
      <c r="K20" s="16"/>
    </row>
    <row r="21" spans="1:11" s="15" customFormat="1" ht="15" x14ac:dyDescent="0.2">
      <c r="A21" s="151" t="s">
        <v>143</v>
      </c>
      <c r="B21" s="152"/>
      <c r="C21" s="35"/>
      <c r="D21" s="34"/>
      <c r="E21" s="35"/>
      <c r="F21" s="36"/>
      <c r="G21" s="35"/>
      <c r="H21" s="30">
        <v>2.56</v>
      </c>
      <c r="K21" s="16"/>
    </row>
    <row r="22" spans="1:11" s="15" customFormat="1" ht="15" x14ac:dyDescent="0.2">
      <c r="A22" s="153" t="s">
        <v>126</v>
      </c>
      <c r="B22" s="154" t="s">
        <v>16</v>
      </c>
      <c r="C22" s="155"/>
      <c r="D22" s="34"/>
      <c r="E22" s="35"/>
      <c r="F22" s="36"/>
      <c r="G22" s="35"/>
      <c r="H22" s="36"/>
      <c r="K22" s="16"/>
    </row>
    <row r="23" spans="1:11" s="15" customFormat="1" ht="15" x14ac:dyDescent="0.2">
      <c r="A23" s="151" t="s">
        <v>143</v>
      </c>
      <c r="B23" s="152"/>
      <c r="C23" s="35"/>
      <c r="D23" s="34"/>
      <c r="E23" s="35"/>
      <c r="F23" s="36"/>
      <c r="G23" s="35"/>
      <c r="H23" s="30">
        <v>0.11</v>
      </c>
      <c r="K23" s="16"/>
    </row>
    <row r="24" spans="1:11" s="15" customFormat="1" ht="30" x14ac:dyDescent="0.2">
      <c r="A24" s="25" t="s">
        <v>21</v>
      </c>
      <c r="B24" s="37" t="s">
        <v>22</v>
      </c>
      <c r="C24" s="27">
        <f>F24*12</f>
        <v>0</v>
      </c>
      <c r="D24" s="28">
        <f>G24*I24</f>
        <v>195676.42</v>
      </c>
      <c r="E24" s="29">
        <f>H24*12</f>
        <v>50.04</v>
      </c>
      <c r="F24" s="30"/>
      <c r="G24" s="29">
        <f>H24*12</f>
        <v>50.04</v>
      </c>
      <c r="H24" s="30">
        <v>4.17</v>
      </c>
      <c r="I24" s="15">
        <v>3910.4</v>
      </c>
      <c r="J24" s="15">
        <v>1.07</v>
      </c>
      <c r="K24" s="16">
        <v>3.66</v>
      </c>
    </row>
    <row r="25" spans="1:11" s="41" customFormat="1" ht="15" x14ac:dyDescent="0.2">
      <c r="A25" s="38" t="s">
        <v>23</v>
      </c>
      <c r="B25" s="39" t="s">
        <v>22</v>
      </c>
      <c r="C25" s="40"/>
      <c r="D25" s="28"/>
      <c r="E25" s="29"/>
      <c r="F25" s="30"/>
      <c r="G25" s="29"/>
      <c r="H25" s="30"/>
      <c r="I25" s="15">
        <v>3910.4</v>
      </c>
      <c r="K25" s="42"/>
    </row>
    <row r="26" spans="1:11" s="41" customFormat="1" ht="15" x14ac:dyDescent="0.2">
      <c r="A26" s="38" t="s">
        <v>24</v>
      </c>
      <c r="B26" s="39" t="s">
        <v>22</v>
      </c>
      <c r="C26" s="40"/>
      <c r="D26" s="28"/>
      <c r="E26" s="29"/>
      <c r="F26" s="30"/>
      <c r="G26" s="29"/>
      <c r="H26" s="30"/>
      <c r="I26" s="15">
        <v>3910.4</v>
      </c>
      <c r="K26" s="42"/>
    </row>
    <row r="27" spans="1:11" s="41" customFormat="1" ht="15" x14ac:dyDescent="0.2">
      <c r="A27" s="43" t="s">
        <v>25</v>
      </c>
      <c r="B27" s="44" t="s">
        <v>26</v>
      </c>
      <c r="C27" s="40"/>
      <c r="D27" s="28"/>
      <c r="E27" s="29"/>
      <c r="F27" s="30"/>
      <c r="G27" s="29"/>
      <c r="H27" s="30"/>
      <c r="I27" s="15">
        <v>3910.4</v>
      </c>
      <c r="K27" s="42"/>
    </row>
    <row r="28" spans="1:11" s="41" customFormat="1" ht="15" x14ac:dyDescent="0.2">
      <c r="A28" s="38" t="s">
        <v>27</v>
      </c>
      <c r="B28" s="39" t="s">
        <v>22</v>
      </c>
      <c r="C28" s="40"/>
      <c r="D28" s="28"/>
      <c r="E28" s="29"/>
      <c r="F28" s="30"/>
      <c r="G28" s="29"/>
      <c r="H28" s="30"/>
      <c r="I28" s="15">
        <v>3910.4</v>
      </c>
      <c r="K28" s="42"/>
    </row>
    <row r="29" spans="1:11" s="41" customFormat="1" ht="25.5" x14ac:dyDescent="0.2">
      <c r="A29" s="38" t="s">
        <v>28</v>
      </c>
      <c r="B29" s="39" t="s">
        <v>29</v>
      </c>
      <c r="C29" s="40"/>
      <c r="D29" s="28"/>
      <c r="E29" s="29"/>
      <c r="F29" s="30"/>
      <c r="G29" s="29"/>
      <c r="H29" s="30"/>
      <c r="I29" s="15">
        <v>3910.4</v>
      </c>
      <c r="K29" s="42"/>
    </row>
    <row r="30" spans="1:11" s="41" customFormat="1" ht="15" x14ac:dyDescent="0.2">
      <c r="A30" s="38" t="s">
        <v>30</v>
      </c>
      <c r="B30" s="39" t="s">
        <v>22</v>
      </c>
      <c r="C30" s="40"/>
      <c r="D30" s="28"/>
      <c r="E30" s="29"/>
      <c r="F30" s="30"/>
      <c r="G30" s="29"/>
      <c r="H30" s="30"/>
      <c r="I30" s="15">
        <v>3910.4</v>
      </c>
      <c r="K30" s="42"/>
    </row>
    <row r="31" spans="1:11" s="15" customFormat="1" ht="15" x14ac:dyDescent="0.2">
      <c r="A31" s="45" t="s">
        <v>31</v>
      </c>
      <c r="B31" s="46" t="s">
        <v>22</v>
      </c>
      <c r="C31" s="27"/>
      <c r="D31" s="28"/>
      <c r="E31" s="29"/>
      <c r="F31" s="30"/>
      <c r="G31" s="29"/>
      <c r="H31" s="30"/>
      <c r="I31" s="15">
        <v>3910.4</v>
      </c>
      <c r="K31" s="16"/>
    </row>
    <row r="32" spans="1:11" s="41" customFormat="1" ht="26.25" thickBot="1" x14ac:dyDescent="0.25">
      <c r="A32" s="47" t="s">
        <v>32</v>
      </c>
      <c r="B32" s="48" t="s">
        <v>33</v>
      </c>
      <c r="C32" s="40"/>
      <c r="D32" s="28"/>
      <c r="E32" s="29"/>
      <c r="F32" s="30"/>
      <c r="G32" s="29"/>
      <c r="H32" s="30"/>
      <c r="I32" s="15">
        <v>3910.4</v>
      </c>
      <c r="K32" s="42"/>
    </row>
    <row r="33" spans="1:11" s="51" customFormat="1" ht="15" x14ac:dyDescent="0.2">
      <c r="A33" s="49" t="s">
        <v>34</v>
      </c>
      <c r="B33" s="26" t="s">
        <v>35</v>
      </c>
      <c r="C33" s="27">
        <f>F33*12</f>
        <v>0</v>
      </c>
      <c r="D33" s="28">
        <f>G33*I33</f>
        <v>31908.86</v>
      </c>
      <c r="E33" s="29">
        <f>H33*12</f>
        <v>8.16</v>
      </c>
      <c r="F33" s="50"/>
      <c r="G33" s="29">
        <f>H33*12</f>
        <v>8.16</v>
      </c>
      <c r="H33" s="30">
        <v>0.68</v>
      </c>
      <c r="I33" s="15">
        <v>3910.4</v>
      </c>
      <c r="J33" s="15">
        <v>1.07</v>
      </c>
      <c r="K33" s="16">
        <v>0.6</v>
      </c>
    </row>
    <row r="34" spans="1:11" s="15" customFormat="1" ht="15" x14ac:dyDescent="0.2">
      <c r="A34" s="49" t="s">
        <v>36</v>
      </c>
      <c r="B34" s="26" t="s">
        <v>37</v>
      </c>
      <c r="C34" s="27">
        <f>F34*12</f>
        <v>0</v>
      </c>
      <c r="D34" s="28">
        <f>G34*I34</f>
        <v>104173.06</v>
      </c>
      <c r="E34" s="29">
        <f>H34*12</f>
        <v>26.64</v>
      </c>
      <c r="F34" s="50"/>
      <c r="G34" s="29">
        <f>H34*12</f>
        <v>26.64</v>
      </c>
      <c r="H34" s="30">
        <v>2.2200000000000002</v>
      </c>
      <c r="I34" s="15">
        <v>3910.4</v>
      </c>
      <c r="J34" s="15">
        <v>1.07</v>
      </c>
      <c r="K34" s="16">
        <v>1.94</v>
      </c>
    </row>
    <row r="35" spans="1:11" s="23" customFormat="1" ht="30" x14ac:dyDescent="0.2">
      <c r="A35" s="49" t="s">
        <v>38</v>
      </c>
      <c r="B35" s="26" t="s">
        <v>14</v>
      </c>
      <c r="C35" s="52"/>
      <c r="D35" s="28">
        <v>1848.15</v>
      </c>
      <c r="E35" s="53"/>
      <c r="F35" s="50"/>
      <c r="G35" s="29">
        <f>D35/I35</f>
        <v>0.47</v>
      </c>
      <c r="H35" s="30">
        <f>G35/12</f>
        <v>0.04</v>
      </c>
      <c r="I35" s="15">
        <v>3910.4</v>
      </c>
      <c r="J35" s="15">
        <v>1.07</v>
      </c>
      <c r="K35" s="16">
        <v>0.03</v>
      </c>
    </row>
    <row r="36" spans="1:11" s="23" customFormat="1" ht="30" x14ac:dyDescent="0.2">
      <c r="A36" s="49" t="s">
        <v>39</v>
      </c>
      <c r="B36" s="26" t="s">
        <v>14</v>
      </c>
      <c r="C36" s="52"/>
      <c r="D36" s="28">
        <v>1848.15</v>
      </c>
      <c r="E36" s="53"/>
      <c r="F36" s="50"/>
      <c r="G36" s="29">
        <f>D36/I36</f>
        <v>0.47</v>
      </c>
      <c r="H36" s="30">
        <f>G36/12</f>
        <v>0.04</v>
      </c>
      <c r="I36" s="15">
        <v>3910.4</v>
      </c>
      <c r="J36" s="15">
        <v>1.07</v>
      </c>
      <c r="K36" s="16">
        <v>0.03</v>
      </c>
    </row>
    <row r="37" spans="1:11" s="23" customFormat="1" ht="20.25" customHeight="1" x14ac:dyDescent="0.2">
      <c r="A37" s="49" t="s">
        <v>140</v>
      </c>
      <c r="B37" s="26" t="s">
        <v>14</v>
      </c>
      <c r="C37" s="52"/>
      <c r="D37" s="28">
        <v>11670.68</v>
      </c>
      <c r="E37" s="53"/>
      <c r="F37" s="50"/>
      <c r="G37" s="29">
        <f>D37/I37</f>
        <v>2.98</v>
      </c>
      <c r="H37" s="30">
        <f>G37/12</f>
        <v>0.25</v>
      </c>
      <c r="I37" s="15">
        <v>3910.4</v>
      </c>
      <c r="J37" s="15">
        <v>1.07</v>
      </c>
      <c r="K37" s="16">
        <v>0.21</v>
      </c>
    </row>
    <row r="38" spans="1:11" s="23" customFormat="1" ht="30" hidden="1" x14ac:dyDescent="0.2">
      <c r="A38" s="49" t="s">
        <v>40</v>
      </c>
      <c r="B38" s="26" t="s">
        <v>29</v>
      </c>
      <c r="C38" s="52"/>
      <c r="D38" s="28">
        <f>G38*I38</f>
        <v>0</v>
      </c>
      <c r="E38" s="53"/>
      <c r="F38" s="50"/>
      <c r="G38" s="29">
        <f>H38*12</f>
        <v>0</v>
      </c>
      <c r="H38" s="30">
        <v>0</v>
      </c>
      <c r="I38" s="15">
        <v>3910.4</v>
      </c>
      <c r="J38" s="15">
        <v>1.07</v>
      </c>
      <c r="K38" s="16">
        <v>0</v>
      </c>
    </row>
    <row r="39" spans="1:11" s="23" customFormat="1" ht="30" hidden="1" x14ac:dyDescent="0.2">
      <c r="A39" s="49" t="s">
        <v>41</v>
      </c>
      <c r="B39" s="26" t="s">
        <v>29</v>
      </c>
      <c r="C39" s="52"/>
      <c r="D39" s="28">
        <f>G39*I39</f>
        <v>0</v>
      </c>
      <c r="E39" s="53"/>
      <c r="F39" s="50"/>
      <c r="G39" s="29">
        <f>H39*12</f>
        <v>0</v>
      </c>
      <c r="H39" s="30">
        <v>0</v>
      </c>
      <c r="I39" s="15">
        <v>3910.4</v>
      </c>
      <c r="J39" s="15">
        <v>1.07</v>
      </c>
      <c r="K39" s="16">
        <v>0</v>
      </c>
    </row>
    <row r="40" spans="1:11" s="23" customFormat="1" ht="30" hidden="1" x14ac:dyDescent="0.2">
      <c r="A40" s="49" t="s">
        <v>42</v>
      </c>
      <c r="B40" s="26" t="s">
        <v>29</v>
      </c>
      <c r="C40" s="52"/>
      <c r="D40" s="28">
        <f>G40*I40</f>
        <v>0</v>
      </c>
      <c r="E40" s="53"/>
      <c r="F40" s="50"/>
      <c r="G40" s="29">
        <f>H40*12</f>
        <v>0</v>
      </c>
      <c r="H40" s="30">
        <v>0</v>
      </c>
      <c r="I40" s="15">
        <v>3910.4</v>
      </c>
      <c r="J40" s="15">
        <v>1.07</v>
      </c>
      <c r="K40" s="16">
        <v>0</v>
      </c>
    </row>
    <row r="41" spans="1:11" s="23" customFormat="1" ht="30" x14ac:dyDescent="0.2">
      <c r="A41" s="49" t="s">
        <v>141</v>
      </c>
      <c r="B41" s="26" t="s">
        <v>29</v>
      </c>
      <c r="C41" s="52"/>
      <c r="D41" s="28">
        <v>9658.5499999999993</v>
      </c>
      <c r="E41" s="53"/>
      <c r="F41" s="50"/>
      <c r="G41" s="29">
        <f>D41/I41</f>
        <v>2.4700000000000002</v>
      </c>
      <c r="H41" s="30">
        <f>G41/12</f>
        <v>0.21</v>
      </c>
      <c r="I41" s="15">
        <v>3910.4</v>
      </c>
      <c r="J41" s="15"/>
      <c r="K41" s="16"/>
    </row>
    <row r="42" spans="1:11" s="23" customFormat="1" ht="30" hidden="1" customHeight="1" x14ac:dyDescent="0.2">
      <c r="A42" s="49"/>
      <c r="B42" s="26" t="s">
        <v>29</v>
      </c>
      <c r="C42" s="52"/>
      <c r="D42" s="28"/>
      <c r="E42" s="53"/>
      <c r="F42" s="50"/>
      <c r="G42" s="29">
        <f>D42/I42</f>
        <v>0</v>
      </c>
      <c r="H42" s="30">
        <f>G42/12</f>
        <v>0</v>
      </c>
      <c r="I42" s="15">
        <v>3910.4</v>
      </c>
      <c r="J42" s="15"/>
      <c r="K42" s="16"/>
    </row>
    <row r="43" spans="1:11" s="23" customFormat="1" ht="30" x14ac:dyDescent="0.2">
      <c r="A43" s="49" t="s">
        <v>43</v>
      </c>
      <c r="B43" s="26"/>
      <c r="C43" s="52">
        <f>F43*12</f>
        <v>0</v>
      </c>
      <c r="D43" s="28">
        <f>G43*I43</f>
        <v>8915.7099999999991</v>
      </c>
      <c r="E43" s="53">
        <f>H43*12</f>
        <v>2.2799999999999998</v>
      </c>
      <c r="F43" s="50"/>
      <c r="G43" s="29">
        <f>H43*12</f>
        <v>2.2799999999999998</v>
      </c>
      <c r="H43" s="30">
        <v>0.19</v>
      </c>
      <c r="I43" s="15">
        <v>3910.4</v>
      </c>
      <c r="J43" s="15">
        <v>1.07</v>
      </c>
      <c r="K43" s="16">
        <v>0.14000000000000001</v>
      </c>
    </row>
    <row r="44" spans="1:11" s="15" customFormat="1" ht="15" x14ac:dyDescent="0.2">
      <c r="A44" s="49" t="s">
        <v>44</v>
      </c>
      <c r="B44" s="26" t="s">
        <v>45</v>
      </c>
      <c r="C44" s="52">
        <f>F44*12</f>
        <v>0</v>
      </c>
      <c r="D44" s="28">
        <f>G44*I44</f>
        <v>1876.99</v>
      </c>
      <c r="E44" s="53">
        <f>H44*12</f>
        <v>0.48</v>
      </c>
      <c r="F44" s="50"/>
      <c r="G44" s="29">
        <f>H44*12</f>
        <v>0.48</v>
      </c>
      <c r="H44" s="30">
        <v>0.04</v>
      </c>
      <c r="I44" s="15">
        <v>3910.4</v>
      </c>
      <c r="J44" s="15">
        <v>1.07</v>
      </c>
      <c r="K44" s="16">
        <v>0.03</v>
      </c>
    </row>
    <row r="45" spans="1:11" s="15" customFormat="1" ht="15" x14ac:dyDescent="0.2">
      <c r="A45" s="49" t="s">
        <v>46</v>
      </c>
      <c r="B45" s="54" t="s">
        <v>47</v>
      </c>
      <c r="C45" s="55">
        <f>F45*12</f>
        <v>0</v>
      </c>
      <c r="D45" s="28">
        <f t="shared" ref="D45:D46" si="0">G45*I45</f>
        <v>1407.74</v>
      </c>
      <c r="E45" s="53">
        <f t="shared" ref="E45:E46" si="1">H45*12</f>
        <v>0.36</v>
      </c>
      <c r="F45" s="50"/>
      <c r="G45" s="29">
        <f t="shared" ref="G45:G46" si="2">H45*12</f>
        <v>0.36</v>
      </c>
      <c r="H45" s="30">
        <v>0.03</v>
      </c>
      <c r="I45" s="15">
        <v>3910.4</v>
      </c>
      <c r="J45" s="15">
        <v>1.07</v>
      </c>
      <c r="K45" s="16">
        <v>0.02</v>
      </c>
    </row>
    <row r="46" spans="1:11" s="51" customFormat="1" ht="30" x14ac:dyDescent="0.2">
      <c r="A46" s="49" t="s">
        <v>48</v>
      </c>
      <c r="B46" s="26" t="s">
        <v>49</v>
      </c>
      <c r="C46" s="52">
        <f>F46*12</f>
        <v>0</v>
      </c>
      <c r="D46" s="28">
        <f t="shared" si="0"/>
        <v>1876.99</v>
      </c>
      <c r="E46" s="53">
        <f t="shared" si="1"/>
        <v>0.48</v>
      </c>
      <c r="F46" s="50"/>
      <c r="G46" s="29">
        <f t="shared" si="2"/>
        <v>0.48</v>
      </c>
      <c r="H46" s="30">
        <v>0.04</v>
      </c>
      <c r="I46" s="15">
        <v>3910.4</v>
      </c>
      <c r="J46" s="15">
        <v>1.07</v>
      </c>
      <c r="K46" s="16">
        <v>0.03</v>
      </c>
    </row>
    <row r="47" spans="1:11" s="51" customFormat="1" ht="15" x14ac:dyDescent="0.2">
      <c r="A47" s="49" t="s">
        <v>50</v>
      </c>
      <c r="B47" s="26"/>
      <c r="C47" s="27"/>
      <c r="D47" s="29">
        <f>SUM(D48:D60)</f>
        <v>62398.54</v>
      </c>
      <c r="E47" s="29"/>
      <c r="F47" s="50"/>
      <c r="G47" s="29">
        <f>D47/I47</f>
        <v>15.96</v>
      </c>
      <c r="H47" s="30">
        <f>G47/12</f>
        <v>1.33</v>
      </c>
      <c r="I47" s="15">
        <v>3910.4</v>
      </c>
      <c r="J47" s="15">
        <v>1.07</v>
      </c>
      <c r="K47" s="16">
        <v>0.52</v>
      </c>
    </row>
    <row r="48" spans="1:11" s="23" customFormat="1" ht="15" hidden="1" x14ac:dyDescent="0.2">
      <c r="A48" s="58" t="s">
        <v>51</v>
      </c>
      <c r="B48" s="59" t="s">
        <v>52</v>
      </c>
      <c r="C48" s="60"/>
      <c r="D48" s="61">
        <f>G48*I48</f>
        <v>0</v>
      </c>
      <c r="E48" s="62"/>
      <c r="F48" s="63"/>
      <c r="G48" s="62">
        <f>H48*12</f>
        <v>0</v>
      </c>
      <c r="H48" s="63">
        <v>0</v>
      </c>
      <c r="I48" s="15">
        <v>3910.4</v>
      </c>
      <c r="J48" s="15">
        <v>1.07</v>
      </c>
      <c r="K48" s="16">
        <v>0</v>
      </c>
    </row>
    <row r="49" spans="1:11" s="23" customFormat="1" ht="15" x14ac:dyDescent="0.2">
      <c r="A49" s="58" t="s">
        <v>53</v>
      </c>
      <c r="B49" s="59" t="s">
        <v>52</v>
      </c>
      <c r="C49" s="60"/>
      <c r="D49" s="61">
        <v>196.5</v>
      </c>
      <c r="E49" s="62"/>
      <c r="F49" s="63"/>
      <c r="G49" s="62"/>
      <c r="H49" s="63"/>
      <c r="I49" s="15">
        <v>3910.4</v>
      </c>
      <c r="J49" s="15">
        <v>1.07</v>
      </c>
      <c r="K49" s="16">
        <v>0.01</v>
      </c>
    </row>
    <row r="50" spans="1:11" s="23" customFormat="1" ht="15" x14ac:dyDescent="0.2">
      <c r="A50" s="58" t="s">
        <v>54</v>
      </c>
      <c r="B50" s="59" t="s">
        <v>55</v>
      </c>
      <c r="C50" s="60">
        <f>F50*12</f>
        <v>0</v>
      </c>
      <c r="D50" s="61">
        <v>415.82</v>
      </c>
      <c r="E50" s="62">
        <f>H50*12</f>
        <v>0</v>
      </c>
      <c r="F50" s="63"/>
      <c r="G50" s="62"/>
      <c r="H50" s="63"/>
      <c r="I50" s="15">
        <v>3910.4</v>
      </c>
      <c r="J50" s="15">
        <v>1.07</v>
      </c>
      <c r="K50" s="16">
        <v>0.01</v>
      </c>
    </row>
    <row r="51" spans="1:11" s="23" customFormat="1" ht="15" x14ac:dyDescent="0.2">
      <c r="A51" s="58" t="s">
        <v>142</v>
      </c>
      <c r="B51" s="67" t="s">
        <v>52</v>
      </c>
      <c r="C51" s="60"/>
      <c r="D51" s="61">
        <v>740.94</v>
      </c>
      <c r="E51" s="62"/>
      <c r="F51" s="63"/>
      <c r="G51" s="62"/>
      <c r="H51" s="63"/>
      <c r="I51" s="15"/>
      <c r="J51" s="15"/>
      <c r="K51" s="16"/>
    </row>
    <row r="52" spans="1:11" s="23" customFormat="1" ht="15" x14ac:dyDescent="0.2">
      <c r="A52" s="58" t="s">
        <v>56</v>
      </c>
      <c r="B52" s="59" t="s">
        <v>52</v>
      </c>
      <c r="C52" s="60">
        <f>F52*12</f>
        <v>0</v>
      </c>
      <c r="D52" s="61">
        <v>792.41</v>
      </c>
      <c r="E52" s="62">
        <f>H52*12</f>
        <v>0</v>
      </c>
      <c r="F52" s="63"/>
      <c r="G52" s="62"/>
      <c r="H52" s="63"/>
      <c r="I52" s="15">
        <v>3910.4</v>
      </c>
      <c r="J52" s="15">
        <v>1.07</v>
      </c>
      <c r="K52" s="16">
        <v>0.01</v>
      </c>
    </row>
    <row r="53" spans="1:11" s="23" customFormat="1" ht="15" x14ac:dyDescent="0.2">
      <c r="A53" s="58" t="s">
        <v>57</v>
      </c>
      <c r="B53" s="59" t="s">
        <v>52</v>
      </c>
      <c r="C53" s="60">
        <f>F53*12</f>
        <v>0</v>
      </c>
      <c r="D53" s="61">
        <v>3532.78</v>
      </c>
      <c r="E53" s="62">
        <f>H53*12</f>
        <v>0</v>
      </c>
      <c r="F53" s="63"/>
      <c r="G53" s="62"/>
      <c r="H53" s="63"/>
      <c r="I53" s="15">
        <v>3910.4</v>
      </c>
      <c r="J53" s="15">
        <v>1.07</v>
      </c>
      <c r="K53" s="16">
        <v>0.06</v>
      </c>
    </row>
    <row r="54" spans="1:11" s="23" customFormat="1" ht="15" x14ac:dyDescent="0.2">
      <c r="A54" s="58" t="s">
        <v>58</v>
      </c>
      <c r="B54" s="59" t="s">
        <v>52</v>
      </c>
      <c r="C54" s="60">
        <f>F54*12</f>
        <v>0</v>
      </c>
      <c r="D54" s="61">
        <v>831.63</v>
      </c>
      <c r="E54" s="62">
        <f>H54*12</f>
        <v>0</v>
      </c>
      <c r="F54" s="63"/>
      <c r="G54" s="62"/>
      <c r="H54" s="63"/>
      <c r="I54" s="15">
        <v>3910.4</v>
      </c>
      <c r="J54" s="15">
        <v>1.07</v>
      </c>
      <c r="K54" s="16">
        <v>0.01</v>
      </c>
    </row>
    <row r="55" spans="1:11" s="23" customFormat="1" ht="20.25" customHeight="1" x14ac:dyDescent="0.2">
      <c r="A55" s="58" t="s">
        <v>59</v>
      </c>
      <c r="B55" s="59" t="s">
        <v>52</v>
      </c>
      <c r="C55" s="60"/>
      <c r="D55" s="61">
        <v>396.19</v>
      </c>
      <c r="E55" s="62"/>
      <c r="F55" s="63"/>
      <c r="G55" s="62"/>
      <c r="H55" s="63"/>
      <c r="I55" s="15">
        <v>3910.4</v>
      </c>
      <c r="J55" s="15">
        <v>1.07</v>
      </c>
      <c r="K55" s="16">
        <v>0.01</v>
      </c>
    </row>
    <row r="56" spans="1:11" s="23" customFormat="1" ht="15" x14ac:dyDescent="0.2">
      <c r="A56" s="58" t="s">
        <v>60</v>
      </c>
      <c r="B56" s="59" t="s">
        <v>55</v>
      </c>
      <c r="C56" s="60"/>
      <c r="D56" s="61">
        <v>1584.82</v>
      </c>
      <c r="E56" s="62"/>
      <c r="F56" s="63"/>
      <c r="G56" s="62"/>
      <c r="H56" s="63"/>
      <c r="I56" s="15">
        <v>3910.4</v>
      </c>
      <c r="J56" s="15">
        <v>1.07</v>
      </c>
      <c r="K56" s="16">
        <v>0.03</v>
      </c>
    </row>
    <row r="57" spans="1:11" s="23" customFormat="1" ht="25.5" x14ac:dyDescent="0.2">
      <c r="A57" s="58" t="s">
        <v>61</v>
      </c>
      <c r="B57" s="59" t="s">
        <v>52</v>
      </c>
      <c r="C57" s="60">
        <f>F57*12</f>
        <v>0</v>
      </c>
      <c r="D57" s="62">
        <v>2826.25</v>
      </c>
      <c r="E57" s="62">
        <f>H57*12</f>
        <v>0</v>
      </c>
      <c r="F57" s="63"/>
      <c r="G57" s="62"/>
      <c r="H57" s="63"/>
      <c r="I57" s="15">
        <v>3910.4</v>
      </c>
      <c r="J57" s="15">
        <v>1.07</v>
      </c>
      <c r="K57" s="16">
        <v>0.05</v>
      </c>
    </row>
    <row r="58" spans="1:11" s="23" customFormat="1" ht="15" x14ac:dyDescent="0.2">
      <c r="A58" s="58" t="s">
        <v>62</v>
      </c>
      <c r="B58" s="59" t="s">
        <v>52</v>
      </c>
      <c r="C58" s="60"/>
      <c r="D58" s="62">
        <v>2790.05</v>
      </c>
      <c r="E58" s="62"/>
      <c r="F58" s="63"/>
      <c r="G58" s="62"/>
      <c r="H58" s="63"/>
      <c r="I58" s="15">
        <v>3910.4</v>
      </c>
      <c r="J58" s="15">
        <v>1.07</v>
      </c>
      <c r="K58" s="16">
        <v>0.01</v>
      </c>
    </row>
    <row r="59" spans="1:11" s="23" customFormat="1" ht="25.5" x14ac:dyDescent="0.2">
      <c r="A59" s="156" t="s">
        <v>150</v>
      </c>
      <c r="B59" s="75" t="s">
        <v>29</v>
      </c>
      <c r="C59" s="76"/>
      <c r="D59" s="77">
        <v>48291.15</v>
      </c>
      <c r="E59" s="65"/>
      <c r="F59" s="63"/>
      <c r="G59" s="62"/>
      <c r="H59" s="63"/>
      <c r="I59" s="15">
        <v>3910.4</v>
      </c>
      <c r="J59" s="15">
        <v>1.07</v>
      </c>
      <c r="K59" s="16">
        <v>0</v>
      </c>
    </row>
    <row r="60" spans="1:11" s="23" customFormat="1" ht="15" hidden="1" x14ac:dyDescent="0.2">
      <c r="A60" s="66" t="s">
        <v>63</v>
      </c>
      <c r="B60" s="59" t="s">
        <v>52</v>
      </c>
      <c r="C60" s="60"/>
      <c r="D60" s="61">
        <f>G60*I60</f>
        <v>0</v>
      </c>
      <c r="E60" s="62"/>
      <c r="F60" s="63"/>
      <c r="G60" s="62">
        <f>H60*12</f>
        <v>0</v>
      </c>
      <c r="H60" s="63"/>
      <c r="I60" s="15">
        <v>3910.4</v>
      </c>
      <c r="J60" s="15">
        <v>1.07</v>
      </c>
      <c r="K60" s="16">
        <v>0.01</v>
      </c>
    </row>
    <row r="61" spans="1:11" s="51" customFormat="1" ht="30" x14ac:dyDescent="0.2">
      <c r="A61" s="49" t="s">
        <v>64</v>
      </c>
      <c r="B61" s="26"/>
      <c r="C61" s="27"/>
      <c r="D61" s="29">
        <f>D62+D63+D64+D68+D69+D70</f>
        <v>33797.94</v>
      </c>
      <c r="E61" s="29"/>
      <c r="F61" s="50"/>
      <c r="G61" s="29">
        <f>D61/I61</f>
        <v>8.64</v>
      </c>
      <c r="H61" s="30">
        <f>G61/12</f>
        <v>0.72</v>
      </c>
      <c r="I61" s="15">
        <v>3910.4</v>
      </c>
      <c r="J61" s="15">
        <v>1.07</v>
      </c>
      <c r="K61" s="16">
        <v>0.75</v>
      </c>
    </row>
    <row r="62" spans="1:11" s="23" customFormat="1" ht="15" x14ac:dyDescent="0.2">
      <c r="A62" s="58" t="s">
        <v>65</v>
      </c>
      <c r="B62" s="59" t="s">
        <v>66</v>
      </c>
      <c r="C62" s="60"/>
      <c r="D62" s="61">
        <v>2377.23</v>
      </c>
      <c r="E62" s="62"/>
      <c r="F62" s="63"/>
      <c r="G62" s="62"/>
      <c r="H62" s="63"/>
      <c r="I62" s="15">
        <v>3910.4</v>
      </c>
      <c r="J62" s="15">
        <v>1.07</v>
      </c>
      <c r="K62" s="16">
        <v>0.04</v>
      </c>
    </row>
    <row r="63" spans="1:11" s="23" customFormat="1" ht="25.5" x14ac:dyDescent="0.2">
      <c r="A63" s="58" t="s">
        <v>67</v>
      </c>
      <c r="B63" s="59" t="s">
        <v>68</v>
      </c>
      <c r="C63" s="60"/>
      <c r="D63" s="61">
        <v>1584.82</v>
      </c>
      <c r="E63" s="62"/>
      <c r="F63" s="63"/>
      <c r="G63" s="62"/>
      <c r="H63" s="63"/>
      <c r="I63" s="15">
        <v>3910.4</v>
      </c>
      <c r="J63" s="15">
        <v>1.07</v>
      </c>
      <c r="K63" s="16">
        <v>0.03</v>
      </c>
    </row>
    <row r="64" spans="1:11" s="23" customFormat="1" ht="18.75" customHeight="1" x14ac:dyDescent="0.2">
      <c r="A64" s="58" t="s">
        <v>69</v>
      </c>
      <c r="B64" s="59" t="s">
        <v>70</v>
      </c>
      <c r="C64" s="60"/>
      <c r="D64" s="61">
        <v>1663.21</v>
      </c>
      <c r="E64" s="62"/>
      <c r="F64" s="63"/>
      <c r="G64" s="62"/>
      <c r="H64" s="63"/>
      <c r="I64" s="15">
        <v>3910.4</v>
      </c>
      <c r="J64" s="15">
        <v>1.07</v>
      </c>
      <c r="K64" s="16">
        <v>0.03</v>
      </c>
    </row>
    <row r="65" spans="1:11" s="23" customFormat="1" ht="15" hidden="1" x14ac:dyDescent="0.2">
      <c r="A65" s="58" t="s">
        <v>73</v>
      </c>
      <c r="B65" s="59" t="s">
        <v>70</v>
      </c>
      <c r="C65" s="60"/>
      <c r="D65" s="61">
        <f t="shared" ref="D65:D67" si="3">G65*I65</f>
        <v>0</v>
      </c>
      <c r="E65" s="62"/>
      <c r="F65" s="63"/>
      <c r="G65" s="62"/>
      <c r="H65" s="63"/>
      <c r="I65" s="15">
        <v>3910.4</v>
      </c>
      <c r="J65" s="15">
        <v>1.07</v>
      </c>
      <c r="K65" s="16">
        <v>0</v>
      </c>
    </row>
    <row r="66" spans="1:11" s="23" customFormat="1" ht="15" hidden="1" x14ac:dyDescent="0.2">
      <c r="A66" s="58" t="s">
        <v>74</v>
      </c>
      <c r="B66" s="59" t="s">
        <v>52</v>
      </c>
      <c r="C66" s="60"/>
      <c r="D66" s="61">
        <f t="shared" si="3"/>
        <v>0</v>
      </c>
      <c r="E66" s="62"/>
      <c r="F66" s="63"/>
      <c r="G66" s="62"/>
      <c r="H66" s="63"/>
      <c r="I66" s="15">
        <v>3910.4</v>
      </c>
      <c r="J66" s="15">
        <v>1.07</v>
      </c>
      <c r="K66" s="16">
        <v>0</v>
      </c>
    </row>
    <row r="67" spans="1:11" s="23" customFormat="1" ht="25.5" hidden="1" x14ac:dyDescent="0.2">
      <c r="A67" s="58" t="s">
        <v>75</v>
      </c>
      <c r="B67" s="59" t="s">
        <v>52</v>
      </c>
      <c r="C67" s="60"/>
      <c r="D67" s="61">
        <f t="shared" si="3"/>
        <v>0</v>
      </c>
      <c r="E67" s="62"/>
      <c r="F67" s="63"/>
      <c r="G67" s="62"/>
      <c r="H67" s="63"/>
      <c r="I67" s="15">
        <v>3910.4</v>
      </c>
      <c r="J67" s="15">
        <v>1.07</v>
      </c>
      <c r="K67" s="16">
        <v>0</v>
      </c>
    </row>
    <row r="68" spans="1:11" s="23" customFormat="1" ht="25.5" x14ac:dyDescent="0.2">
      <c r="A68" s="58" t="s">
        <v>76</v>
      </c>
      <c r="B68" s="59" t="s">
        <v>29</v>
      </c>
      <c r="C68" s="60"/>
      <c r="D68" s="61">
        <v>11044.32</v>
      </c>
      <c r="E68" s="62"/>
      <c r="F68" s="63"/>
      <c r="G68" s="62"/>
      <c r="H68" s="63"/>
      <c r="I68" s="15">
        <v>3910.4</v>
      </c>
      <c r="J68" s="15">
        <v>1.07</v>
      </c>
      <c r="K68" s="16">
        <v>0.2</v>
      </c>
    </row>
    <row r="69" spans="1:11" s="23" customFormat="1" ht="21" customHeight="1" x14ac:dyDescent="0.2">
      <c r="A69" s="66" t="s">
        <v>77</v>
      </c>
      <c r="B69" s="59" t="s">
        <v>14</v>
      </c>
      <c r="C69" s="60"/>
      <c r="D69" s="62">
        <v>5636.34</v>
      </c>
      <c r="E69" s="65"/>
      <c r="F69" s="63"/>
      <c r="G69" s="62"/>
      <c r="H69" s="63"/>
      <c r="I69" s="15">
        <v>3910.4</v>
      </c>
      <c r="J69" s="15">
        <v>1.07</v>
      </c>
      <c r="K69" s="16">
        <v>0.11</v>
      </c>
    </row>
    <row r="70" spans="1:11" s="23" customFormat="1" ht="25.5" x14ac:dyDescent="0.2">
      <c r="A70" s="80" t="s">
        <v>151</v>
      </c>
      <c r="B70" s="75" t="s">
        <v>29</v>
      </c>
      <c r="C70" s="76"/>
      <c r="D70" s="77">
        <v>11492.02</v>
      </c>
      <c r="E70" s="62"/>
      <c r="F70" s="63"/>
      <c r="G70" s="62"/>
      <c r="H70" s="63"/>
      <c r="I70" s="15">
        <v>3910.4</v>
      </c>
      <c r="J70" s="15">
        <v>1.07</v>
      </c>
      <c r="K70" s="16">
        <v>0</v>
      </c>
    </row>
    <row r="71" spans="1:11" s="23" customFormat="1" ht="30" x14ac:dyDescent="0.2">
      <c r="A71" s="49" t="s">
        <v>78</v>
      </c>
      <c r="B71" s="149"/>
      <c r="C71" s="64"/>
      <c r="D71" s="29">
        <f>D72</f>
        <v>13528.87</v>
      </c>
      <c r="E71" s="62"/>
      <c r="F71" s="63"/>
      <c r="G71" s="29">
        <f>D71/I71</f>
        <v>3.46</v>
      </c>
      <c r="H71" s="30">
        <f>G71/12</f>
        <v>0.28999999999999998</v>
      </c>
      <c r="I71" s="15">
        <v>3910.4</v>
      </c>
      <c r="J71" s="15">
        <v>1.07</v>
      </c>
      <c r="K71" s="16">
        <v>0.06</v>
      </c>
    </row>
    <row r="72" spans="1:11" s="23" customFormat="1" ht="25.5" x14ac:dyDescent="0.2">
      <c r="A72" s="150" t="s">
        <v>152</v>
      </c>
      <c r="B72" s="75" t="s">
        <v>29</v>
      </c>
      <c r="C72" s="76"/>
      <c r="D72" s="77">
        <v>13528.87</v>
      </c>
      <c r="E72" s="62"/>
      <c r="F72" s="62"/>
      <c r="G72" s="62"/>
      <c r="H72" s="63"/>
      <c r="I72" s="15">
        <v>3910.4</v>
      </c>
      <c r="J72" s="15">
        <v>1.07</v>
      </c>
      <c r="K72" s="16">
        <v>0</v>
      </c>
    </row>
    <row r="73" spans="1:11" s="23" customFormat="1" ht="15" x14ac:dyDescent="0.2">
      <c r="A73" s="25" t="s">
        <v>79</v>
      </c>
      <c r="B73" s="149"/>
      <c r="C73" s="64"/>
      <c r="D73" s="29">
        <f>D75+D76+D86+D87</f>
        <v>40574.980000000003</v>
      </c>
      <c r="E73" s="65"/>
      <c r="F73" s="140"/>
      <c r="G73" s="29">
        <f>D73/I73</f>
        <v>10.38</v>
      </c>
      <c r="H73" s="30">
        <v>0.86</v>
      </c>
      <c r="I73" s="15">
        <v>3910.4</v>
      </c>
      <c r="J73" s="15">
        <v>1.07</v>
      </c>
      <c r="K73" s="16">
        <v>0.21</v>
      </c>
    </row>
    <row r="74" spans="1:11" s="23" customFormat="1" ht="15" hidden="1" x14ac:dyDescent="0.2">
      <c r="A74" s="58" t="s">
        <v>80</v>
      </c>
      <c r="B74" s="59" t="s">
        <v>14</v>
      </c>
      <c r="C74" s="60"/>
      <c r="D74" s="61">
        <f t="shared" ref="D74:D81" si="4">G74*I74</f>
        <v>0</v>
      </c>
      <c r="E74" s="62"/>
      <c r="F74" s="63"/>
      <c r="G74" s="62">
        <f>H74*12</f>
        <v>0</v>
      </c>
      <c r="H74" s="63">
        <v>0</v>
      </c>
      <c r="I74" s="15">
        <v>3910.4</v>
      </c>
      <c r="J74" s="15">
        <v>1.07</v>
      </c>
      <c r="K74" s="16">
        <v>0</v>
      </c>
    </row>
    <row r="75" spans="1:11" s="23" customFormat="1" ht="15" x14ac:dyDescent="0.2">
      <c r="A75" s="58" t="s">
        <v>81</v>
      </c>
      <c r="B75" s="59" t="s">
        <v>52</v>
      </c>
      <c r="C75" s="60"/>
      <c r="D75" s="61">
        <v>10860.34</v>
      </c>
      <c r="E75" s="62"/>
      <c r="F75" s="63"/>
      <c r="G75" s="62"/>
      <c r="H75" s="63"/>
      <c r="I75" s="15">
        <v>3910.4</v>
      </c>
      <c r="J75" s="15">
        <v>1.07</v>
      </c>
      <c r="K75" s="16">
        <v>0.2</v>
      </c>
    </row>
    <row r="76" spans="1:11" s="23" customFormat="1" ht="15" x14ac:dyDescent="0.2">
      <c r="A76" s="58" t="s">
        <v>82</v>
      </c>
      <c r="B76" s="59" t="s">
        <v>52</v>
      </c>
      <c r="C76" s="60"/>
      <c r="D76" s="61">
        <v>828.31</v>
      </c>
      <c r="E76" s="62"/>
      <c r="F76" s="63"/>
      <c r="G76" s="62"/>
      <c r="H76" s="63"/>
      <c r="I76" s="15">
        <v>3910.4</v>
      </c>
      <c r="J76" s="15">
        <v>1.07</v>
      </c>
      <c r="K76" s="16">
        <v>0.01</v>
      </c>
    </row>
    <row r="77" spans="1:11" s="23" customFormat="1" ht="27.75" hidden="1" customHeight="1" x14ac:dyDescent="0.2">
      <c r="A77" s="66" t="s">
        <v>83</v>
      </c>
      <c r="B77" s="59" t="s">
        <v>29</v>
      </c>
      <c r="C77" s="60"/>
      <c r="D77" s="61">
        <f t="shared" si="4"/>
        <v>0</v>
      </c>
      <c r="E77" s="62"/>
      <c r="F77" s="63"/>
      <c r="G77" s="62"/>
      <c r="H77" s="63"/>
      <c r="I77" s="15">
        <v>3910.4</v>
      </c>
      <c r="J77" s="15">
        <v>1.07</v>
      </c>
      <c r="K77" s="16">
        <v>0</v>
      </c>
    </row>
    <row r="78" spans="1:11" s="23" customFormat="1" ht="25.5" hidden="1" x14ac:dyDescent="0.2">
      <c r="A78" s="66" t="s">
        <v>84</v>
      </c>
      <c r="B78" s="59" t="s">
        <v>29</v>
      </c>
      <c r="C78" s="60"/>
      <c r="D78" s="61">
        <f t="shared" si="4"/>
        <v>0</v>
      </c>
      <c r="E78" s="62"/>
      <c r="F78" s="63"/>
      <c r="G78" s="62"/>
      <c r="H78" s="63"/>
      <c r="I78" s="15">
        <v>3910.4</v>
      </c>
      <c r="J78" s="15">
        <v>1.07</v>
      </c>
      <c r="K78" s="16">
        <v>0</v>
      </c>
    </row>
    <row r="79" spans="1:11" s="23" customFormat="1" ht="25.5" hidden="1" x14ac:dyDescent="0.2">
      <c r="A79" s="66" t="s">
        <v>85</v>
      </c>
      <c r="B79" s="59" t="s">
        <v>29</v>
      </c>
      <c r="C79" s="60"/>
      <c r="D79" s="61">
        <f t="shared" si="4"/>
        <v>0</v>
      </c>
      <c r="E79" s="62"/>
      <c r="F79" s="63"/>
      <c r="G79" s="62"/>
      <c r="H79" s="63"/>
      <c r="I79" s="15">
        <v>3910.4</v>
      </c>
      <c r="J79" s="15">
        <v>1.07</v>
      </c>
      <c r="K79" s="16">
        <v>0</v>
      </c>
    </row>
    <row r="80" spans="1:11" s="23" customFormat="1" ht="25.5" hidden="1" x14ac:dyDescent="0.2">
      <c r="A80" s="66" t="s">
        <v>86</v>
      </c>
      <c r="B80" s="59" t="s">
        <v>29</v>
      </c>
      <c r="C80" s="60"/>
      <c r="D80" s="61">
        <f t="shared" si="4"/>
        <v>0</v>
      </c>
      <c r="E80" s="62"/>
      <c r="F80" s="63"/>
      <c r="G80" s="62"/>
      <c r="H80" s="63"/>
      <c r="I80" s="15">
        <v>3910.4</v>
      </c>
      <c r="J80" s="15">
        <v>1.07</v>
      </c>
      <c r="K80" s="16">
        <v>0</v>
      </c>
    </row>
    <row r="81" spans="1:11" s="23" customFormat="1" ht="25.5" hidden="1" x14ac:dyDescent="0.2">
      <c r="A81" s="66" t="s">
        <v>87</v>
      </c>
      <c r="B81" s="59" t="s">
        <v>29</v>
      </c>
      <c r="C81" s="60"/>
      <c r="D81" s="61">
        <f t="shared" si="4"/>
        <v>0</v>
      </c>
      <c r="E81" s="62"/>
      <c r="F81" s="63"/>
      <c r="G81" s="62"/>
      <c r="H81" s="63"/>
      <c r="I81" s="15">
        <v>3910.4</v>
      </c>
      <c r="J81" s="15">
        <v>1.07</v>
      </c>
      <c r="K81" s="16">
        <v>0</v>
      </c>
    </row>
    <row r="82" spans="1:11" s="23" customFormat="1" ht="15" hidden="1" x14ac:dyDescent="0.2">
      <c r="A82" s="49"/>
      <c r="B82" s="59"/>
      <c r="C82" s="60"/>
      <c r="D82" s="29"/>
      <c r="E82" s="62"/>
      <c r="F82" s="63"/>
      <c r="G82" s="29"/>
      <c r="H82" s="30"/>
      <c r="I82" s="15">
        <v>3910.4</v>
      </c>
      <c r="J82" s="15"/>
      <c r="K82" s="16"/>
    </row>
    <row r="83" spans="1:11" s="23" customFormat="1" ht="15" hidden="1" x14ac:dyDescent="0.2">
      <c r="A83" s="58"/>
      <c r="B83" s="59"/>
      <c r="C83" s="60"/>
      <c r="D83" s="61"/>
      <c r="E83" s="62"/>
      <c r="F83" s="63"/>
      <c r="G83" s="62"/>
      <c r="H83" s="63"/>
      <c r="I83" s="15">
        <v>3910.4</v>
      </c>
      <c r="J83" s="15"/>
      <c r="K83" s="16"/>
    </row>
    <row r="84" spans="1:11" s="23" customFormat="1" ht="15" hidden="1" x14ac:dyDescent="0.2">
      <c r="A84" s="58"/>
      <c r="B84" s="59"/>
      <c r="C84" s="60"/>
      <c r="D84" s="61"/>
      <c r="E84" s="62"/>
      <c r="F84" s="63"/>
      <c r="G84" s="62"/>
      <c r="H84" s="63"/>
      <c r="I84" s="15">
        <v>3910.4</v>
      </c>
      <c r="J84" s="15"/>
      <c r="K84" s="16"/>
    </row>
    <row r="85" spans="1:11" s="23" customFormat="1" ht="15" hidden="1" x14ac:dyDescent="0.2">
      <c r="A85" s="58"/>
      <c r="B85" s="59"/>
      <c r="C85" s="60"/>
      <c r="D85" s="61"/>
      <c r="E85" s="62"/>
      <c r="F85" s="63"/>
      <c r="G85" s="62"/>
      <c r="H85" s="63"/>
      <c r="I85" s="15">
        <v>3910.4</v>
      </c>
      <c r="J85" s="15"/>
      <c r="K85" s="16"/>
    </row>
    <row r="86" spans="1:11" s="23" customFormat="1" ht="15" hidden="1" x14ac:dyDescent="0.2">
      <c r="A86" s="58" t="s">
        <v>88</v>
      </c>
      <c r="B86" s="68" t="s">
        <v>89</v>
      </c>
      <c r="C86" s="64"/>
      <c r="D86" s="69"/>
      <c r="E86" s="65"/>
      <c r="F86" s="63"/>
      <c r="G86" s="65"/>
      <c r="H86" s="140"/>
      <c r="I86" s="15">
        <v>3910.4</v>
      </c>
      <c r="J86" s="15"/>
      <c r="K86" s="16"/>
    </row>
    <row r="87" spans="1:11" s="23" customFormat="1" ht="15" x14ac:dyDescent="0.2">
      <c r="A87" s="58" t="s">
        <v>90</v>
      </c>
      <c r="B87" s="68" t="s">
        <v>91</v>
      </c>
      <c r="C87" s="64"/>
      <c r="D87" s="69">
        <v>28886.33</v>
      </c>
      <c r="E87" s="65"/>
      <c r="F87" s="63"/>
      <c r="G87" s="65"/>
      <c r="H87" s="140"/>
      <c r="I87" s="15">
        <v>3910.4</v>
      </c>
      <c r="J87" s="15"/>
      <c r="K87" s="16"/>
    </row>
    <row r="88" spans="1:11" s="15" customFormat="1" ht="15" x14ac:dyDescent="0.2">
      <c r="A88" s="49" t="s">
        <v>92</v>
      </c>
      <c r="B88" s="26"/>
      <c r="C88" s="27"/>
      <c r="D88" s="29">
        <v>0</v>
      </c>
      <c r="E88" s="29"/>
      <c r="F88" s="50"/>
      <c r="G88" s="29">
        <f>D88/I88</f>
        <v>0</v>
      </c>
      <c r="H88" s="30">
        <f>G88/12</f>
        <v>0</v>
      </c>
      <c r="I88" s="15">
        <v>3910.4</v>
      </c>
      <c r="J88" s="15">
        <v>1.07</v>
      </c>
      <c r="K88" s="16">
        <v>0.03</v>
      </c>
    </row>
    <row r="89" spans="1:11" s="23" customFormat="1" ht="15" x14ac:dyDescent="0.2">
      <c r="A89" s="49" t="s">
        <v>94</v>
      </c>
      <c r="B89" s="59"/>
      <c r="C89" s="64"/>
      <c r="D89" s="28">
        <v>0</v>
      </c>
      <c r="E89" s="29"/>
      <c r="F89" s="50"/>
      <c r="G89" s="29">
        <f>D89/I89</f>
        <v>0</v>
      </c>
      <c r="H89" s="30">
        <f>G89/12</f>
        <v>0</v>
      </c>
      <c r="I89" s="15">
        <v>3910.4</v>
      </c>
      <c r="J89" s="15"/>
      <c r="K89" s="16"/>
    </row>
    <row r="90" spans="1:11" s="23" customFormat="1" ht="15" hidden="1" x14ac:dyDescent="0.2">
      <c r="A90" s="58" t="s">
        <v>96</v>
      </c>
      <c r="B90" s="68" t="s">
        <v>52</v>
      </c>
      <c r="C90" s="64"/>
      <c r="D90" s="69"/>
      <c r="E90" s="65"/>
      <c r="F90" s="63"/>
      <c r="G90" s="65"/>
      <c r="H90" s="140"/>
      <c r="I90" s="15">
        <v>3910.4</v>
      </c>
      <c r="J90" s="15"/>
      <c r="K90" s="16"/>
    </row>
    <row r="91" spans="1:11" s="15" customFormat="1" ht="15" x14ac:dyDescent="0.2">
      <c r="A91" s="49" t="s">
        <v>97</v>
      </c>
      <c r="B91" s="26"/>
      <c r="C91" s="27"/>
      <c r="D91" s="29">
        <f>D92</f>
        <v>2208.87</v>
      </c>
      <c r="E91" s="29"/>
      <c r="F91" s="50"/>
      <c r="G91" s="29">
        <f>D91/I91</f>
        <v>0.56000000000000005</v>
      </c>
      <c r="H91" s="30">
        <f>G91/12</f>
        <v>0.05</v>
      </c>
      <c r="I91" s="15">
        <v>3910.4</v>
      </c>
      <c r="J91" s="15">
        <v>1.07</v>
      </c>
      <c r="K91" s="16">
        <v>0.47</v>
      </c>
    </row>
    <row r="92" spans="1:11" s="23" customFormat="1" ht="15.75" thickBot="1" x14ac:dyDescent="0.25">
      <c r="A92" s="58" t="s">
        <v>99</v>
      </c>
      <c r="B92" s="68" t="s">
        <v>130</v>
      </c>
      <c r="C92" s="60"/>
      <c r="D92" s="61">
        <v>2208.87</v>
      </c>
      <c r="E92" s="62"/>
      <c r="F92" s="63"/>
      <c r="G92" s="62"/>
      <c r="H92" s="63"/>
      <c r="I92" s="15">
        <v>3910.4</v>
      </c>
      <c r="J92" s="15">
        <v>1.07</v>
      </c>
      <c r="K92" s="16">
        <v>0.04</v>
      </c>
    </row>
    <row r="93" spans="1:11" s="23" customFormat="1" ht="25.5" hidden="1" customHeight="1" x14ac:dyDescent="0.2">
      <c r="A93" s="58"/>
      <c r="B93" s="68"/>
      <c r="C93" s="60"/>
      <c r="D93" s="61"/>
      <c r="E93" s="62"/>
      <c r="F93" s="63"/>
      <c r="G93" s="62"/>
      <c r="H93" s="63"/>
      <c r="I93" s="15">
        <v>3910.4</v>
      </c>
      <c r="J93" s="15"/>
      <c r="K93" s="16"/>
    </row>
    <row r="94" spans="1:11" s="23" customFormat="1" ht="25.5" hidden="1" customHeight="1" x14ac:dyDescent="0.2">
      <c r="A94" s="58"/>
      <c r="B94" s="68"/>
      <c r="C94" s="70"/>
      <c r="D94" s="71"/>
      <c r="E94" s="72"/>
      <c r="F94" s="73"/>
      <c r="G94" s="72"/>
      <c r="H94" s="73"/>
      <c r="I94" s="15">
        <v>3910.4</v>
      </c>
      <c r="J94" s="15"/>
      <c r="K94" s="16"/>
    </row>
    <row r="95" spans="1:11" s="15" customFormat="1" ht="30.75" thickBot="1" x14ac:dyDescent="0.25">
      <c r="A95" s="138" t="s">
        <v>101</v>
      </c>
      <c r="B95" s="13" t="s">
        <v>29</v>
      </c>
      <c r="C95" s="139">
        <f>F95*12</f>
        <v>0</v>
      </c>
      <c r="D95" s="127">
        <v>57248.25</v>
      </c>
      <c r="E95" s="127">
        <f>H95*12</f>
        <v>14.64</v>
      </c>
      <c r="F95" s="128"/>
      <c r="G95" s="127">
        <f>H95*12</f>
        <v>14.64</v>
      </c>
      <c r="H95" s="128">
        <f>1.11+0.11</f>
        <v>1.22</v>
      </c>
      <c r="I95" s="15">
        <v>3910.4</v>
      </c>
      <c r="J95" s="15">
        <v>1.07</v>
      </c>
      <c r="K95" s="16">
        <v>1.33</v>
      </c>
    </row>
    <row r="96" spans="1:11" s="15" customFormat="1" ht="19.5" hidden="1" thickBot="1" x14ac:dyDescent="0.25">
      <c r="A96" s="135" t="s">
        <v>102</v>
      </c>
      <c r="B96" s="136"/>
      <c r="C96" s="137">
        <f>F96*12</f>
        <v>0</v>
      </c>
      <c r="D96" s="124">
        <f t="shared" ref="D96:D105" si="5">G96*I96</f>
        <v>0</v>
      </c>
      <c r="E96" s="124">
        <f t="shared" ref="E96:E106" si="6">H96*12</f>
        <v>0</v>
      </c>
      <c r="F96" s="125"/>
      <c r="G96" s="124">
        <f t="shared" ref="G96:G105" si="7">H96*12</f>
        <v>0</v>
      </c>
      <c r="H96" s="30"/>
      <c r="I96" s="15">
        <v>3910.4</v>
      </c>
      <c r="K96" s="16"/>
    </row>
    <row r="97" spans="1:11" s="78" customFormat="1" ht="15.75" hidden="1" thickBot="1" x14ac:dyDescent="0.25">
      <c r="A97" s="74" t="s">
        <v>103</v>
      </c>
      <c r="B97" s="75"/>
      <c r="C97" s="76"/>
      <c r="D97" s="56">
        <f t="shared" si="5"/>
        <v>0</v>
      </c>
      <c r="E97" s="56">
        <f t="shared" si="6"/>
        <v>0</v>
      </c>
      <c r="F97" s="57"/>
      <c r="G97" s="56">
        <f t="shared" si="7"/>
        <v>0</v>
      </c>
      <c r="H97" s="141"/>
      <c r="I97" s="15">
        <v>3910.4</v>
      </c>
      <c r="K97" s="79"/>
    </row>
    <row r="98" spans="1:11" s="78" customFormat="1" ht="15.75" hidden="1" thickBot="1" x14ac:dyDescent="0.25">
      <c r="A98" s="74" t="s">
        <v>104</v>
      </c>
      <c r="B98" s="75"/>
      <c r="C98" s="76"/>
      <c r="D98" s="56">
        <f t="shared" si="5"/>
        <v>0</v>
      </c>
      <c r="E98" s="56">
        <f t="shared" si="6"/>
        <v>0</v>
      </c>
      <c r="F98" s="57"/>
      <c r="G98" s="56">
        <f t="shared" si="7"/>
        <v>0</v>
      </c>
      <c r="H98" s="141"/>
      <c r="I98" s="15">
        <v>3910.4</v>
      </c>
      <c r="K98" s="79"/>
    </row>
    <row r="99" spans="1:11" s="78" customFormat="1" ht="15.75" hidden="1" thickBot="1" x14ac:dyDescent="0.25">
      <c r="A99" s="74" t="s">
        <v>105</v>
      </c>
      <c r="B99" s="75"/>
      <c r="C99" s="76"/>
      <c r="D99" s="56">
        <f t="shared" si="5"/>
        <v>0</v>
      </c>
      <c r="E99" s="56">
        <f t="shared" si="6"/>
        <v>0</v>
      </c>
      <c r="F99" s="57"/>
      <c r="G99" s="56">
        <f t="shared" si="7"/>
        <v>0</v>
      </c>
      <c r="H99" s="141"/>
      <c r="I99" s="15">
        <v>3910.4</v>
      </c>
      <c r="K99" s="79"/>
    </row>
    <row r="100" spans="1:11" s="78" customFormat="1" ht="15.75" hidden="1" thickBot="1" x14ac:dyDescent="0.25">
      <c r="A100" s="74" t="s">
        <v>106</v>
      </c>
      <c r="B100" s="75"/>
      <c r="C100" s="76"/>
      <c r="D100" s="56">
        <f t="shared" si="5"/>
        <v>0</v>
      </c>
      <c r="E100" s="56">
        <f t="shared" si="6"/>
        <v>0</v>
      </c>
      <c r="F100" s="57"/>
      <c r="G100" s="56">
        <f t="shared" si="7"/>
        <v>0</v>
      </c>
      <c r="H100" s="141"/>
      <c r="I100" s="15">
        <v>3910.4</v>
      </c>
      <c r="K100" s="79"/>
    </row>
    <row r="101" spans="1:11" s="78" customFormat="1" ht="15.75" hidden="1" thickBot="1" x14ac:dyDescent="0.25">
      <c r="A101" s="74" t="s">
        <v>107</v>
      </c>
      <c r="B101" s="75"/>
      <c r="C101" s="76"/>
      <c r="D101" s="56">
        <f t="shared" si="5"/>
        <v>0</v>
      </c>
      <c r="E101" s="56">
        <f t="shared" si="6"/>
        <v>0</v>
      </c>
      <c r="F101" s="57"/>
      <c r="G101" s="56">
        <f t="shared" si="7"/>
        <v>0</v>
      </c>
      <c r="H101" s="141"/>
      <c r="I101" s="15">
        <v>3910.4</v>
      </c>
      <c r="K101" s="79"/>
    </row>
    <row r="102" spans="1:11" s="78" customFormat="1" ht="15.75" hidden="1" thickBot="1" x14ac:dyDescent="0.25">
      <c r="A102" s="80" t="s">
        <v>108</v>
      </c>
      <c r="B102" s="81"/>
      <c r="C102" s="82"/>
      <c r="D102" s="56">
        <f t="shared" si="5"/>
        <v>0</v>
      </c>
      <c r="E102" s="56">
        <f t="shared" si="6"/>
        <v>0</v>
      </c>
      <c r="F102" s="57"/>
      <c r="G102" s="56">
        <f t="shared" si="7"/>
        <v>0</v>
      </c>
      <c r="H102" s="141"/>
      <c r="I102" s="15">
        <v>3910.4</v>
      </c>
      <c r="K102" s="79"/>
    </row>
    <row r="103" spans="1:11" s="78" customFormat="1" ht="15.75" hidden="1" thickBot="1" x14ac:dyDescent="0.25">
      <c r="A103" s="80" t="s">
        <v>109</v>
      </c>
      <c r="B103" s="81"/>
      <c r="C103" s="82"/>
      <c r="D103" s="56">
        <f t="shared" si="5"/>
        <v>0</v>
      </c>
      <c r="E103" s="56">
        <f t="shared" si="6"/>
        <v>0</v>
      </c>
      <c r="F103" s="57"/>
      <c r="G103" s="56">
        <f t="shared" si="7"/>
        <v>0</v>
      </c>
      <c r="H103" s="141"/>
      <c r="I103" s="15">
        <v>3910.4</v>
      </c>
      <c r="K103" s="79"/>
    </row>
    <row r="104" spans="1:11" s="78" customFormat="1" ht="15.75" hidden="1" thickBot="1" x14ac:dyDescent="0.25">
      <c r="A104" s="80" t="s">
        <v>110</v>
      </c>
      <c r="B104" s="81"/>
      <c r="C104" s="82"/>
      <c r="D104" s="56">
        <f t="shared" si="5"/>
        <v>0</v>
      </c>
      <c r="E104" s="56">
        <f t="shared" si="6"/>
        <v>0</v>
      </c>
      <c r="F104" s="57"/>
      <c r="G104" s="56">
        <f t="shared" si="7"/>
        <v>0</v>
      </c>
      <c r="H104" s="141"/>
      <c r="I104" s="15">
        <v>3910.4</v>
      </c>
      <c r="K104" s="79"/>
    </row>
    <row r="105" spans="1:11" s="78" customFormat="1" ht="15.75" hidden="1" thickBot="1" x14ac:dyDescent="0.25">
      <c r="A105" s="80" t="s">
        <v>111</v>
      </c>
      <c r="B105" s="81"/>
      <c r="C105" s="82"/>
      <c r="D105" s="56">
        <f t="shared" si="5"/>
        <v>0</v>
      </c>
      <c r="E105" s="56">
        <f t="shared" si="6"/>
        <v>0</v>
      </c>
      <c r="F105" s="57"/>
      <c r="G105" s="56">
        <f t="shared" si="7"/>
        <v>0</v>
      </c>
      <c r="H105" s="142"/>
      <c r="I105" s="15">
        <v>3910.4</v>
      </c>
      <c r="K105" s="79"/>
    </row>
    <row r="106" spans="1:11" s="78" customFormat="1" ht="20.25" thickBot="1" x14ac:dyDescent="0.25">
      <c r="A106" s="83" t="s">
        <v>112</v>
      </c>
      <c r="B106" s="84" t="s">
        <v>22</v>
      </c>
      <c r="C106" s="126"/>
      <c r="D106" s="127">
        <f>G106*I106</f>
        <v>80710.66</v>
      </c>
      <c r="E106" s="127">
        <f t="shared" si="6"/>
        <v>20.64</v>
      </c>
      <c r="F106" s="128"/>
      <c r="G106" s="127">
        <f>H106*12</f>
        <v>20.64</v>
      </c>
      <c r="H106" s="128">
        <v>1.72</v>
      </c>
      <c r="I106" s="15">
        <v>3910.4</v>
      </c>
      <c r="K106" s="79"/>
    </row>
    <row r="107" spans="1:11" s="85" customFormat="1" ht="26.25" customHeight="1" thickBot="1" x14ac:dyDescent="0.25">
      <c r="A107" s="129" t="s">
        <v>131</v>
      </c>
      <c r="B107" s="130" t="s">
        <v>132</v>
      </c>
      <c r="C107" s="131"/>
      <c r="D107" s="127">
        <v>22800</v>
      </c>
      <c r="E107" s="127"/>
      <c r="F107" s="128"/>
      <c r="G107" s="127">
        <f>D107/I107</f>
        <v>5.83</v>
      </c>
      <c r="H107" s="132">
        <f>G107/12</f>
        <v>0.49</v>
      </c>
      <c r="I107" s="15">
        <v>3910.4</v>
      </c>
      <c r="K107" s="86"/>
    </row>
    <row r="108" spans="1:11" s="91" customFormat="1" ht="20.25" thickBot="1" x14ac:dyDescent="0.45">
      <c r="A108" s="87" t="s">
        <v>113</v>
      </c>
      <c r="B108" s="88"/>
      <c r="C108" s="89">
        <f>F108*12</f>
        <v>0</v>
      </c>
      <c r="D108" s="90">
        <f>D95+D91+D89+D88+D73+D71+D61+D47+D46+D45+D44+D43+D42+D41+D37+D36+D35+D34+D33+D24+D16+D106+D107</f>
        <v>809418.63</v>
      </c>
      <c r="E108" s="90">
        <f>E95+E91+E89+E88+E73+E71+E61+E47+E46+E45+E44+E43+E42+E41+E37+E36+E35+E34+E33+E24+E16+E106+E107</f>
        <v>155.76</v>
      </c>
      <c r="F108" s="90">
        <f>F95+F91+F89+F88+F73+F71+F61+F47+F46+F45+F44+F43+F42+F41+F37+F36+F35+F34+F33+F24+F16+F106+F107</f>
        <v>0</v>
      </c>
      <c r="G108" s="90">
        <f>G95+G91+G89+G88+G73+G71+G61+G47+G46+G45+G44+G43+G42+G41+G37+G36+G35+G34+G33+G24+G16+G106+G107</f>
        <v>206.98</v>
      </c>
      <c r="H108" s="90">
        <f>H95+H91+H89+H88+H73+H71+H61+H47+H46+H45+H44+H43+H42+H41+H37+H36+H35+H34+H33+H24+H16+H106+H107</f>
        <v>17.260000000000002</v>
      </c>
      <c r="I108" s="15">
        <v>3910.4</v>
      </c>
      <c r="K108" s="92"/>
    </row>
    <row r="109" spans="1:11" s="96" customFormat="1" ht="19.5" x14ac:dyDescent="0.2">
      <c r="A109" s="93"/>
      <c r="B109" s="94"/>
      <c r="C109" s="94"/>
      <c r="D109" s="95"/>
      <c r="E109" s="95"/>
      <c r="F109" s="95"/>
      <c r="G109" s="95"/>
      <c r="H109" s="95"/>
      <c r="I109" s="15">
        <v>3910.4</v>
      </c>
      <c r="K109" s="97"/>
    </row>
    <row r="110" spans="1:11" s="102" customFormat="1" ht="18.75" hidden="1" x14ac:dyDescent="0.4">
      <c r="A110" s="98"/>
      <c r="B110" s="99"/>
      <c r="C110" s="100"/>
      <c r="D110" s="101"/>
      <c r="E110" s="101"/>
      <c r="F110" s="101"/>
      <c r="G110" s="101"/>
      <c r="H110" s="101"/>
      <c r="I110" s="15">
        <v>3910.4</v>
      </c>
      <c r="K110" s="103"/>
    </row>
    <row r="111" spans="1:11" s="102" customFormat="1" ht="18.75" hidden="1" x14ac:dyDescent="0.4">
      <c r="A111" s="98"/>
      <c r="B111" s="99"/>
      <c r="C111" s="100"/>
      <c r="D111" s="101"/>
      <c r="E111" s="101"/>
      <c r="F111" s="101"/>
      <c r="G111" s="101"/>
      <c r="H111" s="101"/>
      <c r="I111" s="15">
        <v>3910.4</v>
      </c>
      <c r="K111" s="103"/>
    </row>
    <row r="112" spans="1:11" s="102" customFormat="1" ht="19.5" thickBot="1" x14ac:dyDescent="0.45">
      <c r="A112" s="98"/>
      <c r="B112" s="99"/>
      <c r="C112" s="100"/>
      <c r="D112" s="101"/>
      <c r="E112" s="101"/>
      <c r="F112" s="101"/>
      <c r="G112" s="101"/>
      <c r="H112" s="101"/>
      <c r="I112" s="15">
        <v>3910.4</v>
      </c>
      <c r="K112" s="103"/>
    </row>
    <row r="113" spans="1:14" s="102" customFormat="1" ht="39.75" thickBot="1" x14ac:dyDescent="0.45">
      <c r="A113" s="87" t="s">
        <v>114</v>
      </c>
      <c r="B113" s="88"/>
      <c r="C113" s="89">
        <f>F113*12</f>
        <v>0</v>
      </c>
      <c r="D113" s="104">
        <f>D116+D117+D118+D123</f>
        <v>149356.81</v>
      </c>
      <c r="E113" s="104">
        <f t="shared" ref="E113:H113" si="8">E116+E117+E118+E123</f>
        <v>0</v>
      </c>
      <c r="F113" s="104">
        <f t="shared" si="8"/>
        <v>0</v>
      </c>
      <c r="G113" s="104">
        <f t="shared" si="8"/>
        <v>38.19</v>
      </c>
      <c r="H113" s="104">
        <f t="shared" si="8"/>
        <v>3.19</v>
      </c>
      <c r="I113" s="15">
        <v>3910.4</v>
      </c>
      <c r="K113" s="103"/>
      <c r="N113" s="157"/>
    </row>
    <row r="114" spans="1:14" s="102" customFormat="1" ht="18.75" hidden="1" x14ac:dyDescent="0.4">
      <c r="A114" s="80"/>
      <c r="B114" s="81"/>
      <c r="C114" s="82"/>
      <c r="D114" s="106"/>
      <c r="E114" s="106"/>
      <c r="F114" s="106"/>
      <c r="G114" s="35">
        <f t="shared" ref="G114:G115" si="9">D114/I114</f>
        <v>0</v>
      </c>
      <c r="H114" s="36">
        <f t="shared" ref="H114:H115" si="10">G114/12</f>
        <v>0</v>
      </c>
      <c r="I114" s="15">
        <v>3910.4</v>
      </c>
      <c r="K114" s="103"/>
    </row>
    <row r="115" spans="1:14" s="102" customFormat="1" ht="18.75" hidden="1" x14ac:dyDescent="0.4">
      <c r="A115" s="80"/>
      <c r="B115" s="81"/>
      <c r="C115" s="82"/>
      <c r="D115" s="106"/>
      <c r="E115" s="106"/>
      <c r="F115" s="106"/>
      <c r="G115" s="35">
        <f t="shared" si="9"/>
        <v>0</v>
      </c>
      <c r="H115" s="36">
        <f t="shared" si="10"/>
        <v>0</v>
      </c>
      <c r="I115" s="15">
        <v>3910.4</v>
      </c>
      <c r="K115" s="103"/>
    </row>
    <row r="116" spans="1:14" s="102" customFormat="1" ht="18.75" x14ac:dyDescent="0.4">
      <c r="A116" s="80" t="s">
        <v>153</v>
      </c>
      <c r="B116" s="81"/>
      <c r="C116" s="82"/>
      <c r="D116" s="106">
        <v>7304.37</v>
      </c>
      <c r="E116" s="106"/>
      <c r="F116" s="106"/>
      <c r="G116" s="35">
        <f>D116/I116</f>
        <v>1.87</v>
      </c>
      <c r="H116" s="36">
        <f>G116/12</f>
        <v>0.16</v>
      </c>
      <c r="I116" s="15">
        <v>3910.4</v>
      </c>
      <c r="K116" s="103"/>
    </row>
    <row r="117" spans="1:14" s="102" customFormat="1" ht="18.75" x14ac:dyDescent="0.4">
      <c r="A117" s="80" t="s">
        <v>145</v>
      </c>
      <c r="B117" s="81"/>
      <c r="C117" s="82"/>
      <c r="D117" s="106">
        <v>14810.24</v>
      </c>
      <c r="E117" s="106"/>
      <c r="F117" s="106"/>
      <c r="G117" s="35">
        <f t="shared" ref="G117:G123" si="11">D117/I117</f>
        <v>3.79</v>
      </c>
      <c r="H117" s="36">
        <f t="shared" ref="H117:H123" si="12">G117/12</f>
        <v>0.32</v>
      </c>
      <c r="I117" s="15">
        <v>3910.4</v>
      </c>
      <c r="K117" s="103"/>
    </row>
    <row r="118" spans="1:14" s="102" customFormat="1" ht="19.5" thickBot="1" x14ac:dyDescent="0.45">
      <c r="A118" s="143" t="s">
        <v>138</v>
      </c>
      <c r="B118" s="144"/>
      <c r="C118" s="145"/>
      <c r="D118" s="146">
        <v>110721</v>
      </c>
      <c r="E118" s="146"/>
      <c r="F118" s="146"/>
      <c r="G118" s="35">
        <f t="shared" si="11"/>
        <v>28.31</v>
      </c>
      <c r="H118" s="36">
        <f t="shared" si="12"/>
        <v>2.36</v>
      </c>
      <c r="I118" s="15">
        <v>3910.4</v>
      </c>
      <c r="K118" s="103"/>
    </row>
    <row r="119" spans="1:14" s="102" customFormat="1" ht="18.75" hidden="1" x14ac:dyDescent="0.4">
      <c r="A119" s="105"/>
      <c r="B119" s="32"/>
      <c r="C119" s="33"/>
      <c r="D119" s="35"/>
      <c r="E119" s="35"/>
      <c r="F119" s="35"/>
      <c r="G119" s="35">
        <f t="shared" si="11"/>
        <v>0</v>
      </c>
      <c r="H119" s="36">
        <f t="shared" si="12"/>
        <v>0</v>
      </c>
      <c r="I119" s="15">
        <v>3910.4</v>
      </c>
      <c r="K119" s="103"/>
    </row>
    <row r="120" spans="1:14" s="102" customFormat="1" ht="18.75" hidden="1" x14ac:dyDescent="0.4">
      <c r="A120" s="74"/>
      <c r="B120" s="75"/>
      <c r="C120" s="76"/>
      <c r="D120" s="77"/>
      <c r="E120" s="77"/>
      <c r="F120" s="77"/>
      <c r="G120" s="35">
        <f t="shared" si="11"/>
        <v>0</v>
      </c>
      <c r="H120" s="36">
        <f t="shared" si="12"/>
        <v>0</v>
      </c>
      <c r="I120" s="15">
        <v>3910.4</v>
      </c>
      <c r="K120" s="103"/>
    </row>
    <row r="121" spans="1:14" s="102" customFormat="1" ht="18.75" hidden="1" x14ac:dyDescent="0.4">
      <c r="A121" s="74"/>
      <c r="B121" s="75"/>
      <c r="C121" s="76"/>
      <c r="D121" s="77"/>
      <c r="E121" s="77"/>
      <c r="F121" s="77"/>
      <c r="G121" s="35">
        <f t="shared" si="11"/>
        <v>0</v>
      </c>
      <c r="H121" s="36">
        <f t="shared" si="12"/>
        <v>0</v>
      </c>
      <c r="I121" s="15">
        <v>3910.4</v>
      </c>
      <c r="K121" s="103"/>
    </row>
    <row r="122" spans="1:14" s="102" customFormat="1" ht="18.75" hidden="1" x14ac:dyDescent="0.4">
      <c r="A122" s="74"/>
      <c r="B122" s="75"/>
      <c r="C122" s="76"/>
      <c r="D122" s="77"/>
      <c r="E122" s="77"/>
      <c r="F122" s="77"/>
      <c r="G122" s="35">
        <f t="shared" si="11"/>
        <v>0</v>
      </c>
      <c r="H122" s="36">
        <f t="shared" si="12"/>
        <v>0</v>
      </c>
      <c r="I122" s="15">
        <v>3910.4</v>
      </c>
      <c r="K122" s="103"/>
    </row>
    <row r="123" spans="1:14" s="102" customFormat="1" ht="28.5" x14ac:dyDescent="0.4">
      <c r="A123" s="150" t="s">
        <v>154</v>
      </c>
      <c r="B123" s="75"/>
      <c r="C123" s="76"/>
      <c r="D123" s="77">
        <v>16521.2</v>
      </c>
      <c r="E123" s="77"/>
      <c r="F123" s="77"/>
      <c r="G123" s="35">
        <f t="shared" si="11"/>
        <v>4.22</v>
      </c>
      <c r="H123" s="36">
        <f t="shared" si="12"/>
        <v>0.35</v>
      </c>
      <c r="I123" s="15">
        <v>3910.4</v>
      </c>
      <c r="K123" s="103"/>
    </row>
    <row r="124" spans="1:14" s="102" customFormat="1" ht="18.75" x14ac:dyDescent="0.4">
      <c r="A124" s="158"/>
      <c r="B124" s="159"/>
      <c r="C124" s="160"/>
      <c r="D124" s="161"/>
      <c r="E124" s="161"/>
      <c r="F124" s="161"/>
      <c r="G124" s="161"/>
      <c r="H124" s="161"/>
      <c r="I124" s="15"/>
      <c r="K124" s="103"/>
    </row>
    <row r="125" spans="1:14" s="102" customFormat="1" ht="18.75" x14ac:dyDescent="0.4">
      <c r="A125" s="98"/>
      <c r="B125" s="99"/>
      <c r="C125" s="100"/>
      <c r="D125" s="100"/>
      <c r="E125" s="107"/>
      <c r="F125" s="100"/>
      <c r="G125" s="107"/>
      <c r="H125" s="100"/>
      <c r="K125" s="103"/>
    </row>
    <row r="126" spans="1:14" s="102" customFormat="1" ht="18.75" hidden="1" x14ac:dyDescent="0.4">
      <c r="A126" s="98"/>
      <c r="B126" s="99"/>
      <c r="C126" s="100"/>
      <c r="D126" s="100"/>
      <c r="E126" s="107"/>
      <c r="F126" s="100"/>
      <c r="G126" s="107"/>
      <c r="H126" s="100"/>
      <c r="K126" s="103"/>
    </row>
    <row r="127" spans="1:14" s="102" customFormat="1" ht="18.75" hidden="1" x14ac:dyDescent="0.4">
      <c r="A127" s="98"/>
      <c r="B127" s="99"/>
      <c r="C127" s="100"/>
      <c r="D127" s="100"/>
      <c r="E127" s="107"/>
      <c r="F127" s="100"/>
      <c r="G127" s="107"/>
      <c r="H127" s="100"/>
      <c r="K127" s="103"/>
    </row>
    <row r="128" spans="1:14" s="102" customFormat="1" ht="19.5" thickBot="1" x14ac:dyDescent="0.45">
      <c r="A128" s="98"/>
      <c r="B128" s="99"/>
      <c r="C128" s="100"/>
      <c r="D128" s="100"/>
      <c r="E128" s="107"/>
      <c r="F128" s="100"/>
      <c r="G128" s="107"/>
      <c r="H128" s="100"/>
      <c r="K128" s="103"/>
    </row>
    <row r="129" spans="1:11" s="112" customFormat="1" ht="20.25" thickBot="1" x14ac:dyDescent="0.45">
      <c r="A129" s="108" t="s">
        <v>121</v>
      </c>
      <c r="B129" s="109"/>
      <c r="C129" s="110"/>
      <c r="D129" s="111">
        <f>D108+D113</f>
        <v>958775.44</v>
      </c>
      <c r="E129" s="111">
        <f>E108+E113</f>
        <v>155.76</v>
      </c>
      <c r="F129" s="111">
        <f>F108+F113</f>
        <v>0</v>
      </c>
      <c r="G129" s="111">
        <f>G108+G113</f>
        <v>245.17</v>
      </c>
      <c r="H129" s="111">
        <f>H108+H113</f>
        <v>20.45</v>
      </c>
      <c r="K129" s="113"/>
    </row>
    <row r="130" spans="1:11" s="102" customFormat="1" ht="18.75" x14ac:dyDescent="0.4">
      <c r="A130" s="98"/>
      <c r="B130" s="99"/>
      <c r="C130" s="100"/>
      <c r="D130" s="100"/>
      <c r="E130" s="107"/>
      <c r="F130" s="100"/>
      <c r="G130" s="107"/>
      <c r="H130" s="100"/>
      <c r="K130" s="103"/>
    </row>
    <row r="131" spans="1:11" s="102" customFormat="1" ht="18.75" x14ac:dyDescent="0.4">
      <c r="A131" s="98"/>
      <c r="B131" s="99"/>
      <c r="C131" s="100"/>
      <c r="D131" s="100"/>
      <c r="E131" s="107"/>
      <c r="F131" s="100"/>
      <c r="G131" s="107"/>
      <c r="H131" s="100"/>
      <c r="K131" s="103"/>
    </row>
    <row r="132" spans="1:11" s="102" customFormat="1" ht="18.75" hidden="1" x14ac:dyDescent="0.4">
      <c r="A132" s="98"/>
      <c r="B132" s="99"/>
      <c r="C132" s="100"/>
      <c r="D132" s="100"/>
      <c r="E132" s="107"/>
      <c r="F132" s="100"/>
      <c r="G132" s="107"/>
      <c r="H132" s="100"/>
      <c r="K132" s="103"/>
    </row>
    <row r="133" spans="1:11" s="102" customFormat="1" ht="18.75" hidden="1" x14ac:dyDescent="0.4">
      <c r="A133" s="98"/>
      <c r="B133" s="99"/>
      <c r="C133" s="100"/>
      <c r="D133" s="100"/>
      <c r="E133" s="107"/>
      <c r="F133" s="100"/>
      <c r="G133" s="107"/>
      <c r="H133" s="100"/>
      <c r="K133" s="103"/>
    </row>
    <row r="134" spans="1:11" s="102" customFormat="1" ht="18.75" hidden="1" x14ac:dyDescent="0.4">
      <c r="A134" s="98"/>
      <c r="B134" s="99"/>
      <c r="C134" s="100"/>
      <c r="D134" s="100"/>
      <c r="E134" s="107"/>
      <c r="F134" s="100"/>
      <c r="G134" s="107"/>
      <c r="H134" s="100"/>
      <c r="K134" s="103"/>
    </row>
    <row r="135" spans="1:11" s="102" customFormat="1" ht="18.75" x14ac:dyDescent="0.4">
      <c r="A135" s="98"/>
      <c r="B135" s="99"/>
      <c r="C135" s="100"/>
      <c r="D135" s="100"/>
      <c r="E135" s="107"/>
      <c r="F135" s="100"/>
      <c r="G135" s="107"/>
      <c r="H135" s="100"/>
      <c r="K135" s="103"/>
    </row>
    <row r="136" spans="1:11" s="102" customFormat="1" ht="18.75" x14ac:dyDescent="0.4">
      <c r="A136" s="98"/>
      <c r="B136" s="99"/>
      <c r="C136" s="100"/>
      <c r="D136" s="100"/>
      <c r="E136" s="107"/>
      <c r="F136" s="100"/>
      <c r="G136" s="107"/>
      <c r="H136" s="100"/>
      <c r="K136" s="103"/>
    </row>
    <row r="137" spans="1:11" s="96" customFormat="1" ht="19.5" x14ac:dyDescent="0.2">
      <c r="A137" s="114"/>
      <c r="B137" s="115"/>
      <c r="C137" s="116"/>
      <c r="D137" s="116"/>
      <c r="E137" s="116"/>
      <c r="F137" s="117"/>
      <c r="G137" s="116"/>
      <c r="H137" s="117"/>
      <c r="K137" s="97"/>
    </row>
    <row r="138" spans="1:11" s="118" customFormat="1" ht="14.25" x14ac:dyDescent="0.2">
      <c r="A138" s="164" t="s">
        <v>122</v>
      </c>
      <c r="B138" s="164"/>
      <c r="C138" s="164"/>
      <c r="D138" s="164"/>
      <c r="E138" s="164"/>
      <c r="F138" s="164"/>
      <c r="K138" s="119"/>
    </row>
    <row r="139" spans="1:11" s="118" customFormat="1" x14ac:dyDescent="0.2">
      <c r="F139" s="120"/>
      <c r="H139" s="120"/>
      <c r="K139" s="119"/>
    </row>
    <row r="140" spans="1:11" s="118" customFormat="1" x14ac:dyDescent="0.2">
      <c r="A140" s="121" t="s">
        <v>123</v>
      </c>
      <c r="F140" s="120"/>
      <c r="H140" s="120"/>
      <c r="K140" s="119"/>
    </row>
    <row r="141" spans="1:11" s="118" customFormat="1" x14ac:dyDescent="0.2">
      <c r="F141" s="120"/>
      <c r="H141" s="120"/>
      <c r="K141" s="119"/>
    </row>
    <row r="142" spans="1:11" s="118" customFormat="1" x14ac:dyDescent="0.2">
      <c r="F142" s="120"/>
      <c r="H142" s="120"/>
      <c r="K142" s="119"/>
    </row>
    <row r="143" spans="1:11" s="118" customFormat="1" x14ac:dyDescent="0.2">
      <c r="F143" s="120"/>
      <c r="H143" s="120"/>
      <c r="K143" s="119"/>
    </row>
    <row r="144" spans="1:11" s="118" customFormat="1" x14ac:dyDescent="0.2">
      <c r="F144" s="120"/>
      <c r="H144" s="120"/>
      <c r="K144" s="119"/>
    </row>
    <row r="145" spans="6:11" s="118" customFormat="1" x14ac:dyDescent="0.2">
      <c r="F145" s="120"/>
      <c r="H145" s="120"/>
      <c r="K145" s="119"/>
    </row>
    <row r="146" spans="6:11" s="118" customFormat="1" x14ac:dyDescent="0.2">
      <c r="F146" s="120"/>
      <c r="H146" s="120"/>
      <c r="K146" s="119"/>
    </row>
    <row r="147" spans="6:11" s="118" customFormat="1" x14ac:dyDescent="0.2">
      <c r="F147" s="120"/>
      <c r="H147" s="120"/>
      <c r="K147" s="119"/>
    </row>
    <row r="148" spans="6:11" s="118" customFormat="1" x14ac:dyDescent="0.2">
      <c r="F148" s="120"/>
      <c r="H148" s="120"/>
      <c r="K148" s="119"/>
    </row>
    <row r="149" spans="6:11" s="118" customFormat="1" x14ac:dyDescent="0.2">
      <c r="F149" s="120"/>
      <c r="H149" s="120"/>
      <c r="K149" s="119"/>
    </row>
    <row r="150" spans="6:11" s="118" customFormat="1" x14ac:dyDescent="0.2">
      <c r="F150" s="120"/>
      <c r="H150" s="120"/>
      <c r="K150" s="119"/>
    </row>
    <row r="151" spans="6:11" s="118" customFormat="1" x14ac:dyDescent="0.2">
      <c r="F151" s="120"/>
      <c r="H151" s="120"/>
      <c r="K151" s="119"/>
    </row>
    <row r="152" spans="6:11" s="118" customFormat="1" x14ac:dyDescent="0.2">
      <c r="F152" s="120"/>
      <c r="H152" s="120"/>
      <c r="K152" s="119"/>
    </row>
    <row r="153" spans="6:11" s="118" customFormat="1" x14ac:dyDescent="0.2">
      <c r="F153" s="120"/>
      <c r="H153" s="120"/>
      <c r="K153" s="119"/>
    </row>
    <row r="154" spans="6:11" s="118" customFormat="1" x14ac:dyDescent="0.2">
      <c r="F154" s="120"/>
      <c r="H154" s="120"/>
      <c r="K154" s="119"/>
    </row>
    <row r="155" spans="6:11" s="118" customFormat="1" x14ac:dyDescent="0.2">
      <c r="F155" s="120"/>
      <c r="H155" s="120"/>
      <c r="K155" s="119"/>
    </row>
    <row r="156" spans="6:11" s="118" customFormat="1" x14ac:dyDescent="0.2">
      <c r="F156" s="120"/>
      <c r="H156" s="120"/>
      <c r="K156" s="119"/>
    </row>
    <row r="157" spans="6:11" s="118" customFormat="1" x14ac:dyDescent="0.2">
      <c r="F157" s="120"/>
      <c r="H157" s="120"/>
      <c r="K157" s="119"/>
    </row>
    <row r="158" spans="6:11" s="118" customFormat="1" x14ac:dyDescent="0.2">
      <c r="F158" s="120"/>
      <c r="H158" s="120"/>
      <c r="K158" s="119"/>
    </row>
  </sheetData>
  <mergeCells count="12">
    <mergeCell ref="A138:F138"/>
    <mergeCell ref="A1:H1"/>
    <mergeCell ref="B2:H2"/>
    <mergeCell ref="B3:H3"/>
    <mergeCell ref="B4:H4"/>
    <mergeCell ref="A7:H7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1 (с переносом)</vt:lpstr>
      <vt:lpstr>по голосованию</vt:lpstr>
      <vt:lpstr>'по голосованию'!Область_печати</vt:lpstr>
      <vt:lpstr>'проект 1 (с переносом)'!Область_печати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2014-04-23T09:41:18Z</cp:lastPrinted>
  <dcterms:created xsi:type="dcterms:W3CDTF">2014-01-27T10:52:04Z</dcterms:created>
  <dcterms:modified xsi:type="dcterms:W3CDTF">2014-07-22T05:12:00Z</dcterms:modified>
</cp:coreProperties>
</file>