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/>
  </bookViews>
  <sheets>
    <sheet name="по голосованию" sheetId="4" r:id="rId1"/>
  </sheets>
  <definedNames>
    <definedName name="_xlnm.Print_Area" localSheetId="0">'по голосованию'!$A$1:$H$148</definedName>
  </definedNames>
  <calcPr calcId="145621" fullPrecision="0"/>
</workbook>
</file>

<file path=xl/calcChain.xml><?xml version="1.0" encoding="utf-8"?>
<calcChain xmlns="http://schemas.openxmlformats.org/spreadsheetml/2006/main">
  <c r="H95" i="4" l="1"/>
  <c r="H14" i="4"/>
  <c r="G128" i="4" l="1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H111" i="4" s="1"/>
  <c r="G111" i="4"/>
  <c r="F111" i="4"/>
  <c r="E111" i="4"/>
  <c r="D111" i="4"/>
  <c r="C111" i="4"/>
  <c r="F106" i="4"/>
  <c r="F132" i="4" s="1"/>
  <c r="C132" i="4" s="1"/>
  <c r="C106" i="4"/>
  <c r="G105" i="4"/>
  <c r="D105" i="4"/>
  <c r="H96" i="4"/>
  <c r="G96" i="4"/>
  <c r="F96" i="4"/>
  <c r="E96" i="4"/>
  <c r="D96" i="4"/>
  <c r="C96" i="4"/>
  <c r="G95" i="4"/>
  <c r="E95" i="4"/>
  <c r="C95" i="4"/>
  <c r="G94" i="4"/>
  <c r="D94" i="4"/>
  <c r="D92" i="4"/>
  <c r="G92" i="4" s="1"/>
  <c r="H92" i="4" s="1"/>
  <c r="G91" i="4"/>
  <c r="H91" i="4" s="1"/>
  <c r="D88" i="4"/>
  <c r="G88" i="4" s="1"/>
  <c r="H88" i="4" s="1"/>
  <c r="G85" i="4"/>
  <c r="D85" i="4"/>
  <c r="G84" i="4"/>
  <c r="D84" i="4"/>
  <c r="G83" i="4"/>
  <c r="D83" i="4"/>
  <c r="G82" i="4"/>
  <c r="D82" i="4"/>
  <c r="G81" i="4"/>
  <c r="D81" i="4"/>
  <c r="G78" i="4"/>
  <c r="D78" i="4"/>
  <c r="D77" i="4"/>
  <c r="G77" i="4" s="1"/>
  <c r="H77" i="4" s="1"/>
  <c r="G76" i="4"/>
  <c r="D76" i="4"/>
  <c r="D74" i="4"/>
  <c r="G74" i="4" s="1"/>
  <c r="H74" i="4" s="1"/>
  <c r="D71" i="4"/>
  <c r="D69" i="4"/>
  <c r="D68" i="4"/>
  <c r="D67" i="4"/>
  <c r="D62" i="4"/>
  <c r="G62" i="4" s="1"/>
  <c r="H62" i="4" s="1"/>
  <c r="E57" i="4"/>
  <c r="C57" i="4"/>
  <c r="E54" i="4"/>
  <c r="C54" i="4"/>
  <c r="E53" i="4"/>
  <c r="C53" i="4"/>
  <c r="E52" i="4"/>
  <c r="C52" i="4"/>
  <c r="E51" i="4"/>
  <c r="C51" i="4"/>
  <c r="E50" i="4"/>
  <c r="C50" i="4"/>
  <c r="D47" i="4"/>
  <c r="G47" i="4" s="1"/>
  <c r="H47" i="4" s="1"/>
  <c r="G46" i="4"/>
  <c r="E46" i="4"/>
  <c r="D46" i="4"/>
  <c r="C46" i="4"/>
  <c r="G45" i="4"/>
  <c r="E45" i="4"/>
  <c r="D45" i="4"/>
  <c r="C45" i="4"/>
  <c r="G44" i="4"/>
  <c r="E44" i="4"/>
  <c r="D44" i="4"/>
  <c r="C44" i="4"/>
  <c r="G43" i="4"/>
  <c r="E43" i="4"/>
  <c r="D43" i="4"/>
  <c r="C43" i="4"/>
  <c r="G42" i="4"/>
  <c r="H42" i="4" s="1"/>
  <c r="G41" i="4"/>
  <c r="H41" i="4" s="1"/>
  <c r="G40" i="4"/>
  <c r="H40" i="4" s="1"/>
  <c r="G39" i="4"/>
  <c r="H39" i="4" s="1"/>
  <c r="G38" i="4"/>
  <c r="E38" i="4"/>
  <c r="D38" i="4"/>
  <c r="C38" i="4"/>
  <c r="G37" i="4"/>
  <c r="E37" i="4"/>
  <c r="D37" i="4"/>
  <c r="C37" i="4"/>
  <c r="G22" i="4"/>
  <c r="E22" i="4"/>
  <c r="D22" i="4"/>
  <c r="C22" i="4"/>
  <c r="G14" i="4"/>
  <c r="E14" i="4"/>
  <c r="D14" i="4"/>
  <c r="C14" i="4"/>
  <c r="E106" i="4" l="1"/>
  <c r="E132" i="4" s="1"/>
  <c r="D106" i="4"/>
  <c r="D132" i="4" s="1"/>
  <c r="H106" i="4"/>
  <c r="H132" i="4" s="1"/>
  <c r="G106" i="4"/>
  <c r="G132" i="4" s="1"/>
</calcChain>
</file>

<file path=xl/sharedStrings.xml><?xml version="1.0" encoding="utf-8"?>
<sst xmlns="http://schemas.openxmlformats.org/spreadsheetml/2006/main" count="201" uniqueCount="137">
  <si>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</si>
  <si>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</si>
  <si>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</si>
  <si>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</si>
  <si>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</si>
  <si>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д.34 (S общ.=4494,6 м2, S зем.уч.=3427,98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</si>
  <si>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</si>
  <si>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</si>
  <si>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</si>
  <si>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</si>
  <si>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</si>
  <si>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</si>
  <si>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</si>
  <si>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</si>
  <si>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</si>
  <si>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</si>
  <si>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</si>
  <si>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</si>
  <si>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</si>
  <si>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</si>
  <si>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</si>
  <si>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</si>
  <si>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</si>
  <si>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</si>
  <si>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</si>
  <si>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</si>
  <si>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</si>
  <si>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</si>
  <si>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</si>
  <si>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</si>
  <si>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</si>
  <si>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</si>
  <si>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окос травы</t>
  </si>
  <si>
    <t>2-3 раза</t>
  </si>
  <si>
    <t>очистка урн отмусора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</si>
  <si>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</si>
  <si>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</si>
  <si>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</si>
  <si>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</si>
  <si>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</si>
  <si>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</si>
  <si>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</si>
  <si>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</si>
  <si>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</si>
  <si>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</si>
  <si>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</si>
  <si>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</si>
  <si>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</si>
  <si>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</si>
  <si>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</si>
  <si>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</si>
  <si>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</si>
  <si>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</si>
  <si>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</si>
  <si>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</si>
  <si>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</si>
  <si>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</si>
  <si>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</si>
  <si>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</si>
  <si>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</si>
  <si>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</si>
  <si>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</si>
  <si>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</si>
  <si>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</si>
  <si>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</si>
  <si>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</si>
  <si>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</si>
  <si>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</si>
  <si>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</si>
  <si>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</si>
  <si>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</si>
  <si>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</si>
  <si>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</si>
  <si>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</si>
  <si>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</si>
  <si>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</si>
  <si>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(манометр 1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</si>
  <si>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</si>
  <si>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</si>
  <si>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</si>
  <si>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</si>
  <si>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</si>
  <si>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</si>
  <si>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</si>
  <si>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</si>
  <si>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</si>
  <si>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</si>
  <si>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(2 узла учета/ 6 ТТ)</t>
  </si>
  <si>
    <t>1 раз в 4 года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</si>
  <si>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</si>
  <si>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</si>
  <si>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</si>
  <si>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</si>
  <si>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</si>
  <si>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</si>
  <si>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</si>
  <si>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</si>
  <si>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</si>
  <si>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</si>
  <si>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</si>
  <si>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</si>
  <si>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</si>
  <si>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отмостки</t>
  </si>
  <si>
    <t>ремонт приямков</t>
  </si>
  <si>
    <t>ремонт входов в подвал</t>
  </si>
  <si>
    <t>смена кип на тепловом узле, бойлере</t>
  </si>
  <si>
    <t>смена запорной арматуры (водоснабжение)</t>
  </si>
  <si>
    <t>смена трубопроводов водоснабжения</t>
  </si>
  <si>
    <t>ремонт и смена секций бойлера диам. 168 мм</t>
  </si>
  <si>
    <t>Сбор, вывоз и утилизация ТБО, руб/м2</t>
  </si>
  <si>
    <t>ИТОГО: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</si>
  <si>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</si>
  <si>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</si>
  <si>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</si>
  <si>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кровли 200 м2</t>
  </si>
  <si>
    <t>ремонт вентшахт</t>
  </si>
  <si>
    <t>установка задвижкина элеватор (д.80 мм - 1 шт)</t>
  </si>
  <si>
    <t>установка фильтра на узел ХВС (д.80 мм - 1 шт.)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</si>
  <si>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</si>
  <si>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</si>
  <si>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2014-2015гг.</t>
  </si>
  <si>
    <t>заполнение электронных паспортов</t>
  </si>
  <si>
    <t>ремонт секций бойлера диам.168мм-2шт.</t>
  </si>
  <si>
    <t>ремонт крылец 1,2,3 подъезды</t>
  </si>
  <si>
    <t>ремонт крыльца 4-го подъезда</t>
  </si>
  <si>
    <t>ремонт крыльца 6-го подъезда</t>
  </si>
  <si>
    <t>смена задвижек ВВП на ХВС (д.80 мм - 2 шт., д.50 мм - 1 шт.)</t>
  </si>
  <si>
    <t>переврезка РТДО на ВВП</t>
  </si>
  <si>
    <t>смена трубопроводов канализации</t>
  </si>
  <si>
    <t>установка запорной арматуры отопления (д.15мм-2шт.)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</si>
  <si>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</si>
  <si>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</si>
  <si>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Итого:</t>
  </si>
  <si>
    <t>(стоимость услуг  увеличена на 6,6% в соответствии с уровнем инфляции 2013 г.)</t>
  </si>
  <si>
    <t>ремонт крыльца 5-го подъезда</t>
  </si>
  <si>
    <t>ремонт штукатурки цоколя у подъезда № 2 - 0,6 м2</t>
  </si>
  <si>
    <t xml:space="preserve">ремонт карнизной плиты 1 шт. и кирпичной кладки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</si>
</sst>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0" borderId="0" xfId="0" applyFill="1"/>
    <xf numFmtId="0" fontId="5" fillId="3" borderId="0" xfId="0" applyFont="1" applyFill="1"/>
    <xf numFmtId="2" fontId="5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2" fontId="9" fillId="3" borderId="23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2" fontId="11" fillId="3" borderId="23" xfId="0" applyNumberFormat="1" applyFont="1" applyFill="1" applyBorder="1" applyAlignment="1">
      <alignment horizontal="center" vertical="center" wrapText="1"/>
    </xf>
    <xf numFmtId="2" fontId="11" fillId="2" borderId="23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10" fillId="2" borderId="28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/>
    <xf numFmtId="2" fontId="10" fillId="3" borderId="0" xfId="0" applyNumberFormat="1" applyFont="1" applyFill="1" applyBorder="1" applyAlignment="1">
      <alignment horizontal="center"/>
    </xf>
    <xf numFmtId="0" fontId="10" fillId="3" borderId="0" xfId="0" applyFont="1" applyFill="1"/>
    <xf numFmtId="2" fontId="10" fillId="3" borderId="0" xfId="0" applyNumberFormat="1" applyFont="1" applyFill="1"/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2" fontId="11" fillId="2" borderId="25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center" vertical="center" wrapText="1"/>
    </xf>
    <xf numFmtId="2" fontId="9" fillId="3" borderId="35" xfId="0" applyNumberFormat="1" applyFont="1" applyFill="1" applyBorder="1" applyAlignment="1">
      <alignment horizontal="center" vertical="center" wrapText="1"/>
    </xf>
    <xf numFmtId="2" fontId="9" fillId="2" borderId="36" xfId="0" applyNumberFormat="1" applyFont="1" applyFill="1" applyBorder="1" applyAlignment="1">
      <alignment horizontal="center" vertical="center" wrapText="1"/>
    </xf>
    <xf numFmtId="2" fontId="9" fillId="2" borderId="35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2" fontId="7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topLeftCell="A13" zoomScale="75" zoomScaleNormal="75" workbookViewId="0">
      <selection activeCell="D22" sqref="D2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28" t="s">
        <v>0</v>
      </c>
      <c r="B1" s="129"/>
      <c r="C1" s="129"/>
      <c r="D1" s="129"/>
      <c r="E1" s="129"/>
      <c r="F1" s="129"/>
      <c r="G1" s="129"/>
      <c r="H1" s="129"/>
    </row>
    <row r="2" spans="1:10" ht="12.75" customHeight="1" x14ac:dyDescent="0.3">
      <c r="B2" s="130" t="s">
        <v>1</v>
      </c>
      <c r="C2" s="130"/>
      <c r="D2" s="130"/>
      <c r="E2" s="130"/>
      <c r="F2" s="130"/>
      <c r="G2" s="129"/>
      <c r="H2" s="129"/>
    </row>
    <row r="3" spans="1:10" ht="25.5" customHeight="1" x14ac:dyDescent="0.3">
      <c r="A3" s="3" t="s">
        <v>120</v>
      </c>
      <c r="B3" s="130" t="s">
        <v>2</v>
      </c>
      <c r="C3" s="130"/>
      <c r="D3" s="130"/>
      <c r="E3" s="130"/>
      <c r="F3" s="130"/>
      <c r="G3" s="129"/>
      <c r="H3" s="129"/>
    </row>
    <row r="4" spans="1:10" ht="14.25" customHeight="1" x14ac:dyDescent="0.3">
      <c r="B4" s="130" t="s">
        <v>3</v>
      </c>
      <c r="C4" s="130"/>
      <c r="D4" s="130"/>
      <c r="E4" s="130"/>
      <c r="F4" s="130"/>
      <c r="G4" s="129"/>
      <c r="H4" s="129"/>
    </row>
    <row r="5" spans="1:10" s="4" customFormat="1" ht="39.75" customHeight="1" x14ac:dyDescent="0.25">
      <c r="A5" s="131"/>
      <c r="B5" s="132"/>
      <c r="C5" s="132"/>
      <c r="D5" s="132"/>
      <c r="E5" s="132"/>
      <c r="F5" s="132"/>
      <c r="G5" s="132"/>
      <c r="H5" s="132"/>
    </row>
    <row r="6" spans="1:10" s="4" customFormat="1" ht="24" customHeight="1" x14ac:dyDescent="0.2">
      <c r="A6" s="133" t="s">
        <v>133</v>
      </c>
      <c r="B6" s="133"/>
      <c r="C6" s="133"/>
      <c r="D6" s="133"/>
      <c r="E6" s="133"/>
      <c r="F6" s="133"/>
      <c r="G6" s="133"/>
      <c r="H6" s="133"/>
    </row>
    <row r="7" spans="1:10" s="5" customFormat="1" ht="22.5" customHeight="1" x14ac:dyDescent="0.4">
      <c r="A7" s="134" t="s">
        <v>4</v>
      </c>
      <c r="B7" s="134"/>
      <c r="C7" s="134"/>
      <c r="D7" s="134"/>
      <c r="E7" s="135"/>
      <c r="F7" s="135"/>
      <c r="G7" s="135"/>
      <c r="H7" s="135"/>
      <c r="J7" s="6"/>
    </row>
    <row r="8" spans="1:10" s="7" customFormat="1" ht="18.75" customHeight="1" x14ac:dyDescent="0.4">
      <c r="A8" s="134" t="s">
        <v>5</v>
      </c>
      <c r="B8" s="134"/>
      <c r="C8" s="134"/>
      <c r="D8" s="134"/>
      <c r="E8" s="135"/>
      <c r="F8" s="135"/>
      <c r="G8" s="135"/>
      <c r="H8" s="135"/>
    </row>
    <row r="9" spans="1:10" s="8" customFormat="1" ht="17.25" customHeight="1" x14ac:dyDescent="0.2">
      <c r="A9" s="136" t="s">
        <v>6</v>
      </c>
      <c r="B9" s="136"/>
      <c r="C9" s="136"/>
      <c r="D9" s="136"/>
      <c r="E9" s="137"/>
      <c r="F9" s="137"/>
      <c r="G9" s="137"/>
      <c r="H9" s="137"/>
    </row>
    <row r="10" spans="1:10" s="7" customFormat="1" ht="30" customHeight="1" thickBot="1" x14ac:dyDescent="0.25">
      <c r="A10" s="138" t="s">
        <v>7</v>
      </c>
      <c r="B10" s="138"/>
      <c r="C10" s="138"/>
      <c r="D10" s="138"/>
      <c r="E10" s="139"/>
      <c r="F10" s="139"/>
      <c r="G10" s="139"/>
      <c r="H10" s="139"/>
    </row>
    <row r="11" spans="1:10" s="13" customFormat="1" ht="139.5" customHeight="1" thickBot="1" x14ac:dyDescent="0.25">
      <c r="A11" s="9" t="s">
        <v>8</v>
      </c>
      <c r="B11" s="10" t="s">
        <v>9</v>
      </c>
      <c r="C11" s="11" t="s">
        <v>10</v>
      </c>
      <c r="D11" s="11" t="s">
        <v>11</v>
      </c>
      <c r="E11" s="11" t="s">
        <v>10</v>
      </c>
      <c r="F11" s="12" t="s">
        <v>12</v>
      </c>
      <c r="G11" s="11" t="s">
        <v>10</v>
      </c>
      <c r="H11" s="12" t="s">
        <v>12</v>
      </c>
      <c r="J11" s="14"/>
    </row>
    <row r="12" spans="1:10" s="21" customFormat="1" x14ac:dyDescent="0.2">
      <c r="A12" s="15">
        <v>1</v>
      </c>
      <c r="B12" s="16">
        <v>2</v>
      </c>
      <c r="C12" s="16">
        <v>3</v>
      </c>
      <c r="D12" s="17"/>
      <c r="E12" s="16">
        <v>3</v>
      </c>
      <c r="F12" s="18">
        <v>4</v>
      </c>
      <c r="G12" s="19">
        <v>3</v>
      </c>
      <c r="H12" s="20">
        <v>4</v>
      </c>
      <c r="J12" s="22"/>
    </row>
    <row r="13" spans="1:10" s="21" customFormat="1" ht="49.5" customHeight="1" x14ac:dyDescent="0.2">
      <c r="A13" s="140" t="s">
        <v>13</v>
      </c>
      <c r="B13" s="141"/>
      <c r="C13" s="141"/>
      <c r="D13" s="141"/>
      <c r="E13" s="141"/>
      <c r="F13" s="141"/>
      <c r="G13" s="142"/>
      <c r="H13" s="143"/>
      <c r="J13" s="22"/>
    </row>
    <row r="14" spans="1:10" s="13" customFormat="1" ht="15" x14ac:dyDescent="0.2">
      <c r="A14" s="23" t="s">
        <v>14</v>
      </c>
      <c r="B14" s="24" t="s">
        <v>15</v>
      </c>
      <c r="C14" s="25">
        <f>F14*12</f>
        <v>0</v>
      </c>
      <c r="D14" s="26">
        <f>G14*I14</f>
        <v>144006.98000000001</v>
      </c>
      <c r="E14" s="27">
        <f>H14*12</f>
        <v>32.04</v>
      </c>
      <c r="F14" s="28"/>
      <c r="G14" s="27">
        <f>H14*12</f>
        <v>32.04</v>
      </c>
      <c r="H14" s="28">
        <f>H19+H21</f>
        <v>2.67</v>
      </c>
      <c r="I14" s="13">
        <v>4494.6000000000004</v>
      </c>
      <c r="J14" s="14">
        <v>2.2400000000000002</v>
      </c>
    </row>
    <row r="15" spans="1:10" s="36" customFormat="1" ht="29.25" customHeight="1" x14ac:dyDescent="0.2">
      <c r="A15" s="29" t="s">
        <v>16</v>
      </c>
      <c r="B15" s="30" t="s">
        <v>17</v>
      </c>
      <c r="C15" s="31"/>
      <c r="D15" s="32"/>
      <c r="E15" s="33"/>
      <c r="F15" s="34"/>
      <c r="G15" s="33"/>
      <c r="H15" s="34"/>
      <c r="I15" s="13">
        <v>4494.6000000000004</v>
      </c>
      <c r="J15" s="35"/>
    </row>
    <row r="16" spans="1:10" s="36" customFormat="1" ht="15" x14ac:dyDescent="0.2">
      <c r="A16" s="29" t="s">
        <v>18</v>
      </c>
      <c r="B16" s="30" t="s">
        <v>17</v>
      </c>
      <c r="C16" s="31"/>
      <c r="D16" s="32"/>
      <c r="E16" s="33"/>
      <c r="F16" s="34"/>
      <c r="G16" s="33"/>
      <c r="H16" s="34"/>
      <c r="I16" s="13">
        <v>4494.6000000000004</v>
      </c>
      <c r="J16" s="35"/>
    </row>
    <row r="17" spans="1:10" s="36" customFormat="1" ht="15" x14ac:dyDescent="0.2">
      <c r="A17" s="29" t="s">
        <v>19</v>
      </c>
      <c r="B17" s="30" t="s">
        <v>20</v>
      </c>
      <c r="C17" s="31"/>
      <c r="D17" s="32"/>
      <c r="E17" s="33"/>
      <c r="F17" s="34"/>
      <c r="G17" s="33"/>
      <c r="H17" s="34"/>
      <c r="I17" s="13">
        <v>4494.6000000000004</v>
      </c>
      <c r="J17" s="35"/>
    </row>
    <row r="18" spans="1:10" s="36" customFormat="1" ht="15" x14ac:dyDescent="0.2">
      <c r="A18" s="29" t="s">
        <v>21</v>
      </c>
      <c r="B18" s="30" t="s">
        <v>17</v>
      </c>
      <c r="C18" s="31"/>
      <c r="D18" s="32"/>
      <c r="E18" s="33"/>
      <c r="F18" s="34"/>
      <c r="G18" s="33"/>
      <c r="H18" s="34"/>
      <c r="I18" s="13">
        <v>4494.6000000000004</v>
      </c>
      <c r="J18" s="35"/>
    </row>
    <row r="19" spans="1:10" s="36" customFormat="1" ht="15" x14ac:dyDescent="0.2">
      <c r="A19" s="123" t="s">
        <v>132</v>
      </c>
      <c r="B19" s="124"/>
      <c r="C19" s="33"/>
      <c r="D19" s="32"/>
      <c r="E19" s="33"/>
      <c r="F19" s="34"/>
      <c r="G19" s="33"/>
      <c r="H19" s="28">
        <v>2.56</v>
      </c>
      <c r="I19" s="13"/>
      <c r="J19" s="35"/>
    </row>
    <row r="20" spans="1:10" s="36" customFormat="1" ht="15" x14ac:dyDescent="0.2">
      <c r="A20" s="125" t="s">
        <v>121</v>
      </c>
      <c r="B20" s="124" t="s">
        <v>17</v>
      </c>
      <c r="C20" s="33"/>
      <c r="D20" s="32"/>
      <c r="E20" s="33"/>
      <c r="F20" s="34"/>
      <c r="G20" s="33"/>
      <c r="H20" s="28"/>
      <c r="I20" s="13"/>
      <c r="J20" s="35"/>
    </row>
    <row r="21" spans="1:10" s="36" customFormat="1" ht="15" x14ac:dyDescent="0.2">
      <c r="A21" s="123" t="s">
        <v>132</v>
      </c>
      <c r="B21" s="124"/>
      <c r="C21" s="33"/>
      <c r="D21" s="32"/>
      <c r="E21" s="33"/>
      <c r="F21" s="34"/>
      <c r="G21" s="33"/>
      <c r="H21" s="28">
        <v>0.11</v>
      </c>
      <c r="I21" s="13"/>
      <c r="J21" s="35"/>
    </row>
    <row r="22" spans="1:10" s="13" customFormat="1" ht="30" x14ac:dyDescent="0.2">
      <c r="A22" s="23" t="s">
        <v>22</v>
      </c>
      <c r="B22" s="37" t="s">
        <v>23</v>
      </c>
      <c r="C22" s="25">
        <f>F22*12</f>
        <v>0</v>
      </c>
      <c r="D22" s="26">
        <f>G22*I22</f>
        <v>135377.35</v>
      </c>
      <c r="E22" s="27">
        <f>H22*12</f>
        <v>30.12</v>
      </c>
      <c r="F22" s="28"/>
      <c r="G22" s="27">
        <f>H22*12</f>
        <v>30.12</v>
      </c>
      <c r="H22" s="28">
        <v>2.5099999999999998</v>
      </c>
      <c r="I22" s="13">
        <v>4494.6000000000004</v>
      </c>
      <c r="J22" s="14">
        <v>2.2000000000000002</v>
      </c>
    </row>
    <row r="23" spans="1:10" s="36" customFormat="1" ht="15" hidden="1" x14ac:dyDescent="0.2">
      <c r="A23" s="38" t="s">
        <v>24</v>
      </c>
      <c r="B23" s="39" t="s">
        <v>23</v>
      </c>
      <c r="C23" s="40"/>
      <c r="D23" s="26"/>
      <c r="E23" s="27"/>
      <c r="F23" s="28"/>
      <c r="G23" s="27"/>
      <c r="H23" s="28"/>
      <c r="I23" s="13">
        <v>4494.6000000000004</v>
      </c>
      <c r="J23" s="35"/>
    </row>
    <row r="24" spans="1:10" s="36" customFormat="1" ht="15" hidden="1" x14ac:dyDescent="0.2">
      <c r="A24" s="38" t="s">
        <v>25</v>
      </c>
      <c r="B24" s="39" t="s">
        <v>23</v>
      </c>
      <c r="C24" s="40"/>
      <c r="D24" s="26"/>
      <c r="E24" s="27"/>
      <c r="F24" s="28"/>
      <c r="G24" s="27"/>
      <c r="H24" s="28"/>
      <c r="I24" s="13">
        <v>4494.6000000000004</v>
      </c>
      <c r="J24" s="35"/>
    </row>
    <row r="25" spans="1:10" s="36" customFormat="1" ht="15" hidden="1" x14ac:dyDescent="0.2">
      <c r="A25" s="38" t="s">
        <v>26</v>
      </c>
      <c r="B25" s="39" t="s">
        <v>23</v>
      </c>
      <c r="C25" s="40"/>
      <c r="D25" s="26"/>
      <c r="E25" s="27"/>
      <c r="F25" s="28"/>
      <c r="G25" s="27"/>
      <c r="H25" s="28"/>
      <c r="I25" s="13">
        <v>4494.6000000000004</v>
      </c>
      <c r="J25" s="35"/>
    </row>
    <row r="26" spans="1:10" s="36" customFormat="1" ht="25.5" hidden="1" x14ac:dyDescent="0.2">
      <c r="A26" s="38" t="s">
        <v>27</v>
      </c>
      <c r="B26" s="39" t="s">
        <v>28</v>
      </c>
      <c r="C26" s="40"/>
      <c r="D26" s="26"/>
      <c r="E26" s="27"/>
      <c r="F26" s="28"/>
      <c r="G26" s="27"/>
      <c r="H26" s="28"/>
      <c r="I26" s="13">
        <v>4494.6000000000004</v>
      </c>
      <c r="J26" s="35"/>
    </row>
    <row r="27" spans="1:10" s="36" customFormat="1" ht="15" hidden="1" x14ac:dyDescent="0.2">
      <c r="A27" s="38" t="s">
        <v>29</v>
      </c>
      <c r="B27" s="39" t="s">
        <v>23</v>
      </c>
      <c r="C27" s="40"/>
      <c r="D27" s="26"/>
      <c r="E27" s="27"/>
      <c r="F27" s="28"/>
      <c r="G27" s="27"/>
      <c r="H27" s="28"/>
      <c r="I27" s="13">
        <v>4494.6000000000004</v>
      </c>
      <c r="J27" s="35"/>
    </row>
    <row r="28" spans="1:10" s="36" customFormat="1" ht="26.25" hidden="1" thickBot="1" x14ac:dyDescent="0.25">
      <c r="A28" s="41" t="s">
        <v>30</v>
      </c>
      <c r="B28" s="42" t="s">
        <v>31</v>
      </c>
      <c r="C28" s="40"/>
      <c r="D28" s="26"/>
      <c r="E28" s="27"/>
      <c r="F28" s="28"/>
      <c r="G28" s="27"/>
      <c r="H28" s="28"/>
      <c r="I28" s="13">
        <v>4494.6000000000004</v>
      </c>
      <c r="J28" s="35"/>
    </row>
    <row r="29" spans="1:10" s="13" customFormat="1" ht="15" x14ac:dyDescent="0.2">
      <c r="A29" s="38" t="s">
        <v>24</v>
      </c>
      <c r="B29" s="39" t="s">
        <v>23</v>
      </c>
      <c r="C29" s="25"/>
      <c r="D29" s="26"/>
      <c r="E29" s="27"/>
      <c r="F29" s="28"/>
      <c r="G29" s="27"/>
      <c r="H29" s="28"/>
      <c r="I29" s="13">
        <v>4494.6000000000004</v>
      </c>
      <c r="J29" s="14"/>
    </row>
    <row r="30" spans="1:10" s="13" customFormat="1" ht="15" x14ac:dyDescent="0.2">
      <c r="A30" s="38" t="s">
        <v>25</v>
      </c>
      <c r="B30" s="39" t="s">
        <v>23</v>
      </c>
      <c r="C30" s="25"/>
      <c r="D30" s="26"/>
      <c r="E30" s="27"/>
      <c r="F30" s="28"/>
      <c r="G30" s="27"/>
      <c r="H30" s="28"/>
      <c r="I30" s="13">
        <v>4494.6000000000004</v>
      </c>
      <c r="J30" s="14"/>
    </row>
    <row r="31" spans="1:10" s="13" customFormat="1" ht="15" x14ac:dyDescent="0.2">
      <c r="A31" s="43" t="s">
        <v>32</v>
      </c>
      <c r="B31" s="44" t="s">
        <v>33</v>
      </c>
      <c r="C31" s="25"/>
      <c r="D31" s="26"/>
      <c r="E31" s="27"/>
      <c r="F31" s="28"/>
      <c r="G31" s="27"/>
      <c r="H31" s="28"/>
      <c r="I31" s="13">
        <v>4494.6000000000004</v>
      </c>
      <c r="J31" s="14"/>
    </row>
    <row r="32" spans="1:10" s="13" customFormat="1" ht="15" x14ac:dyDescent="0.2">
      <c r="A32" s="38" t="s">
        <v>26</v>
      </c>
      <c r="B32" s="39" t="s">
        <v>23</v>
      </c>
      <c r="C32" s="25"/>
      <c r="D32" s="26"/>
      <c r="E32" s="27"/>
      <c r="F32" s="28"/>
      <c r="G32" s="27"/>
      <c r="H32" s="28"/>
      <c r="I32" s="13">
        <v>4494.6000000000004</v>
      </c>
      <c r="J32" s="14"/>
    </row>
    <row r="33" spans="1:10" s="13" customFormat="1" ht="25.5" x14ac:dyDescent="0.2">
      <c r="A33" s="38" t="s">
        <v>27</v>
      </c>
      <c r="B33" s="39" t="s">
        <v>28</v>
      </c>
      <c r="C33" s="25"/>
      <c r="D33" s="26"/>
      <c r="E33" s="27"/>
      <c r="F33" s="28"/>
      <c r="G33" s="27"/>
      <c r="H33" s="28"/>
      <c r="I33" s="13">
        <v>4494.6000000000004</v>
      </c>
      <c r="J33" s="14"/>
    </row>
    <row r="34" spans="1:10" s="13" customFormat="1" ht="15" x14ac:dyDescent="0.2">
      <c r="A34" s="38" t="s">
        <v>29</v>
      </c>
      <c r="B34" s="39" t="s">
        <v>23</v>
      </c>
      <c r="C34" s="25"/>
      <c r="D34" s="26"/>
      <c r="E34" s="27"/>
      <c r="F34" s="28"/>
      <c r="G34" s="27"/>
      <c r="H34" s="28"/>
      <c r="I34" s="13">
        <v>4494.6000000000004</v>
      </c>
      <c r="J34" s="14"/>
    </row>
    <row r="35" spans="1:10" s="36" customFormat="1" ht="15" x14ac:dyDescent="0.2">
      <c r="A35" s="45" t="s">
        <v>34</v>
      </c>
      <c r="B35" s="46" t="s">
        <v>23</v>
      </c>
      <c r="C35" s="40"/>
      <c r="D35" s="26"/>
      <c r="E35" s="27"/>
      <c r="F35" s="28"/>
      <c r="G35" s="27"/>
      <c r="H35" s="28"/>
      <c r="I35" s="13">
        <v>4494.6000000000004</v>
      </c>
      <c r="J35" s="35"/>
    </row>
    <row r="36" spans="1:10" s="13" customFormat="1" ht="26.25" thickBot="1" x14ac:dyDescent="0.25">
      <c r="A36" s="41" t="s">
        <v>30</v>
      </c>
      <c r="B36" s="42" t="s">
        <v>31</v>
      </c>
      <c r="C36" s="25"/>
      <c r="D36" s="26"/>
      <c r="E36" s="27"/>
      <c r="F36" s="28"/>
      <c r="G36" s="27"/>
      <c r="H36" s="28"/>
      <c r="I36" s="13">
        <v>4494.6000000000004</v>
      </c>
      <c r="J36" s="14"/>
    </row>
    <row r="37" spans="1:10" s="49" customFormat="1" ht="15" x14ac:dyDescent="0.2">
      <c r="A37" s="47" t="s">
        <v>35</v>
      </c>
      <c r="B37" s="24" t="s">
        <v>36</v>
      </c>
      <c r="C37" s="25">
        <f>F37*12</f>
        <v>0</v>
      </c>
      <c r="D37" s="26">
        <f t="shared" ref="D37:D44" si="0">G37*I37</f>
        <v>36675.94</v>
      </c>
      <c r="E37" s="27">
        <f>H37*12</f>
        <v>8.16</v>
      </c>
      <c r="F37" s="48"/>
      <c r="G37" s="27">
        <f t="shared" ref="G37:G46" si="1">H37*12</f>
        <v>8.16</v>
      </c>
      <c r="H37" s="28">
        <v>0.68</v>
      </c>
      <c r="I37" s="13">
        <v>4494.6000000000004</v>
      </c>
      <c r="J37" s="14">
        <v>0.6</v>
      </c>
    </row>
    <row r="38" spans="1:10" s="13" customFormat="1" ht="15" x14ac:dyDescent="0.2">
      <c r="A38" s="47" t="s">
        <v>37</v>
      </c>
      <c r="B38" s="24" t="s">
        <v>38</v>
      </c>
      <c r="C38" s="25">
        <f>F38*12</f>
        <v>0</v>
      </c>
      <c r="D38" s="26">
        <f t="shared" si="0"/>
        <v>119736.14</v>
      </c>
      <c r="E38" s="27">
        <f>H38*12</f>
        <v>26.64</v>
      </c>
      <c r="F38" s="48"/>
      <c r="G38" s="27">
        <f t="shared" si="1"/>
        <v>26.64</v>
      </c>
      <c r="H38" s="28">
        <v>2.2200000000000002</v>
      </c>
      <c r="I38" s="13">
        <v>4494.6000000000004</v>
      </c>
      <c r="J38" s="14">
        <v>1.94</v>
      </c>
    </row>
    <row r="39" spans="1:10" s="21" customFormat="1" ht="30" x14ac:dyDescent="0.2">
      <c r="A39" s="47" t="s">
        <v>39</v>
      </c>
      <c r="B39" s="24" t="s">
        <v>15</v>
      </c>
      <c r="C39" s="50"/>
      <c r="D39" s="26">
        <v>1848.15</v>
      </c>
      <c r="E39" s="51"/>
      <c r="F39" s="48"/>
      <c r="G39" s="27">
        <f>D39/I39</f>
        <v>0.41</v>
      </c>
      <c r="H39" s="28">
        <f>G39/12</f>
        <v>0.03</v>
      </c>
      <c r="I39" s="13">
        <v>4494.6000000000004</v>
      </c>
      <c r="J39" s="14">
        <v>0.03</v>
      </c>
    </row>
    <row r="40" spans="1:10" s="21" customFormat="1" ht="30" x14ac:dyDescent="0.2">
      <c r="A40" s="47" t="s">
        <v>40</v>
      </c>
      <c r="B40" s="24" t="s">
        <v>15</v>
      </c>
      <c r="C40" s="50"/>
      <c r="D40" s="26">
        <v>1848.15</v>
      </c>
      <c r="E40" s="51"/>
      <c r="F40" s="48"/>
      <c r="G40" s="27">
        <f>D40/I40</f>
        <v>0.41</v>
      </c>
      <c r="H40" s="28">
        <f>G40/12</f>
        <v>0.03</v>
      </c>
      <c r="I40" s="13">
        <v>4494.6000000000004</v>
      </c>
      <c r="J40" s="14">
        <v>0.03</v>
      </c>
    </row>
    <row r="41" spans="1:10" s="21" customFormat="1" ht="21" customHeight="1" x14ac:dyDescent="0.2">
      <c r="A41" s="47" t="s">
        <v>130</v>
      </c>
      <c r="B41" s="24" t="s">
        <v>15</v>
      </c>
      <c r="C41" s="50"/>
      <c r="D41" s="26">
        <v>11670.68</v>
      </c>
      <c r="E41" s="51"/>
      <c r="F41" s="48"/>
      <c r="G41" s="27">
        <f>D41/I41</f>
        <v>2.6</v>
      </c>
      <c r="H41" s="28">
        <f>G41/12</f>
        <v>0.22</v>
      </c>
      <c r="I41" s="13">
        <v>4494.6000000000004</v>
      </c>
      <c r="J41" s="14">
        <v>0.19</v>
      </c>
    </row>
    <row r="42" spans="1:10" s="21" customFormat="1" ht="30" hidden="1" x14ac:dyDescent="0.2">
      <c r="A42" s="47" t="s">
        <v>41</v>
      </c>
      <c r="B42" s="24" t="s">
        <v>28</v>
      </c>
      <c r="C42" s="50"/>
      <c r="D42" s="26"/>
      <c r="E42" s="51"/>
      <c r="F42" s="48"/>
      <c r="G42" s="27">
        <f>D42/I42</f>
        <v>0</v>
      </c>
      <c r="H42" s="28">
        <f>G42/12</f>
        <v>0</v>
      </c>
      <c r="I42" s="13">
        <v>4494.6000000000004</v>
      </c>
      <c r="J42" s="14">
        <v>0</v>
      </c>
    </row>
    <row r="43" spans="1:10" s="21" customFormat="1" ht="30" x14ac:dyDescent="0.2">
      <c r="A43" s="47" t="s">
        <v>42</v>
      </c>
      <c r="B43" s="24"/>
      <c r="C43" s="50">
        <f>F43*12</f>
        <v>0</v>
      </c>
      <c r="D43" s="26">
        <f t="shared" si="0"/>
        <v>8090.28</v>
      </c>
      <c r="E43" s="51">
        <f>H43*12</f>
        <v>1.8</v>
      </c>
      <c r="F43" s="48"/>
      <c r="G43" s="27">
        <f t="shared" si="1"/>
        <v>1.8</v>
      </c>
      <c r="H43" s="28">
        <v>0.15</v>
      </c>
      <c r="I43" s="13">
        <v>4494.6000000000004</v>
      </c>
      <c r="J43" s="14">
        <v>0.14000000000000001</v>
      </c>
    </row>
    <row r="44" spans="1:10" s="13" customFormat="1" ht="15" x14ac:dyDescent="0.2">
      <c r="A44" s="47" t="s">
        <v>43</v>
      </c>
      <c r="B44" s="24" t="s">
        <v>44</v>
      </c>
      <c r="C44" s="50">
        <f>F44*12</f>
        <v>0</v>
      </c>
      <c r="D44" s="26">
        <f t="shared" si="0"/>
        <v>2157.41</v>
      </c>
      <c r="E44" s="51">
        <f>H44*12</f>
        <v>0.48</v>
      </c>
      <c r="F44" s="48"/>
      <c r="G44" s="27">
        <f t="shared" si="1"/>
        <v>0.48</v>
      </c>
      <c r="H44" s="28">
        <v>0.04</v>
      </c>
      <c r="I44" s="13">
        <v>4494.6000000000004</v>
      </c>
      <c r="J44" s="14">
        <v>0.03</v>
      </c>
    </row>
    <row r="45" spans="1:10" s="13" customFormat="1" ht="15" x14ac:dyDescent="0.2">
      <c r="A45" s="47" t="s">
        <v>45</v>
      </c>
      <c r="B45" s="52" t="s">
        <v>46</v>
      </c>
      <c r="C45" s="53">
        <f>F45*12</f>
        <v>0</v>
      </c>
      <c r="D45" s="26">
        <f>G45*I45</f>
        <v>1618.06</v>
      </c>
      <c r="E45" s="51">
        <f>H45*12</f>
        <v>0.36</v>
      </c>
      <c r="F45" s="48"/>
      <c r="G45" s="27">
        <f t="shared" si="1"/>
        <v>0.36</v>
      </c>
      <c r="H45" s="28">
        <v>0.03</v>
      </c>
      <c r="I45" s="13">
        <v>4494.6000000000004</v>
      </c>
      <c r="J45" s="14">
        <v>0.02</v>
      </c>
    </row>
    <row r="46" spans="1:10" s="49" customFormat="1" ht="30" x14ac:dyDescent="0.2">
      <c r="A46" s="47" t="s">
        <v>47</v>
      </c>
      <c r="B46" s="24" t="s">
        <v>48</v>
      </c>
      <c r="C46" s="50">
        <f>F46*12</f>
        <v>0</v>
      </c>
      <c r="D46" s="26">
        <f>G46*I46</f>
        <v>2157.41</v>
      </c>
      <c r="E46" s="51">
        <f>H46*12</f>
        <v>0.48</v>
      </c>
      <c r="F46" s="48"/>
      <c r="G46" s="27">
        <f t="shared" si="1"/>
        <v>0.48</v>
      </c>
      <c r="H46" s="28">
        <v>0.04</v>
      </c>
      <c r="I46" s="13">
        <v>4494.6000000000004</v>
      </c>
      <c r="J46" s="14">
        <v>0.03</v>
      </c>
    </row>
    <row r="47" spans="1:10" s="49" customFormat="1" ht="15" x14ac:dyDescent="0.2">
      <c r="A47" s="47" t="s">
        <v>49</v>
      </c>
      <c r="B47" s="24"/>
      <c r="C47" s="25"/>
      <c r="D47" s="27">
        <f>D49+D50+D51+D52+D53+D54+D55+D56+D57+D58+D61</f>
        <v>15100.9</v>
      </c>
      <c r="E47" s="27"/>
      <c r="F47" s="48"/>
      <c r="G47" s="27">
        <f>D47/I47</f>
        <v>3.36</v>
      </c>
      <c r="H47" s="28">
        <f>G47/12</f>
        <v>0.28000000000000003</v>
      </c>
      <c r="I47" s="13">
        <v>4494.6000000000004</v>
      </c>
      <c r="J47" s="14">
        <v>0.44</v>
      </c>
    </row>
    <row r="48" spans="1:10" s="21" customFormat="1" ht="15" hidden="1" x14ac:dyDescent="0.2">
      <c r="A48" s="54"/>
      <c r="B48" s="39"/>
      <c r="C48" s="55"/>
      <c r="D48" s="56"/>
      <c r="E48" s="57"/>
      <c r="F48" s="58"/>
      <c r="G48" s="57"/>
      <c r="H48" s="58"/>
      <c r="I48" s="13">
        <v>4494.6000000000004</v>
      </c>
      <c r="J48" s="14"/>
    </row>
    <row r="49" spans="1:10" s="21" customFormat="1" ht="15" x14ac:dyDescent="0.2">
      <c r="A49" s="54" t="s">
        <v>50</v>
      </c>
      <c r="B49" s="39" t="s">
        <v>51</v>
      </c>
      <c r="C49" s="55"/>
      <c r="D49" s="56">
        <v>196.5</v>
      </c>
      <c r="E49" s="57"/>
      <c r="F49" s="58"/>
      <c r="G49" s="57"/>
      <c r="H49" s="58"/>
      <c r="I49" s="13">
        <v>4494.6000000000004</v>
      </c>
      <c r="J49" s="14">
        <v>0.01</v>
      </c>
    </row>
    <row r="50" spans="1:10" s="21" customFormat="1" ht="15" x14ac:dyDescent="0.2">
      <c r="A50" s="54" t="s">
        <v>52</v>
      </c>
      <c r="B50" s="39" t="s">
        <v>53</v>
      </c>
      <c r="C50" s="55">
        <f>F50*12</f>
        <v>0</v>
      </c>
      <c r="D50" s="56">
        <v>415.82</v>
      </c>
      <c r="E50" s="57">
        <f>H50*12</f>
        <v>0</v>
      </c>
      <c r="F50" s="58"/>
      <c r="G50" s="57"/>
      <c r="H50" s="58"/>
      <c r="I50" s="13">
        <v>4494.6000000000004</v>
      </c>
      <c r="J50" s="14">
        <v>0.01</v>
      </c>
    </row>
    <row r="51" spans="1:10" s="21" customFormat="1" ht="15" x14ac:dyDescent="0.2">
      <c r="A51" s="54" t="s">
        <v>131</v>
      </c>
      <c r="B51" s="39" t="s">
        <v>51</v>
      </c>
      <c r="C51" s="55">
        <f>F51*12</f>
        <v>0</v>
      </c>
      <c r="D51" s="56">
        <v>740.94</v>
      </c>
      <c r="E51" s="57">
        <f>H51*12</f>
        <v>0</v>
      </c>
      <c r="F51" s="58"/>
      <c r="G51" s="57"/>
      <c r="H51" s="58"/>
      <c r="I51" s="13">
        <v>4494.6000000000004</v>
      </c>
      <c r="J51" s="14">
        <v>0.1</v>
      </c>
    </row>
    <row r="52" spans="1:10" s="21" customFormat="1" ht="15" x14ac:dyDescent="0.2">
      <c r="A52" s="54" t="s">
        <v>54</v>
      </c>
      <c r="B52" s="39" t="s">
        <v>51</v>
      </c>
      <c r="C52" s="55">
        <f>F52*12</f>
        <v>0</v>
      </c>
      <c r="D52" s="56">
        <v>792.41</v>
      </c>
      <c r="E52" s="57">
        <f>H52*12</f>
        <v>0</v>
      </c>
      <c r="F52" s="58"/>
      <c r="G52" s="57"/>
      <c r="H52" s="58"/>
      <c r="I52" s="13">
        <v>4494.6000000000004</v>
      </c>
      <c r="J52" s="14">
        <v>0.01</v>
      </c>
    </row>
    <row r="53" spans="1:10" s="21" customFormat="1" ht="15" x14ac:dyDescent="0.2">
      <c r="A53" s="54" t="s">
        <v>55</v>
      </c>
      <c r="B53" s="39" t="s">
        <v>51</v>
      </c>
      <c r="C53" s="55">
        <f>F53*12</f>
        <v>0</v>
      </c>
      <c r="D53" s="56">
        <v>3532.78</v>
      </c>
      <c r="E53" s="57">
        <f>H53*12</f>
        <v>0</v>
      </c>
      <c r="F53" s="58"/>
      <c r="G53" s="57"/>
      <c r="H53" s="58"/>
      <c r="I53" s="13">
        <v>4494.6000000000004</v>
      </c>
      <c r="J53" s="14">
        <v>0.05</v>
      </c>
    </row>
    <row r="54" spans="1:10" s="21" customFormat="1" ht="15" x14ac:dyDescent="0.2">
      <c r="A54" s="54" t="s">
        <v>56</v>
      </c>
      <c r="B54" s="39" t="s">
        <v>51</v>
      </c>
      <c r="C54" s="55">
        <f>F54*12</f>
        <v>0</v>
      </c>
      <c r="D54" s="56">
        <v>831.63</v>
      </c>
      <c r="E54" s="57">
        <f>H54*12</f>
        <v>0</v>
      </c>
      <c r="F54" s="58"/>
      <c r="G54" s="57"/>
      <c r="H54" s="58"/>
      <c r="I54" s="13">
        <v>4494.6000000000004</v>
      </c>
      <c r="J54" s="14">
        <v>0.01</v>
      </c>
    </row>
    <row r="55" spans="1:10" s="21" customFormat="1" ht="15" x14ac:dyDescent="0.2">
      <c r="A55" s="54" t="s">
        <v>57</v>
      </c>
      <c r="B55" s="39" t="s">
        <v>51</v>
      </c>
      <c r="C55" s="55"/>
      <c r="D55" s="56">
        <v>396.19</v>
      </c>
      <c r="E55" s="57"/>
      <c r="F55" s="58"/>
      <c r="G55" s="57"/>
      <c r="H55" s="58"/>
      <c r="I55" s="13">
        <v>4494.6000000000004</v>
      </c>
      <c r="J55" s="14">
        <v>0.01</v>
      </c>
    </row>
    <row r="56" spans="1:10" s="21" customFormat="1" ht="15" x14ac:dyDescent="0.2">
      <c r="A56" s="54" t="s">
        <v>58</v>
      </c>
      <c r="B56" s="39" t="s">
        <v>53</v>
      </c>
      <c r="C56" s="55"/>
      <c r="D56" s="56">
        <v>1584.82</v>
      </c>
      <c r="E56" s="57"/>
      <c r="F56" s="58"/>
      <c r="G56" s="57"/>
      <c r="H56" s="58"/>
      <c r="I56" s="13">
        <v>4494.6000000000004</v>
      </c>
      <c r="J56" s="14">
        <v>0.02</v>
      </c>
    </row>
    <row r="57" spans="1:10" s="21" customFormat="1" ht="25.5" x14ac:dyDescent="0.2">
      <c r="A57" s="54" t="s">
        <v>59</v>
      </c>
      <c r="B57" s="39" t="s">
        <v>51</v>
      </c>
      <c r="C57" s="55">
        <f>F57*12</f>
        <v>0</v>
      </c>
      <c r="D57" s="56">
        <v>3819.76</v>
      </c>
      <c r="E57" s="57">
        <f>H57*12</f>
        <v>0</v>
      </c>
      <c r="F57" s="58"/>
      <c r="G57" s="57"/>
      <c r="H57" s="58"/>
      <c r="I57" s="13">
        <v>4494.6000000000004</v>
      </c>
      <c r="J57" s="14">
        <v>0.06</v>
      </c>
    </row>
    <row r="58" spans="1:10" s="21" customFormat="1" ht="15" x14ac:dyDescent="0.2">
      <c r="A58" s="54" t="s">
        <v>60</v>
      </c>
      <c r="B58" s="39" t="s">
        <v>51</v>
      </c>
      <c r="C58" s="55"/>
      <c r="D58" s="56">
        <v>2790.05</v>
      </c>
      <c r="E58" s="57"/>
      <c r="F58" s="58"/>
      <c r="G58" s="57"/>
      <c r="H58" s="58"/>
      <c r="I58" s="13">
        <v>4494.6000000000004</v>
      </c>
      <c r="J58" s="14">
        <v>0.01</v>
      </c>
    </row>
    <row r="59" spans="1:10" s="21" customFormat="1" ht="15" hidden="1" x14ac:dyDescent="0.2">
      <c r="A59" s="54"/>
      <c r="B59" s="39"/>
      <c r="C59" s="59"/>
      <c r="D59" s="56"/>
      <c r="E59" s="60"/>
      <c r="F59" s="58"/>
      <c r="G59" s="57"/>
      <c r="H59" s="58"/>
      <c r="I59" s="13">
        <v>4494.6000000000004</v>
      </c>
      <c r="J59" s="14"/>
    </row>
    <row r="60" spans="1:10" s="21" customFormat="1" ht="15" hidden="1" x14ac:dyDescent="0.2">
      <c r="A60" s="54"/>
      <c r="B60" s="39"/>
      <c r="C60" s="55"/>
      <c r="D60" s="56"/>
      <c r="E60" s="57"/>
      <c r="F60" s="58"/>
      <c r="G60" s="57"/>
      <c r="H60" s="58"/>
      <c r="I60" s="13">
        <v>4494.6000000000004</v>
      </c>
      <c r="J60" s="14"/>
    </row>
    <row r="61" spans="1:10" s="21" customFormat="1" ht="25.5" hidden="1" x14ac:dyDescent="0.2">
      <c r="A61" s="54"/>
      <c r="B61" s="44" t="s">
        <v>28</v>
      </c>
      <c r="C61" s="55"/>
      <c r="D61" s="56"/>
      <c r="E61" s="57"/>
      <c r="F61" s="58"/>
      <c r="G61" s="57"/>
      <c r="H61" s="58"/>
      <c r="I61" s="13">
        <v>4494.6000000000004</v>
      </c>
      <c r="J61" s="14">
        <v>0.02</v>
      </c>
    </row>
    <row r="62" spans="1:10" s="49" customFormat="1" ht="30" x14ac:dyDescent="0.2">
      <c r="A62" s="47" t="s">
        <v>61</v>
      </c>
      <c r="B62" s="24"/>
      <c r="C62" s="25"/>
      <c r="D62" s="27">
        <f>D63+D64+D65+D66+D70+D72+D73</f>
        <v>43560.01</v>
      </c>
      <c r="E62" s="27"/>
      <c r="F62" s="48"/>
      <c r="G62" s="27">
        <f>D62/I62</f>
        <v>9.69</v>
      </c>
      <c r="H62" s="28">
        <f>G62/12</f>
        <v>0.81</v>
      </c>
      <c r="I62" s="13">
        <v>4494.6000000000004</v>
      </c>
      <c r="J62" s="14">
        <v>0.48</v>
      </c>
    </row>
    <row r="63" spans="1:10" s="21" customFormat="1" ht="15" x14ac:dyDescent="0.2">
      <c r="A63" s="54" t="s">
        <v>62</v>
      </c>
      <c r="B63" s="39" t="s">
        <v>63</v>
      </c>
      <c r="C63" s="55"/>
      <c r="D63" s="56">
        <v>2377.23</v>
      </c>
      <c r="E63" s="57"/>
      <c r="F63" s="58"/>
      <c r="G63" s="57"/>
      <c r="H63" s="58"/>
      <c r="I63" s="13">
        <v>4494.6000000000004</v>
      </c>
      <c r="J63" s="14">
        <v>0.04</v>
      </c>
    </row>
    <row r="64" spans="1:10" s="21" customFormat="1" ht="25.5" x14ac:dyDescent="0.2">
      <c r="A64" s="54" t="s">
        <v>64</v>
      </c>
      <c r="B64" s="39" t="s">
        <v>65</v>
      </c>
      <c r="C64" s="55"/>
      <c r="D64" s="56">
        <v>1584.82</v>
      </c>
      <c r="E64" s="57"/>
      <c r="F64" s="58"/>
      <c r="G64" s="57"/>
      <c r="H64" s="58"/>
      <c r="I64" s="13">
        <v>4494.6000000000004</v>
      </c>
      <c r="J64" s="14">
        <v>0.02</v>
      </c>
    </row>
    <row r="65" spans="1:11" s="21" customFormat="1" ht="15" x14ac:dyDescent="0.2">
      <c r="A65" s="54" t="s">
        <v>66</v>
      </c>
      <c r="B65" s="39" t="s">
        <v>67</v>
      </c>
      <c r="C65" s="55"/>
      <c r="D65" s="56">
        <v>1663.21</v>
      </c>
      <c r="E65" s="57"/>
      <c r="F65" s="58"/>
      <c r="G65" s="57"/>
      <c r="H65" s="58"/>
      <c r="I65" s="13">
        <v>4494.6000000000004</v>
      </c>
      <c r="J65" s="14">
        <v>0.03</v>
      </c>
    </row>
    <row r="66" spans="1:11" s="21" customFormat="1" ht="25.5" x14ac:dyDescent="0.2">
      <c r="A66" s="54" t="s">
        <v>68</v>
      </c>
      <c r="B66" s="39" t="s">
        <v>69</v>
      </c>
      <c r="C66" s="55"/>
      <c r="D66" s="56">
        <v>1584.8</v>
      </c>
      <c r="E66" s="57"/>
      <c r="F66" s="58"/>
      <c r="G66" s="57"/>
      <c r="H66" s="58"/>
      <c r="I66" s="13">
        <v>4494.6000000000004</v>
      </c>
      <c r="J66" s="14">
        <v>0.02</v>
      </c>
    </row>
    <row r="67" spans="1:11" s="21" customFormat="1" ht="15" hidden="1" x14ac:dyDescent="0.2">
      <c r="A67" s="54" t="s">
        <v>70</v>
      </c>
      <c r="B67" s="39" t="s">
        <v>67</v>
      </c>
      <c r="C67" s="55"/>
      <c r="D67" s="56">
        <f t="shared" ref="D67:D71" si="2">G67*I67</f>
        <v>0</v>
      </c>
      <c r="E67" s="57"/>
      <c r="F67" s="58"/>
      <c r="G67" s="57"/>
      <c r="H67" s="58"/>
      <c r="I67" s="13">
        <v>4494.6000000000004</v>
      </c>
      <c r="J67" s="14">
        <v>0</v>
      </c>
    </row>
    <row r="68" spans="1:11" s="21" customFormat="1" ht="15" hidden="1" x14ac:dyDescent="0.2">
      <c r="A68" s="54" t="s">
        <v>71</v>
      </c>
      <c r="B68" s="39" t="s">
        <v>51</v>
      </c>
      <c r="C68" s="55"/>
      <c r="D68" s="56">
        <f t="shared" si="2"/>
        <v>0</v>
      </c>
      <c r="E68" s="57"/>
      <c r="F68" s="58"/>
      <c r="G68" s="57"/>
      <c r="H68" s="58"/>
      <c r="I68" s="13">
        <v>4494.6000000000004</v>
      </c>
      <c r="J68" s="14">
        <v>0</v>
      </c>
    </row>
    <row r="69" spans="1:11" s="21" customFormat="1" ht="25.5" hidden="1" x14ac:dyDescent="0.2">
      <c r="A69" s="54" t="s">
        <v>72</v>
      </c>
      <c r="B69" s="39" t="s">
        <v>51</v>
      </c>
      <c r="C69" s="55"/>
      <c r="D69" s="56">
        <f t="shared" si="2"/>
        <v>0</v>
      </c>
      <c r="E69" s="57"/>
      <c r="F69" s="58"/>
      <c r="G69" s="57"/>
      <c r="H69" s="58"/>
      <c r="I69" s="13">
        <v>4494.6000000000004</v>
      </c>
      <c r="J69" s="14">
        <v>0</v>
      </c>
    </row>
    <row r="70" spans="1:11" s="21" customFormat="1" ht="25.5" x14ac:dyDescent="0.2">
      <c r="A70" s="54" t="s">
        <v>126</v>
      </c>
      <c r="B70" s="44" t="s">
        <v>28</v>
      </c>
      <c r="C70" s="55"/>
      <c r="D70" s="56">
        <v>11492.02</v>
      </c>
      <c r="E70" s="57"/>
      <c r="F70" s="58"/>
      <c r="G70" s="57"/>
      <c r="H70" s="58"/>
      <c r="I70" s="13">
        <v>4494.6000000000004</v>
      </c>
      <c r="J70" s="14">
        <v>0.02</v>
      </c>
    </row>
    <row r="71" spans="1:11" s="21" customFormat="1" ht="15" hidden="1" x14ac:dyDescent="0.2">
      <c r="A71" s="54" t="s">
        <v>73</v>
      </c>
      <c r="B71" s="39" t="s">
        <v>15</v>
      </c>
      <c r="C71" s="55"/>
      <c r="D71" s="56">
        <f t="shared" si="2"/>
        <v>0</v>
      </c>
      <c r="E71" s="57"/>
      <c r="F71" s="58"/>
      <c r="G71" s="57"/>
      <c r="H71" s="58"/>
      <c r="I71" s="13">
        <v>4494.6000000000004</v>
      </c>
      <c r="J71" s="14">
        <v>0</v>
      </c>
    </row>
    <row r="72" spans="1:11" s="21" customFormat="1" ht="15" x14ac:dyDescent="0.2">
      <c r="A72" s="54" t="s">
        <v>74</v>
      </c>
      <c r="B72" s="39" t="s">
        <v>15</v>
      </c>
      <c r="C72" s="59"/>
      <c r="D72" s="56">
        <v>5636.34</v>
      </c>
      <c r="E72" s="60"/>
      <c r="F72" s="58"/>
      <c r="G72" s="57"/>
      <c r="H72" s="58"/>
      <c r="I72" s="13">
        <v>4494.6000000000004</v>
      </c>
      <c r="J72" s="14">
        <v>0.1</v>
      </c>
    </row>
    <row r="73" spans="1:11" s="21" customFormat="1" ht="15" x14ac:dyDescent="0.2">
      <c r="A73" s="54" t="s">
        <v>122</v>
      </c>
      <c r="B73" s="44" t="s">
        <v>51</v>
      </c>
      <c r="C73" s="55"/>
      <c r="D73" s="56">
        <v>19221.59</v>
      </c>
      <c r="E73" s="57"/>
      <c r="F73" s="58"/>
      <c r="G73" s="57"/>
      <c r="H73" s="58"/>
      <c r="I73" s="13">
        <v>4494.6000000000004</v>
      </c>
      <c r="J73" s="14">
        <v>0</v>
      </c>
    </row>
    <row r="74" spans="1:11" s="21" customFormat="1" ht="30" hidden="1" x14ac:dyDescent="0.2">
      <c r="A74" s="47" t="s">
        <v>75</v>
      </c>
      <c r="B74" s="39"/>
      <c r="C74" s="55"/>
      <c r="D74" s="27">
        <f>D75</f>
        <v>0</v>
      </c>
      <c r="E74" s="57"/>
      <c r="F74" s="58"/>
      <c r="G74" s="27">
        <f>D74/I74</f>
        <v>0</v>
      </c>
      <c r="H74" s="28">
        <f>G74/12</f>
        <v>0</v>
      </c>
      <c r="I74" s="13">
        <v>4494.6000000000004</v>
      </c>
      <c r="J74" s="14">
        <v>0.05</v>
      </c>
    </row>
    <row r="75" spans="1:11" s="21" customFormat="1" ht="25.5" hidden="1" x14ac:dyDescent="0.2">
      <c r="A75" s="54" t="s">
        <v>76</v>
      </c>
      <c r="B75" s="44" t="s">
        <v>28</v>
      </c>
      <c r="C75" s="55"/>
      <c r="D75" s="56"/>
      <c r="E75" s="57"/>
      <c r="F75" s="58"/>
      <c r="G75" s="57"/>
      <c r="H75" s="58"/>
      <c r="I75" s="13">
        <v>4494.6000000000004</v>
      </c>
      <c r="J75" s="14">
        <v>0.03</v>
      </c>
    </row>
    <row r="76" spans="1:11" s="21" customFormat="1" ht="15" hidden="1" x14ac:dyDescent="0.2">
      <c r="A76" s="54" t="s">
        <v>77</v>
      </c>
      <c r="B76" s="39" t="s">
        <v>15</v>
      </c>
      <c r="C76" s="55"/>
      <c r="D76" s="56">
        <f>G76*I76</f>
        <v>0</v>
      </c>
      <c r="E76" s="57"/>
      <c r="F76" s="58"/>
      <c r="G76" s="57">
        <f>H76*12</f>
        <v>0</v>
      </c>
      <c r="H76" s="58">
        <v>0</v>
      </c>
      <c r="I76" s="13">
        <v>4494.6000000000004</v>
      </c>
      <c r="J76" s="14">
        <v>0</v>
      </c>
    </row>
    <row r="77" spans="1:11" s="21" customFormat="1" ht="15" x14ac:dyDescent="0.2">
      <c r="A77" s="47" t="s">
        <v>78</v>
      </c>
      <c r="B77" s="39"/>
      <c r="C77" s="55"/>
      <c r="D77" s="27">
        <f>D79+D80+D87+D86</f>
        <v>12608.55</v>
      </c>
      <c r="E77" s="57"/>
      <c r="F77" s="58"/>
      <c r="G77" s="27">
        <f>D77/I77</f>
        <v>2.81</v>
      </c>
      <c r="H77" s="28">
        <f>G77/12+0.01</f>
        <v>0.24</v>
      </c>
      <c r="I77" s="13">
        <v>4494.6000000000004</v>
      </c>
      <c r="J77" s="14">
        <v>0.2</v>
      </c>
      <c r="K77" s="21">
        <v>0.23</v>
      </c>
    </row>
    <row r="78" spans="1:11" s="21" customFormat="1" ht="15" hidden="1" x14ac:dyDescent="0.2">
      <c r="A78" s="54" t="s">
        <v>79</v>
      </c>
      <c r="B78" s="39" t="s">
        <v>15</v>
      </c>
      <c r="C78" s="55"/>
      <c r="D78" s="56">
        <f t="shared" ref="D78:D85" si="3">G78*I78</f>
        <v>0</v>
      </c>
      <c r="E78" s="57"/>
      <c r="F78" s="58"/>
      <c r="G78" s="57">
        <f t="shared" ref="G78:G85" si="4">H78*12</f>
        <v>0</v>
      </c>
      <c r="H78" s="58">
        <v>0</v>
      </c>
      <c r="I78" s="13">
        <v>4494.6000000000004</v>
      </c>
      <c r="J78" s="14">
        <v>0</v>
      </c>
    </row>
    <row r="79" spans="1:11" s="21" customFormat="1" ht="15" x14ac:dyDescent="0.2">
      <c r="A79" s="54" t="s">
        <v>80</v>
      </c>
      <c r="B79" s="39" t="s">
        <v>51</v>
      </c>
      <c r="C79" s="55"/>
      <c r="D79" s="56">
        <v>11780.24</v>
      </c>
      <c r="E79" s="57"/>
      <c r="F79" s="58"/>
      <c r="G79" s="57"/>
      <c r="H79" s="58"/>
      <c r="I79" s="13">
        <v>4494.6000000000004</v>
      </c>
      <c r="J79" s="14">
        <v>0.19</v>
      </c>
    </row>
    <row r="80" spans="1:11" s="21" customFormat="1" ht="15" x14ac:dyDescent="0.2">
      <c r="A80" s="54" t="s">
        <v>81</v>
      </c>
      <c r="B80" s="39" t="s">
        <v>51</v>
      </c>
      <c r="C80" s="55"/>
      <c r="D80" s="56">
        <v>828.31</v>
      </c>
      <c r="E80" s="57"/>
      <c r="F80" s="58"/>
      <c r="G80" s="57"/>
      <c r="H80" s="58"/>
      <c r="I80" s="13">
        <v>4494.6000000000004</v>
      </c>
      <c r="J80" s="14">
        <v>0.01</v>
      </c>
    </row>
    <row r="81" spans="1:10" s="21" customFormat="1" ht="27.75" hidden="1" customHeight="1" x14ac:dyDescent="0.2">
      <c r="A81" s="54" t="s">
        <v>82</v>
      </c>
      <c r="B81" s="39" t="s">
        <v>28</v>
      </c>
      <c r="C81" s="55"/>
      <c r="D81" s="56">
        <f t="shared" si="3"/>
        <v>0</v>
      </c>
      <c r="E81" s="57"/>
      <c r="F81" s="58"/>
      <c r="G81" s="57">
        <f t="shared" si="4"/>
        <v>0</v>
      </c>
      <c r="H81" s="58">
        <v>0</v>
      </c>
      <c r="I81" s="13">
        <v>4494.6000000000004</v>
      </c>
      <c r="J81" s="14">
        <v>0</v>
      </c>
    </row>
    <row r="82" spans="1:10" s="21" customFormat="1" ht="25.5" hidden="1" x14ac:dyDescent="0.2">
      <c r="A82" s="54" t="s">
        <v>83</v>
      </c>
      <c r="B82" s="39" t="s">
        <v>28</v>
      </c>
      <c r="C82" s="55"/>
      <c r="D82" s="56">
        <f t="shared" si="3"/>
        <v>0</v>
      </c>
      <c r="E82" s="57"/>
      <c r="F82" s="58"/>
      <c r="G82" s="57">
        <f t="shared" si="4"/>
        <v>0</v>
      </c>
      <c r="H82" s="58">
        <v>0</v>
      </c>
      <c r="I82" s="13">
        <v>4494.6000000000004</v>
      </c>
      <c r="J82" s="14">
        <v>0</v>
      </c>
    </row>
    <row r="83" spans="1:10" s="21" customFormat="1" ht="25.5" hidden="1" x14ac:dyDescent="0.2">
      <c r="A83" s="54" t="s">
        <v>84</v>
      </c>
      <c r="B83" s="39" t="s">
        <v>28</v>
      </c>
      <c r="C83" s="55"/>
      <c r="D83" s="56">
        <f t="shared" si="3"/>
        <v>0</v>
      </c>
      <c r="E83" s="57"/>
      <c r="F83" s="58"/>
      <c r="G83" s="57">
        <f t="shared" si="4"/>
        <v>0</v>
      </c>
      <c r="H83" s="58">
        <v>0</v>
      </c>
      <c r="I83" s="13">
        <v>4494.6000000000004</v>
      </c>
      <c r="J83" s="14">
        <v>0</v>
      </c>
    </row>
    <row r="84" spans="1:10" s="21" customFormat="1" ht="25.5" hidden="1" x14ac:dyDescent="0.2">
      <c r="A84" s="54" t="s">
        <v>85</v>
      </c>
      <c r="B84" s="39" t="s">
        <v>28</v>
      </c>
      <c r="C84" s="55"/>
      <c r="D84" s="56">
        <f t="shared" si="3"/>
        <v>0</v>
      </c>
      <c r="E84" s="57"/>
      <c r="F84" s="58"/>
      <c r="G84" s="57">
        <f t="shared" si="4"/>
        <v>0</v>
      </c>
      <c r="H84" s="58">
        <v>0</v>
      </c>
      <c r="I84" s="13">
        <v>4494.6000000000004</v>
      </c>
      <c r="J84" s="14">
        <v>0</v>
      </c>
    </row>
    <row r="85" spans="1:10" s="21" customFormat="1" ht="25.5" hidden="1" x14ac:dyDescent="0.2">
      <c r="A85" s="54" t="s">
        <v>86</v>
      </c>
      <c r="B85" s="39" t="s">
        <v>28</v>
      </c>
      <c r="C85" s="55"/>
      <c r="D85" s="56">
        <f t="shared" si="3"/>
        <v>0</v>
      </c>
      <c r="E85" s="57"/>
      <c r="F85" s="58"/>
      <c r="G85" s="57">
        <f t="shared" si="4"/>
        <v>0</v>
      </c>
      <c r="H85" s="58">
        <v>0</v>
      </c>
      <c r="I85" s="13">
        <v>4494.6000000000004</v>
      </c>
      <c r="J85" s="14">
        <v>0</v>
      </c>
    </row>
    <row r="86" spans="1:10" s="21" customFormat="1" ht="15" hidden="1" x14ac:dyDescent="0.2">
      <c r="A86" s="54" t="s">
        <v>87</v>
      </c>
      <c r="B86" s="44" t="s">
        <v>88</v>
      </c>
      <c r="C86" s="55"/>
      <c r="D86" s="61"/>
      <c r="E86" s="57"/>
      <c r="F86" s="58"/>
      <c r="G86" s="60"/>
      <c r="H86" s="104"/>
      <c r="I86" s="13">
        <v>4494.6000000000004</v>
      </c>
      <c r="J86" s="14"/>
    </row>
    <row r="87" spans="1:10" s="21" customFormat="1" ht="15" hidden="1" x14ac:dyDescent="0.2">
      <c r="A87" s="54" t="s">
        <v>89</v>
      </c>
      <c r="B87" s="44" t="s">
        <v>90</v>
      </c>
      <c r="C87" s="55"/>
      <c r="D87" s="61"/>
      <c r="E87" s="57"/>
      <c r="F87" s="58"/>
      <c r="G87" s="60"/>
      <c r="H87" s="104"/>
      <c r="I87" s="13"/>
      <c r="J87" s="14"/>
    </row>
    <row r="88" spans="1:10" s="21" customFormat="1" ht="15" x14ac:dyDescent="0.2">
      <c r="A88" s="47" t="s">
        <v>91</v>
      </c>
      <c r="B88" s="39"/>
      <c r="C88" s="55"/>
      <c r="D88" s="27">
        <f>D90+D89</f>
        <v>993.79</v>
      </c>
      <c r="E88" s="57"/>
      <c r="F88" s="58"/>
      <c r="G88" s="27">
        <f>D88/I88</f>
        <v>0.22</v>
      </c>
      <c r="H88" s="28">
        <f>G88/12</f>
        <v>0.02</v>
      </c>
      <c r="I88" s="13">
        <v>4494.6000000000004</v>
      </c>
      <c r="J88" s="14">
        <v>0.13</v>
      </c>
    </row>
    <row r="89" spans="1:10" s="21" customFormat="1" ht="15" x14ac:dyDescent="0.2">
      <c r="A89" s="54" t="s">
        <v>92</v>
      </c>
      <c r="B89" s="39" t="s">
        <v>51</v>
      </c>
      <c r="C89" s="55"/>
      <c r="D89" s="56">
        <v>993.79</v>
      </c>
      <c r="E89" s="57"/>
      <c r="F89" s="58"/>
      <c r="G89" s="57"/>
      <c r="H89" s="58"/>
      <c r="I89" s="13">
        <v>4494.6000000000004</v>
      </c>
      <c r="J89" s="14">
        <v>0.02</v>
      </c>
    </row>
    <row r="90" spans="1:10" s="21" customFormat="1" ht="15" hidden="1" x14ac:dyDescent="0.2">
      <c r="A90" s="54" t="s">
        <v>93</v>
      </c>
      <c r="B90" s="39" t="s">
        <v>51</v>
      </c>
      <c r="C90" s="55"/>
      <c r="D90" s="56"/>
      <c r="E90" s="57"/>
      <c r="F90" s="58"/>
      <c r="G90" s="57"/>
      <c r="H90" s="58"/>
      <c r="I90" s="13">
        <v>4494.6000000000004</v>
      </c>
      <c r="J90" s="14">
        <v>0.01</v>
      </c>
    </row>
    <row r="91" spans="1:10" s="13" customFormat="1" ht="15" x14ac:dyDescent="0.2">
      <c r="A91" s="47" t="s">
        <v>94</v>
      </c>
      <c r="B91" s="24"/>
      <c r="C91" s="25"/>
      <c r="D91" s="27">
        <v>0</v>
      </c>
      <c r="E91" s="27"/>
      <c r="F91" s="48"/>
      <c r="G91" s="27">
        <f>D91/I91</f>
        <v>0</v>
      </c>
      <c r="H91" s="28">
        <f>G91/12</f>
        <v>0</v>
      </c>
      <c r="I91" s="13">
        <v>4494.6000000000004</v>
      </c>
      <c r="J91" s="14">
        <v>0.35</v>
      </c>
    </row>
    <row r="92" spans="1:10" s="13" customFormat="1" ht="15" x14ac:dyDescent="0.2">
      <c r="A92" s="47" t="s">
        <v>96</v>
      </c>
      <c r="B92" s="24"/>
      <c r="C92" s="25"/>
      <c r="D92" s="27">
        <f>D93</f>
        <v>15702.99</v>
      </c>
      <c r="E92" s="27"/>
      <c r="F92" s="48"/>
      <c r="G92" s="27">
        <f>D92/I92</f>
        <v>3.49</v>
      </c>
      <c r="H92" s="28">
        <f>G92/12</f>
        <v>0.28999999999999998</v>
      </c>
      <c r="I92" s="13">
        <v>4494.6000000000004</v>
      </c>
      <c r="J92" s="14">
        <v>0.27</v>
      </c>
    </row>
    <row r="93" spans="1:10" s="21" customFormat="1" ht="15.75" thickBot="1" x14ac:dyDescent="0.25">
      <c r="A93" s="54" t="s">
        <v>97</v>
      </c>
      <c r="B93" s="39" t="s">
        <v>63</v>
      </c>
      <c r="C93" s="55"/>
      <c r="D93" s="56">
        <v>15702.99</v>
      </c>
      <c r="E93" s="57"/>
      <c r="F93" s="58"/>
      <c r="G93" s="57"/>
      <c r="H93" s="58"/>
      <c r="I93" s="13">
        <v>4494.6000000000004</v>
      </c>
      <c r="J93" s="14">
        <v>0.2</v>
      </c>
    </row>
    <row r="94" spans="1:10" s="21" customFormat="1" ht="25.5" hidden="1" customHeight="1" x14ac:dyDescent="0.2">
      <c r="A94" s="110" t="s">
        <v>98</v>
      </c>
      <c r="B94" s="46" t="s">
        <v>51</v>
      </c>
      <c r="C94" s="111"/>
      <c r="D94" s="112">
        <f>G94*I94</f>
        <v>0</v>
      </c>
      <c r="E94" s="113"/>
      <c r="F94" s="114"/>
      <c r="G94" s="113">
        <f>H94*12</f>
        <v>0</v>
      </c>
      <c r="H94" s="114">
        <v>0</v>
      </c>
      <c r="I94" s="13">
        <v>4494.6000000000004</v>
      </c>
      <c r="J94" s="14">
        <v>0</v>
      </c>
    </row>
    <row r="95" spans="1:10" s="13" customFormat="1" ht="30.75" thickBot="1" x14ac:dyDescent="0.25">
      <c r="A95" s="120" t="s">
        <v>99</v>
      </c>
      <c r="B95" s="11" t="s">
        <v>28</v>
      </c>
      <c r="C95" s="121">
        <f>F95*12</f>
        <v>0</v>
      </c>
      <c r="D95" s="74">
        <v>24270.85</v>
      </c>
      <c r="E95" s="74">
        <f>H95*12</f>
        <v>5.4</v>
      </c>
      <c r="F95" s="122"/>
      <c r="G95" s="74">
        <f>H95*12</f>
        <v>5.4</v>
      </c>
      <c r="H95" s="122">
        <f>0.34+0.11</f>
        <v>0.45</v>
      </c>
      <c r="I95" s="13">
        <v>4494.6000000000004</v>
      </c>
      <c r="J95" s="14">
        <v>0.3</v>
      </c>
    </row>
    <row r="96" spans="1:10" s="13" customFormat="1" ht="19.5" hidden="1" thickBot="1" x14ac:dyDescent="0.25">
      <c r="A96" s="115" t="s">
        <v>100</v>
      </c>
      <c r="B96" s="116"/>
      <c r="C96" s="117" t="e">
        <f>F96*12</f>
        <v>#REF!</v>
      </c>
      <c r="D96" s="118">
        <f>D97+D98+D99+D100+D101+D102+D103+D104</f>
        <v>0</v>
      </c>
      <c r="E96" s="119">
        <f>H96*12</f>
        <v>0</v>
      </c>
      <c r="F96" s="118" t="e">
        <f>#REF!+#REF!+#REF!+#REF!+#REF!+#REF!+#REF!+#REF!+#REF!+#REF!</f>
        <v>#REF!</v>
      </c>
      <c r="G96" s="119">
        <f>H96*12</f>
        <v>0</v>
      </c>
      <c r="H96" s="118">
        <f>H97+H98+H99+H100+H101+H102+H103+H104</f>
        <v>0</v>
      </c>
      <c r="I96" s="13">
        <v>4494.6000000000004</v>
      </c>
      <c r="J96" s="14"/>
    </row>
    <row r="97" spans="1:10" s="66" customFormat="1" ht="15.75" hidden="1" thickBot="1" x14ac:dyDescent="0.25">
      <c r="A97" s="105" t="s">
        <v>101</v>
      </c>
      <c r="B97" s="62"/>
      <c r="C97" s="63"/>
      <c r="D97" s="64"/>
      <c r="E97" s="64"/>
      <c r="F97" s="64"/>
      <c r="G97" s="64"/>
      <c r="H97" s="106"/>
      <c r="I97" s="13">
        <v>4494.6000000000004</v>
      </c>
      <c r="J97" s="65"/>
    </row>
    <row r="98" spans="1:10" s="66" customFormat="1" ht="15.75" hidden="1" thickBot="1" x14ac:dyDescent="0.25">
      <c r="A98" s="105" t="s">
        <v>102</v>
      </c>
      <c r="B98" s="62"/>
      <c r="C98" s="63"/>
      <c r="D98" s="64"/>
      <c r="E98" s="64"/>
      <c r="F98" s="64"/>
      <c r="G98" s="64"/>
      <c r="H98" s="106"/>
      <c r="I98" s="13">
        <v>4494.6000000000004</v>
      </c>
      <c r="J98" s="65"/>
    </row>
    <row r="99" spans="1:10" s="66" customFormat="1" ht="15.75" hidden="1" thickBot="1" x14ac:dyDescent="0.25">
      <c r="A99" s="105" t="s">
        <v>103</v>
      </c>
      <c r="B99" s="62"/>
      <c r="C99" s="63"/>
      <c r="D99" s="64"/>
      <c r="E99" s="64"/>
      <c r="F99" s="64"/>
      <c r="G99" s="64"/>
      <c r="H99" s="106"/>
      <c r="I99" s="13">
        <v>4494.6000000000004</v>
      </c>
      <c r="J99" s="65"/>
    </row>
    <row r="100" spans="1:10" s="66" customFormat="1" ht="15.75" hidden="1" thickBot="1" x14ac:dyDescent="0.25">
      <c r="A100" s="107" t="s">
        <v>104</v>
      </c>
      <c r="B100" s="62"/>
      <c r="C100" s="63"/>
      <c r="D100" s="64"/>
      <c r="E100" s="64"/>
      <c r="F100" s="64"/>
      <c r="G100" s="64"/>
      <c r="H100" s="106"/>
      <c r="I100" s="13">
        <v>4494.6000000000004</v>
      </c>
      <c r="J100" s="65"/>
    </row>
    <row r="101" spans="1:10" s="66" customFormat="1" ht="15.75" hidden="1" thickBot="1" x14ac:dyDescent="0.25">
      <c r="A101" s="105" t="s">
        <v>105</v>
      </c>
      <c r="B101" s="62"/>
      <c r="C101" s="63"/>
      <c r="D101" s="64"/>
      <c r="E101" s="64"/>
      <c r="F101" s="64"/>
      <c r="G101" s="64"/>
      <c r="H101" s="106"/>
      <c r="I101" s="13">
        <v>4494.6000000000004</v>
      </c>
      <c r="J101" s="65"/>
    </row>
    <row r="102" spans="1:10" s="66" customFormat="1" ht="15.75" hidden="1" thickBot="1" x14ac:dyDescent="0.25">
      <c r="A102" s="105" t="s">
        <v>106</v>
      </c>
      <c r="B102" s="62"/>
      <c r="C102" s="63"/>
      <c r="D102" s="64"/>
      <c r="E102" s="64"/>
      <c r="F102" s="64"/>
      <c r="G102" s="64"/>
      <c r="H102" s="106"/>
      <c r="I102" s="13">
        <v>4494.6000000000004</v>
      </c>
      <c r="J102" s="65"/>
    </row>
    <row r="103" spans="1:10" s="66" customFormat="1" ht="15.75" hidden="1" thickBot="1" x14ac:dyDescent="0.25">
      <c r="A103" s="105" t="s">
        <v>107</v>
      </c>
      <c r="B103" s="62"/>
      <c r="C103" s="63"/>
      <c r="D103" s="64"/>
      <c r="E103" s="64"/>
      <c r="F103" s="64"/>
      <c r="G103" s="64"/>
      <c r="H103" s="106"/>
      <c r="I103" s="13">
        <v>4494.6000000000004</v>
      </c>
      <c r="J103" s="65"/>
    </row>
    <row r="104" spans="1:10" s="66" customFormat="1" ht="15.75" hidden="1" thickBot="1" x14ac:dyDescent="0.25">
      <c r="A104" s="108" t="s">
        <v>108</v>
      </c>
      <c r="B104" s="67"/>
      <c r="C104" s="68"/>
      <c r="D104" s="69"/>
      <c r="E104" s="69"/>
      <c r="F104" s="69"/>
      <c r="G104" s="69"/>
      <c r="H104" s="109"/>
      <c r="I104" s="13">
        <v>4494.6000000000004</v>
      </c>
      <c r="J104" s="65"/>
    </row>
    <row r="105" spans="1:10" s="36" customFormat="1" ht="19.5" thickBot="1" x14ac:dyDescent="0.45">
      <c r="A105" s="70" t="s">
        <v>109</v>
      </c>
      <c r="B105" s="71" t="s">
        <v>23</v>
      </c>
      <c r="C105" s="72"/>
      <c r="D105" s="73">
        <f>G105*I105</f>
        <v>92768.54</v>
      </c>
      <c r="E105" s="74"/>
      <c r="F105" s="75"/>
      <c r="G105" s="74">
        <f>12*H105</f>
        <v>20.64</v>
      </c>
      <c r="H105" s="75">
        <v>1.72</v>
      </c>
      <c r="I105" s="13">
        <v>4494.6000000000004</v>
      </c>
    </row>
    <row r="106" spans="1:10" s="13" customFormat="1" ht="20.25" thickBot="1" x14ac:dyDescent="0.25">
      <c r="A106" s="76" t="s">
        <v>110</v>
      </c>
      <c r="B106" s="77"/>
      <c r="C106" s="78">
        <f>F106*12</f>
        <v>0</v>
      </c>
      <c r="D106" s="79">
        <f>D105+D95+D92+D91+D88+D77+D74+D62+D47+D46+D45+D44+D43+D42+D41+D40+D39+D38+D37+D22+D14</f>
        <v>670192.18000000005</v>
      </c>
      <c r="E106" s="79">
        <f>E105+E95+E92+E91+E88+E77+E74+E62+E47+E46+E45+E44+E43+E42+E41+E40+E39+E38+E37+E22+E14</f>
        <v>105.48</v>
      </c>
      <c r="F106" s="79">
        <f>F105+F95+F92+F91+F88+F77+F74+F62+F47+F46+F45+F44+F43+F42+F41+F40+F39+F38+F37+F22+F14</f>
        <v>0</v>
      </c>
      <c r="G106" s="79">
        <f>G105+G95+G92+G91+G88+G77+G74+G62+G47+G46+G45+G44+G43+G42+G41+G40+G39+G38+G37+G22+G14</f>
        <v>149.11000000000001</v>
      </c>
      <c r="H106" s="79">
        <f>H105+H95+H92+H91+H88+H77+H74+H62+H47+H46+H45+H44+H43+H42+H41+H40+H39+H38+H37+H22+H14</f>
        <v>12.43</v>
      </c>
      <c r="I106" s="13">
        <v>4494.6000000000004</v>
      </c>
      <c r="J106" s="14"/>
    </row>
    <row r="107" spans="1:10" s="86" customFormat="1" ht="19.5" hidden="1" customHeight="1" thickBot="1" x14ac:dyDescent="0.25">
      <c r="A107" s="80" t="s">
        <v>111</v>
      </c>
      <c r="B107" s="81" t="s">
        <v>23</v>
      </c>
      <c r="C107" s="81" t="s">
        <v>112</v>
      </c>
      <c r="D107" s="82"/>
      <c r="E107" s="83" t="s">
        <v>112</v>
      </c>
      <c r="F107" s="84"/>
      <c r="G107" s="83" t="s">
        <v>112</v>
      </c>
      <c r="H107" s="84"/>
      <c r="I107" s="13">
        <v>4494.6000000000004</v>
      </c>
      <c r="J107" s="85"/>
    </row>
    <row r="108" spans="1:10" s="88" customFormat="1" ht="15" x14ac:dyDescent="0.2">
      <c r="A108" s="87"/>
      <c r="D108" s="89"/>
      <c r="E108" s="89"/>
      <c r="F108" s="89"/>
      <c r="G108" s="89"/>
      <c r="H108" s="89"/>
      <c r="I108" s="13"/>
      <c r="J108" s="90"/>
    </row>
    <row r="109" spans="1:10" s="88" customFormat="1" ht="15" x14ac:dyDescent="0.2">
      <c r="A109" s="87"/>
      <c r="D109" s="89"/>
      <c r="E109" s="89"/>
      <c r="F109" s="89"/>
      <c r="G109" s="89"/>
      <c r="H109" s="89"/>
      <c r="I109" s="13"/>
      <c r="J109" s="90"/>
    </row>
    <row r="110" spans="1:10" s="88" customFormat="1" ht="15.75" thickBot="1" x14ac:dyDescent="0.25">
      <c r="A110" s="87"/>
      <c r="D110" s="89"/>
      <c r="E110" s="89"/>
      <c r="F110" s="89"/>
      <c r="G110" s="89"/>
      <c r="H110" s="89"/>
      <c r="I110" s="13"/>
      <c r="J110" s="90"/>
    </row>
    <row r="111" spans="1:10" s="13" customFormat="1" ht="30.75" thickBot="1" x14ac:dyDescent="0.25">
      <c r="A111" s="91" t="s">
        <v>113</v>
      </c>
      <c r="B111" s="77"/>
      <c r="C111" s="78">
        <f>F111*12</f>
        <v>0</v>
      </c>
      <c r="D111" s="92">
        <f>D112+D113+D114+D115+D116+D118+D119+D120+D121+D122+D123+D124+D125+D128</f>
        <v>232328.97</v>
      </c>
      <c r="E111" s="92">
        <f t="shared" ref="E111:H111" si="5">E112+E113+E114+E115+E116+E118+E119+E120+E121+E122+E123+E124+E125+E128</f>
        <v>0</v>
      </c>
      <c r="F111" s="92">
        <f t="shared" si="5"/>
        <v>0</v>
      </c>
      <c r="G111" s="92">
        <f t="shared" si="5"/>
        <v>51.7</v>
      </c>
      <c r="H111" s="92">
        <f t="shared" si="5"/>
        <v>4.3099999999999996</v>
      </c>
      <c r="I111" s="13">
        <v>4494.6000000000004</v>
      </c>
      <c r="J111" s="14"/>
    </row>
    <row r="112" spans="1:10" s="21" customFormat="1" ht="15" x14ac:dyDescent="0.2">
      <c r="A112" s="54" t="s">
        <v>114</v>
      </c>
      <c r="B112" s="39"/>
      <c r="C112" s="55"/>
      <c r="D112" s="56">
        <v>81935.03</v>
      </c>
      <c r="E112" s="57"/>
      <c r="F112" s="58"/>
      <c r="G112" s="57">
        <f>D112/I112</f>
        <v>18.23</v>
      </c>
      <c r="H112" s="58">
        <f>G112/12</f>
        <v>1.52</v>
      </c>
      <c r="I112" s="13">
        <v>4494.6000000000004</v>
      </c>
      <c r="J112" s="14"/>
    </row>
    <row r="113" spans="1:10" s="21" customFormat="1" ht="15" x14ac:dyDescent="0.2">
      <c r="A113" s="54" t="s">
        <v>115</v>
      </c>
      <c r="B113" s="39"/>
      <c r="C113" s="55"/>
      <c r="D113" s="56">
        <v>4000.54</v>
      </c>
      <c r="E113" s="57"/>
      <c r="F113" s="58"/>
      <c r="G113" s="57">
        <f>D113/I113</f>
        <v>0.89</v>
      </c>
      <c r="H113" s="58">
        <f>G113/12</f>
        <v>7.0000000000000007E-2</v>
      </c>
      <c r="I113" s="13">
        <v>4494.6000000000004</v>
      </c>
      <c r="J113" s="14"/>
    </row>
    <row r="114" spans="1:10" s="21" customFormat="1" ht="15" x14ac:dyDescent="0.2">
      <c r="A114" s="54" t="s">
        <v>123</v>
      </c>
      <c r="B114" s="39"/>
      <c r="C114" s="55"/>
      <c r="D114" s="56">
        <v>14002.15</v>
      </c>
      <c r="E114" s="57"/>
      <c r="F114" s="58"/>
      <c r="G114" s="57">
        <f t="shared" ref="G114:G128" si="6">D114/I114</f>
        <v>3.12</v>
      </c>
      <c r="H114" s="58">
        <f t="shared" ref="H114:H127" si="7">G114/12</f>
        <v>0.26</v>
      </c>
      <c r="I114" s="13">
        <v>4494.6000000000004</v>
      </c>
      <c r="J114" s="14"/>
    </row>
    <row r="115" spans="1:10" s="21" customFormat="1" ht="15" x14ac:dyDescent="0.2">
      <c r="A115" s="54" t="s">
        <v>124</v>
      </c>
      <c r="B115" s="39"/>
      <c r="C115" s="55"/>
      <c r="D115" s="56">
        <v>8243.7199999999993</v>
      </c>
      <c r="E115" s="57"/>
      <c r="F115" s="58"/>
      <c r="G115" s="57">
        <f t="shared" si="6"/>
        <v>1.83</v>
      </c>
      <c r="H115" s="58">
        <f t="shared" si="7"/>
        <v>0.15</v>
      </c>
      <c r="I115" s="13">
        <v>4494.6000000000004</v>
      </c>
      <c r="J115" s="14"/>
    </row>
    <row r="116" spans="1:10" s="21" customFormat="1" ht="15" x14ac:dyDescent="0.2">
      <c r="A116" s="54" t="s">
        <v>134</v>
      </c>
      <c r="B116" s="39"/>
      <c r="C116" s="55"/>
      <c r="D116" s="56">
        <v>8431.74</v>
      </c>
      <c r="E116" s="57"/>
      <c r="F116" s="58"/>
      <c r="G116" s="57">
        <f t="shared" si="6"/>
        <v>1.88</v>
      </c>
      <c r="H116" s="58">
        <f t="shared" si="7"/>
        <v>0.16</v>
      </c>
      <c r="I116" s="13">
        <v>4494.6000000000004</v>
      </c>
      <c r="J116" s="14"/>
    </row>
    <row r="117" spans="1:10" s="21" customFormat="1" ht="15" hidden="1" x14ac:dyDescent="0.2">
      <c r="A117" s="54"/>
      <c r="B117" s="39"/>
      <c r="C117" s="55"/>
      <c r="D117" s="56"/>
      <c r="E117" s="57"/>
      <c r="F117" s="58"/>
      <c r="G117" s="57">
        <f t="shared" si="6"/>
        <v>0</v>
      </c>
      <c r="H117" s="58">
        <f t="shared" si="7"/>
        <v>0</v>
      </c>
      <c r="I117" s="13">
        <v>4494.6000000000004</v>
      </c>
      <c r="J117" s="14"/>
    </row>
    <row r="118" spans="1:10" s="21" customFormat="1" ht="15" x14ac:dyDescent="0.2">
      <c r="A118" s="54" t="s">
        <v>125</v>
      </c>
      <c r="B118" s="39"/>
      <c r="C118" s="55"/>
      <c r="D118" s="56">
        <v>11304.14</v>
      </c>
      <c r="E118" s="57"/>
      <c r="F118" s="58"/>
      <c r="G118" s="57">
        <f t="shared" si="6"/>
        <v>2.52</v>
      </c>
      <c r="H118" s="58">
        <f t="shared" si="7"/>
        <v>0.21</v>
      </c>
      <c r="I118" s="13">
        <v>4494.6000000000004</v>
      </c>
      <c r="J118" s="14"/>
    </row>
    <row r="119" spans="1:10" s="21" customFormat="1" ht="15" x14ac:dyDescent="0.2">
      <c r="A119" s="54" t="s">
        <v>135</v>
      </c>
      <c r="B119" s="39"/>
      <c r="C119" s="55"/>
      <c r="D119" s="56">
        <v>493.09</v>
      </c>
      <c r="E119" s="57"/>
      <c r="F119" s="58"/>
      <c r="G119" s="57">
        <f t="shared" si="6"/>
        <v>0.11</v>
      </c>
      <c r="H119" s="58">
        <f t="shared" si="7"/>
        <v>0.01</v>
      </c>
      <c r="I119" s="13">
        <v>4494.6000000000004</v>
      </c>
      <c r="J119" s="14"/>
    </row>
    <row r="120" spans="1:10" s="21" customFormat="1" ht="15" x14ac:dyDescent="0.2">
      <c r="A120" s="54" t="s">
        <v>136</v>
      </c>
      <c r="B120" s="39"/>
      <c r="C120" s="55"/>
      <c r="D120" s="56">
        <v>38395.040000000001</v>
      </c>
      <c r="E120" s="57"/>
      <c r="F120" s="58"/>
      <c r="G120" s="57">
        <f t="shared" si="6"/>
        <v>8.5399999999999991</v>
      </c>
      <c r="H120" s="58">
        <f t="shared" si="7"/>
        <v>0.71</v>
      </c>
      <c r="I120" s="13">
        <v>4494.6000000000004</v>
      </c>
      <c r="J120" s="14"/>
    </row>
    <row r="121" spans="1:10" s="21" customFormat="1" ht="15" x14ac:dyDescent="0.2">
      <c r="A121" s="54" t="s">
        <v>127</v>
      </c>
      <c r="B121" s="39"/>
      <c r="C121" s="55"/>
      <c r="D121" s="56">
        <v>8526.07</v>
      </c>
      <c r="E121" s="57"/>
      <c r="F121" s="58"/>
      <c r="G121" s="57">
        <f t="shared" si="6"/>
        <v>1.9</v>
      </c>
      <c r="H121" s="58">
        <f t="shared" si="7"/>
        <v>0.16</v>
      </c>
      <c r="I121" s="13">
        <v>4494.6000000000004</v>
      </c>
      <c r="J121" s="14"/>
    </row>
    <row r="122" spans="1:10" s="21" customFormat="1" ht="15" x14ac:dyDescent="0.2">
      <c r="A122" s="54" t="s">
        <v>128</v>
      </c>
      <c r="B122" s="39"/>
      <c r="C122" s="55"/>
      <c r="D122" s="56">
        <v>10612.02</v>
      </c>
      <c r="E122" s="57"/>
      <c r="F122" s="58"/>
      <c r="G122" s="57">
        <f t="shared" si="6"/>
        <v>2.36</v>
      </c>
      <c r="H122" s="58">
        <f t="shared" si="7"/>
        <v>0.2</v>
      </c>
      <c r="I122" s="13">
        <v>4494.6000000000004</v>
      </c>
      <c r="J122" s="14"/>
    </row>
    <row r="123" spans="1:10" s="21" customFormat="1" ht="15" x14ac:dyDescent="0.2">
      <c r="A123" s="54" t="s">
        <v>117</v>
      </c>
      <c r="B123" s="39"/>
      <c r="C123" s="55"/>
      <c r="D123" s="56">
        <v>11151.04</v>
      </c>
      <c r="E123" s="57"/>
      <c r="F123" s="58"/>
      <c r="G123" s="57">
        <f t="shared" si="6"/>
        <v>2.48</v>
      </c>
      <c r="H123" s="58">
        <f t="shared" si="7"/>
        <v>0.21</v>
      </c>
      <c r="I123" s="13">
        <v>4494.6000000000004</v>
      </c>
      <c r="J123" s="14"/>
    </row>
    <row r="124" spans="1:10" s="21" customFormat="1" ht="15" x14ac:dyDescent="0.2">
      <c r="A124" s="54" t="s">
        <v>129</v>
      </c>
      <c r="B124" s="39"/>
      <c r="C124" s="55"/>
      <c r="D124" s="56">
        <v>1290.18</v>
      </c>
      <c r="E124" s="57"/>
      <c r="F124" s="58"/>
      <c r="G124" s="57">
        <f t="shared" si="6"/>
        <v>0.28999999999999998</v>
      </c>
      <c r="H124" s="58">
        <f t="shared" si="7"/>
        <v>0.02</v>
      </c>
      <c r="I124" s="13">
        <v>4494.6000000000004</v>
      </c>
      <c r="J124" s="14"/>
    </row>
    <row r="125" spans="1:10" s="21" customFormat="1" ht="15" x14ac:dyDescent="0.2">
      <c r="A125" s="54" t="s">
        <v>116</v>
      </c>
      <c r="B125" s="39"/>
      <c r="C125" s="55"/>
      <c r="D125" s="56">
        <v>14114.21</v>
      </c>
      <c r="E125" s="57"/>
      <c r="F125" s="58"/>
      <c r="G125" s="57">
        <f t="shared" si="6"/>
        <v>3.14</v>
      </c>
      <c r="H125" s="58">
        <f t="shared" si="7"/>
        <v>0.26</v>
      </c>
      <c r="I125" s="13">
        <v>4494.6000000000004</v>
      </c>
      <c r="J125" s="14"/>
    </row>
    <row r="126" spans="1:10" s="21" customFormat="1" ht="15" hidden="1" x14ac:dyDescent="0.2">
      <c r="A126" s="54"/>
      <c r="B126" s="39"/>
      <c r="C126" s="55"/>
      <c r="D126" s="56"/>
      <c r="E126" s="57"/>
      <c r="F126" s="58"/>
      <c r="G126" s="57">
        <f t="shared" si="6"/>
        <v>0</v>
      </c>
      <c r="H126" s="58">
        <f t="shared" si="7"/>
        <v>0</v>
      </c>
      <c r="I126" s="13">
        <v>4494.6000000000004</v>
      </c>
      <c r="J126" s="14"/>
    </row>
    <row r="127" spans="1:10" s="21" customFormat="1" ht="15" hidden="1" x14ac:dyDescent="0.2">
      <c r="A127" s="54"/>
      <c r="B127" s="39"/>
      <c r="C127" s="55"/>
      <c r="D127" s="56"/>
      <c r="E127" s="57"/>
      <c r="F127" s="58"/>
      <c r="G127" s="57">
        <f t="shared" si="6"/>
        <v>0</v>
      </c>
      <c r="H127" s="58">
        <f t="shared" si="7"/>
        <v>0</v>
      </c>
      <c r="I127" s="13">
        <v>4494.6000000000004</v>
      </c>
      <c r="J127" s="14"/>
    </row>
    <row r="128" spans="1:10" s="88" customFormat="1" ht="18.75" customHeight="1" x14ac:dyDescent="0.2">
      <c r="A128" s="54" t="s">
        <v>95</v>
      </c>
      <c r="B128" s="44"/>
      <c r="C128" s="55"/>
      <c r="D128" s="57">
        <v>19830</v>
      </c>
      <c r="E128" s="126"/>
      <c r="F128" s="126"/>
      <c r="G128" s="57">
        <f t="shared" si="6"/>
        <v>4.41</v>
      </c>
      <c r="H128" s="57">
        <f>G128/12</f>
        <v>0.37</v>
      </c>
      <c r="I128" s="13">
        <v>4494.6000000000004</v>
      </c>
      <c r="J128" s="90"/>
    </row>
    <row r="129" spans="1:10" s="88" customFormat="1" x14ac:dyDescent="0.2">
      <c r="A129" s="87"/>
      <c r="D129" s="89"/>
      <c r="E129" s="89"/>
      <c r="F129" s="89"/>
      <c r="G129" s="89"/>
      <c r="H129" s="89"/>
      <c r="J129" s="90"/>
    </row>
    <row r="130" spans="1:10" s="88" customFormat="1" x14ac:dyDescent="0.2">
      <c r="A130" s="87"/>
      <c r="D130" s="89"/>
      <c r="E130" s="89"/>
      <c r="F130" s="89"/>
      <c r="G130" s="89"/>
      <c r="H130" s="89"/>
      <c r="J130" s="90"/>
    </row>
    <row r="131" spans="1:10" s="88" customFormat="1" ht="13.5" thickBot="1" x14ac:dyDescent="0.25">
      <c r="A131" s="87"/>
      <c r="D131" s="89"/>
      <c r="E131" s="89"/>
      <c r="F131" s="89"/>
      <c r="G131" s="89"/>
      <c r="H131" s="89"/>
      <c r="J131" s="90"/>
    </row>
    <row r="132" spans="1:10" s="88" customFormat="1" ht="29.25" customHeight="1" thickBot="1" x14ac:dyDescent="0.25">
      <c r="A132" s="76" t="s">
        <v>100</v>
      </c>
      <c r="B132" s="77"/>
      <c r="C132" s="78">
        <f>F132*12</f>
        <v>0</v>
      </c>
      <c r="D132" s="79">
        <f>D106+D111</f>
        <v>902521.15</v>
      </c>
      <c r="E132" s="79">
        <f>E106+E111</f>
        <v>105.48</v>
      </c>
      <c r="F132" s="79">
        <f>F106+F111</f>
        <v>0</v>
      </c>
      <c r="G132" s="79">
        <f>G106+G111</f>
        <v>200.81</v>
      </c>
      <c r="H132" s="92">
        <f>H106+H111</f>
        <v>16.739999999999998</v>
      </c>
      <c r="I132" s="13">
        <v>4494.6000000000004</v>
      </c>
      <c r="J132" s="90"/>
    </row>
    <row r="133" spans="1:10" s="88" customFormat="1" ht="29.25" customHeight="1" x14ac:dyDescent="0.2">
      <c r="A133" s="93"/>
      <c r="B133" s="94"/>
      <c r="C133" s="95"/>
      <c r="D133" s="95"/>
      <c r="E133" s="95"/>
      <c r="F133" s="95"/>
      <c r="G133" s="95"/>
      <c r="H133" s="95"/>
      <c r="J133" s="90"/>
    </row>
    <row r="134" spans="1:10" s="88" customFormat="1" x14ac:dyDescent="0.2">
      <c r="A134" s="87"/>
      <c r="J134" s="90"/>
    </row>
    <row r="135" spans="1:10" s="99" customFormat="1" ht="18.75" x14ac:dyDescent="0.4">
      <c r="A135" s="96"/>
      <c r="B135" s="97"/>
      <c r="C135" s="98"/>
      <c r="D135" s="98"/>
      <c r="E135" s="98"/>
      <c r="F135" s="98"/>
      <c r="G135" s="98"/>
      <c r="H135" s="98"/>
      <c r="J135" s="100"/>
    </row>
    <row r="136" spans="1:10" s="86" customFormat="1" ht="19.5" x14ac:dyDescent="0.2">
      <c r="A136" s="101"/>
      <c r="B136" s="102"/>
      <c r="C136" s="103"/>
      <c r="D136" s="103"/>
      <c r="E136" s="103"/>
      <c r="F136" s="103"/>
      <c r="G136" s="103"/>
      <c r="H136" s="103"/>
      <c r="J136" s="85"/>
    </row>
    <row r="137" spans="1:10" s="88" customFormat="1" ht="14.25" x14ac:dyDescent="0.2">
      <c r="A137" s="127" t="s">
        <v>118</v>
      </c>
      <c r="B137" s="127"/>
      <c r="C137" s="127"/>
      <c r="D137" s="127"/>
      <c r="E137" s="127"/>
      <c r="F137" s="127"/>
      <c r="J137" s="90"/>
    </row>
    <row r="138" spans="1:10" s="88" customFormat="1" x14ac:dyDescent="0.2">
      <c r="J138" s="90"/>
    </row>
    <row r="139" spans="1:10" s="88" customFormat="1" x14ac:dyDescent="0.2">
      <c r="A139" s="87" t="s">
        <v>119</v>
      </c>
      <c r="J139" s="90"/>
    </row>
    <row r="140" spans="1:10" s="88" customFormat="1" x14ac:dyDescent="0.2">
      <c r="J140" s="90"/>
    </row>
    <row r="141" spans="1:10" s="88" customFormat="1" x14ac:dyDescent="0.2">
      <c r="J141" s="90"/>
    </row>
    <row r="142" spans="1:10" s="88" customFormat="1" x14ac:dyDescent="0.2">
      <c r="J142" s="90"/>
    </row>
    <row r="143" spans="1:10" s="88" customFormat="1" x14ac:dyDescent="0.2">
      <c r="J143" s="90"/>
    </row>
    <row r="144" spans="1:10" s="88" customFormat="1" x14ac:dyDescent="0.2">
      <c r="J144" s="90"/>
    </row>
    <row r="145" spans="10:10" s="88" customFormat="1" x14ac:dyDescent="0.2">
      <c r="J145" s="90"/>
    </row>
    <row r="146" spans="10:10" s="88" customFormat="1" x14ac:dyDescent="0.2">
      <c r="J146" s="90"/>
    </row>
    <row r="147" spans="10:10" s="88" customFormat="1" x14ac:dyDescent="0.2">
      <c r="J147" s="90"/>
    </row>
    <row r="148" spans="10:10" s="88" customFormat="1" x14ac:dyDescent="0.2">
      <c r="J148" s="90"/>
    </row>
    <row r="149" spans="10:10" s="88" customFormat="1" x14ac:dyDescent="0.2">
      <c r="J149" s="90"/>
    </row>
    <row r="150" spans="10:10" s="88" customFormat="1" x14ac:dyDescent="0.2">
      <c r="J150" s="90"/>
    </row>
    <row r="151" spans="10:10" s="88" customFormat="1" x14ac:dyDescent="0.2">
      <c r="J151" s="90"/>
    </row>
    <row r="152" spans="10:10" s="88" customFormat="1" x14ac:dyDescent="0.2">
      <c r="J152" s="90"/>
    </row>
    <row r="153" spans="10:10" s="88" customFormat="1" x14ac:dyDescent="0.2">
      <c r="J153" s="90"/>
    </row>
    <row r="154" spans="10:10" s="88" customFormat="1" x14ac:dyDescent="0.2">
      <c r="J154" s="90"/>
    </row>
    <row r="155" spans="10:10" s="88" customFormat="1" x14ac:dyDescent="0.2">
      <c r="J155" s="90"/>
    </row>
    <row r="156" spans="10:10" s="88" customFormat="1" x14ac:dyDescent="0.2">
      <c r="J156" s="90"/>
    </row>
    <row r="157" spans="10:10" s="88" customFormat="1" x14ac:dyDescent="0.2">
      <c r="J157" s="90"/>
    </row>
  </sheetData>
  <mergeCells count="12">
    <mergeCell ref="A137:F137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2014-04-10T10:58:07Z</cp:lastPrinted>
  <dcterms:created xsi:type="dcterms:W3CDTF">2014-01-27T09:36:37Z</dcterms:created>
  <dcterms:modified xsi:type="dcterms:W3CDTF">2014-07-22T05:11:37Z</dcterms:modified>
</cp:coreProperties>
</file>