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<sst xmlns="http://schemas.openxmlformats.org/spreadsheetml/2006/main" count="172" uniqueCount="122">
  <si>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</si>
  <si>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</si>
  <si>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</si>
  <si>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</si>
  <si>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</si>
  <si>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</si>
  <si>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</si>
  <si>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</si>
  <si>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</si>
  <si>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</si>
  <si>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</si>
  <si>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</si>
  <si>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</si>
  <si>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</si>
  <si>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</si>
  <si>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</si>
  <si>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</si>
  <si>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</si>
  <si>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</si>
  <si>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</si>
  <si>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</si>
  <si>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</si>
  <si>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</si>
  <si>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</si>
  <si>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</si>
  <si>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</si>
  <si>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</si>
  <si>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</si>
  <si>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</si>
  <si>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</si>
  <si>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</si>
  <si>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</si>
  <si>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</si>
  <si>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</si>
  <si>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</si>
  <si>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</si>
  <si>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</si>
  <si>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</si>
  <si>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</si>
  <si>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</si>
  <si>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</si>
  <si>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</si>
  <si>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</si>
  <si>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</si>
  <si>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</si>
  <si>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</si>
  <si>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</si>
  <si>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</si>
  <si>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</si>
  <si>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</si>
  <si>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</si>
  <si>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</si>
  <si>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</si>
  <si>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</si>
  <si>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</si>
  <si>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</si>
  <si>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</si>
  <si>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</si>
  <si>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</si>
  <si>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</si>
  <si>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</si>
  <si>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</si>
  <si>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</si>
  <si>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</si>
  <si>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</si>
  <si>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</si>
  <si>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</si>
  <si>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</si>
  <si>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</si>
  <si>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</si>
  <si>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</si>
  <si>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</si>
  <si>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</si>
  <si>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</si>
  <si>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</si>
  <si>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</si>
  <si>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</si>
  <si>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</si>
  <si>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</si>
  <si>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</si>
  <si>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очистка кровли от снега и скалывапние сосулек</t>
  </si>
  <si>
    <t>Расчет размера платы за содержание и ремонт общего имущества в многоквартирном доме</t>
  </si>
  <si>
    <t>по адресу: ул.Ленинского Комсомола, д.39 (S=4460,3 м2, S=2933,31м2)</t>
  </si>
  <si>
    <t>Итого:</t>
  </si>
  <si>
    <t>Всего: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</si>
  <si>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</si>
  <si>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</si>
  <si>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</si>
  <si>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</si>
  <si>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</si>
  <si>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</si>
  <si>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</si>
  <si>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</si>
  <si>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</si>
  <si>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</si>
  <si>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</si>
  <si>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</si>
  <si>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</si>
  <si>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</si>
  <si>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</si>
  <si>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1 раз в 4 месяца</t>
  </si>
  <si>
    <t>замена ( поверка ) КИП манометр 4 шт., термометры 4 шт.</t>
  </si>
  <si>
    <t>Дополнительные работы по текущему ремонту, в т.ч.:</t>
  </si>
  <si>
    <t>2013 -2014 гг.</t>
  </si>
  <si>
    <t>окос травы</t>
  </si>
  <si>
    <t>2-3 раза</t>
  </si>
  <si>
    <t>ревизия задвижек отопления (д.50мм-1шт.,  д.100мм-5 шт.)</t>
  </si>
  <si>
    <t>подключение системы отопления с регулировкой</t>
  </si>
  <si>
    <t>ревизия заадвижек ГВС (д.50мм-1шт.)</t>
  </si>
  <si>
    <t>ревизия задвижек  ХВС (д.80мм- 2 шт.)</t>
  </si>
  <si>
    <t>замена трансформатора тока ( 2 узла учета / 6 ТТ)</t>
  </si>
  <si>
    <t>1 раз в 4 года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</si>
  <si>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</si>
  <si>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</si>
  <si>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</si>
  <si>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ремонт вентиляционных шахт 5,4 м2</t>
  </si>
  <si>
    <t>смена шаровых кранов на отоплении  (д.15 мм - 34)</t>
  </si>
  <si>
    <t xml:space="preserve">ремонт системы водоотведения ( 80 м.п.) </t>
  </si>
  <si>
    <t>смена задвижек на отоплении (диам.100 мм - 4 шт.)</t>
  </si>
  <si>
    <t>установка задвижки  на подпитку элеватора (диам.50 мм - 1 шт.)</t>
  </si>
  <si>
    <t>смена секций водоподогревателя</t>
  </si>
  <si>
    <t>установка электронного регулятора температуры на ВВП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</si>
</sst>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30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26" borderId="0" xfId="0" applyFont="1" applyFill="1" applyAlignment="1">
      <alignment horizontal="center"/>
    </xf>
    <xf numFmtId="0" fontId="0" fillId="24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75" zoomScaleNormal="75" zoomScalePageLayoutView="0" workbookViewId="0" topLeftCell="A89">
      <selection activeCell="A1" sqref="A1:H11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38" hidden="1" customWidth="1"/>
    <col min="7" max="7" width="13.875" style="1" customWidth="1"/>
    <col min="8" max="8" width="20.875" style="38" customWidth="1"/>
    <col min="9" max="9" width="15.375" style="1" customWidth="1"/>
    <col min="10" max="10" width="15.375" style="1" hidden="1" customWidth="1"/>
    <col min="11" max="11" width="15.375" style="69" hidden="1" customWidth="1"/>
    <col min="12" max="14" width="15.375" style="1" customWidth="1"/>
    <col min="15" max="16384" width="9.125" style="1" customWidth="1"/>
  </cols>
  <sheetData>
    <row r="1" spans="1:8" ht="16.5" customHeight="1">
      <c r="A1" s="115" t="s">
        <v>0</v>
      </c>
      <c r="B1" s="116"/>
      <c r="C1" s="116"/>
      <c r="D1" s="116"/>
      <c r="E1" s="116"/>
      <c r="F1" s="116"/>
      <c r="G1" s="116"/>
      <c r="H1" s="116"/>
    </row>
    <row r="2" spans="2:8" ht="12.75" customHeight="1">
      <c r="B2" s="117" t="s">
        <v>1</v>
      </c>
      <c r="C2" s="117"/>
      <c r="D2" s="117"/>
      <c r="E2" s="117"/>
      <c r="F2" s="117"/>
      <c r="G2" s="116"/>
      <c r="H2" s="116"/>
    </row>
    <row r="3" spans="1:8" ht="16.5" customHeight="1">
      <c r="A3" s="100" t="s">
        <v>103</v>
      </c>
      <c r="B3" s="117" t="s">
        <v>2</v>
      </c>
      <c r="C3" s="117"/>
      <c r="D3" s="117"/>
      <c r="E3" s="117"/>
      <c r="F3" s="117"/>
      <c r="G3" s="116"/>
      <c r="H3" s="116"/>
    </row>
    <row r="4" spans="2:8" ht="14.25" customHeight="1">
      <c r="B4" s="117" t="s">
        <v>35</v>
      </c>
      <c r="C4" s="117"/>
      <c r="D4" s="117"/>
      <c r="E4" s="117"/>
      <c r="F4" s="117"/>
      <c r="G4" s="116"/>
      <c r="H4" s="116"/>
    </row>
    <row r="5" spans="2:8" ht="14.25" customHeight="1">
      <c r="B5" s="99"/>
      <c r="C5" s="99"/>
      <c r="D5" s="99"/>
      <c r="E5" s="99"/>
      <c r="F5" s="99"/>
      <c r="G5" s="98"/>
      <c r="H5" s="98"/>
    </row>
    <row r="6" spans="1:9" ht="25.5" customHeight="1">
      <c r="A6" s="105"/>
      <c r="B6" s="105"/>
      <c r="C6" s="105"/>
      <c r="D6" s="105"/>
      <c r="E6" s="105"/>
      <c r="F6" s="105"/>
      <c r="G6" s="105"/>
      <c r="H6" s="105"/>
      <c r="I6" s="2"/>
    </row>
    <row r="7" spans="1:11" s="3" customFormat="1" ht="22.5" customHeight="1">
      <c r="A7" s="118" t="s">
        <v>3</v>
      </c>
      <c r="B7" s="118"/>
      <c r="C7" s="118"/>
      <c r="D7" s="118"/>
      <c r="E7" s="119"/>
      <c r="F7" s="119"/>
      <c r="G7" s="119"/>
      <c r="H7" s="119"/>
      <c r="K7" s="70"/>
    </row>
    <row r="8" spans="1:8" s="4" customFormat="1" ht="18.75" customHeight="1">
      <c r="A8" s="118" t="s">
        <v>82</v>
      </c>
      <c r="B8" s="118"/>
      <c r="C8" s="118"/>
      <c r="D8" s="118"/>
      <c r="E8" s="119"/>
      <c r="F8" s="119"/>
      <c r="G8" s="119"/>
      <c r="H8" s="119"/>
    </row>
    <row r="9" spans="1:8" s="5" customFormat="1" ht="17.25" customHeight="1">
      <c r="A9" s="106" t="s">
        <v>78</v>
      </c>
      <c r="B9" s="106"/>
      <c r="C9" s="106"/>
      <c r="D9" s="106"/>
      <c r="E9" s="107"/>
      <c r="F9" s="107"/>
      <c r="G9" s="107"/>
      <c r="H9" s="107"/>
    </row>
    <row r="10" spans="1:8" s="4" customFormat="1" ht="30" customHeight="1" thickBot="1">
      <c r="A10" s="108" t="s">
        <v>81</v>
      </c>
      <c r="B10" s="108"/>
      <c r="C10" s="108"/>
      <c r="D10" s="108"/>
      <c r="E10" s="109"/>
      <c r="F10" s="109"/>
      <c r="G10" s="109"/>
      <c r="H10" s="109"/>
    </row>
    <row r="11" spans="1:11" s="10" customFormat="1" ht="139.5" customHeight="1" thickBot="1">
      <c r="A11" s="6" t="s">
        <v>4</v>
      </c>
      <c r="B11" s="7" t="s">
        <v>5</v>
      </c>
      <c r="C11" s="8" t="s">
        <v>6</v>
      </c>
      <c r="D11" s="8" t="s">
        <v>36</v>
      </c>
      <c r="E11" s="8" t="s">
        <v>6</v>
      </c>
      <c r="F11" s="9" t="s">
        <v>7</v>
      </c>
      <c r="G11" s="8" t="s">
        <v>6</v>
      </c>
      <c r="H11" s="9" t="s">
        <v>7</v>
      </c>
      <c r="K11" s="71"/>
    </row>
    <row r="12" spans="1:11" s="14" customFormat="1" ht="12.75">
      <c r="A12" s="11">
        <v>1</v>
      </c>
      <c r="B12" s="12">
        <v>2</v>
      </c>
      <c r="C12" s="12">
        <v>3</v>
      </c>
      <c r="D12" s="41"/>
      <c r="E12" s="12">
        <v>3</v>
      </c>
      <c r="F12" s="13">
        <v>4</v>
      </c>
      <c r="G12" s="43">
        <v>3</v>
      </c>
      <c r="H12" s="46">
        <v>4</v>
      </c>
      <c r="K12" s="72"/>
    </row>
    <row r="13" spans="1:11" s="14" customFormat="1" ht="49.5" customHeight="1">
      <c r="A13" s="110" t="s">
        <v>8</v>
      </c>
      <c r="B13" s="111"/>
      <c r="C13" s="111"/>
      <c r="D13" s="111"/>
      <c r="E13" s="111"/>
      <c r="F13" s="111"/>
      <c r="G13" s="112"/>
      <c r="H13" s="113"/>
      <c r="K13" s="72"/>
    </row>
    <row r="14" spans="1:11" s="10" customFormat="1" ht="15">
      <c r="A14" s="17" t="s">
        <v>9</v>
      </c>
      <c r="B14" s="21" t="s">
        <v>10</v>
      </c>
      <c r="C14" s="15">
        <f>F14*12</f>
        <v>0</v>
      </c>
      <c r="D14" s="84">
        <f>G14*I14</f>
        <v>128456.64</v>
      </c>
      <c r="E14" s="83">
        <f>H14*12</f>
        <v>28.799999999999997</v>
      </c>
      <c r="F14" s="85"/>
      <c r="G14" s="83">
        <f>H14*12</f>
        <v>28.799999999999997</v>
      </c>
      <c r="H14" s="83">
        <v>2.4</v>
      </c>
      <c r="I14" s="10">
        <v>4460.3</v>
      </c>
      <c r="J14" s="10">
        <v>1.07</v>
      </c>
      <c r="K14" s="71">
        <v>2.2363</v>
      </c>
    </row>
    <row r="15" spans="1:11" s="63" customFormat="1" ht="27" customHeight="1">
      <c r="A15" s="60" t="s">
        <v>85</v>
      </c>
      <c r="B15" s="61" t="s">
        <v>86</v>
      </c>
      <c r="C15" s="62"/>
      <c r="D15" s="84"/>
      <c r="E15" s="83"/>
      <c r="F15" s="85"/>
      <c r="G15" s="83"/>
      <c r="H15" s="83"/>
      <c r="K15" s="73"/>
    </row>
    <row r="16" spans="1:11" s="63" customFormat="1" ht="18.75" customHeight="1">
      <c r="A16" s="60" t="s">
        <v>87</v>
      </c>
      <c r="B16" s="61" t="s">
        <v>86</v>
      </c>
      <c r="C16" s="62"/>
      <c r="D16" s="84"/>
      <c r="E16" s="83"/>
      <c r="F16" s="85"/>
      <c r="G16" s="83"/>
      <c r="H16" s="83"/>
      <c r="K16" s="73"/>
    </row>
    <row r="17" spans="1:11" s="63" customFormat="1" ht="17.25" customHeight="1">
      <c r="A17" s="60" t="s">
        <v>88</v>
      </c>
      <c r="B17" s="61" t="s">
        <v>89</v>
      </c>
      <c r="C17" s="62"/>
      <c r="D17" s="84"/>
      <c r="E17" s="83"/>
      <c r="F17" s="85"/>
      <c r="G17" s="83"/>
      <c r="H17" s="83"/>
      <c r="K17" s="73"/>
    </row>
    <row r="18" spans="1:11" s="63" customFormat="1" ht="15.75" customHeight="1">
      <c r="A18" s="60" t="s">
        <v>90</v>
      </c>
      <c r="B18" s="61" t="s">
        <v>91</v>
      </c>
      <c r="C18" s="62"/>
      <c r="D18" s="84"/>
      <c r="E18" s="83"/>
      <c r="F18" s="85"/>
      <c r="G18" s="83"/>
      <c r="H18" s="83"/>
      <c r="K18" s="73"/>
    </row>
    <row r="19" spans="1:11" s="10" customFormat="1" ht="30">
      <c r="A19" s="17" t="s">
        <v>11</v>
      </c>
      <c r="B19" s="18" t="s">
        <v>12</v>
      </c>
      <c r="C19" s="15">
        <f>F19*12</f>
        <v>0</v>
      </c>
      <c r="D19" s="84">
        <f>G19*I19</f>
        <v>108652.908</v>
      </c>
      <c r="E19" s="83">
        <f>H19*12</f>
        <v>24.36</v>
      </c>
      <c r="F19" s="85"/>
      <c r="G19" s="83">
        <f>H19*12</f>
        <v>24.36</v>
      </c>
      <c r="H19" s="83">
        <v>2.03</v>
      </c>
      <c r="I19" s="10">
        <v>4460.3</v>
      </c>
      <c r="J19" s="10">
        <v>1.07</v>
      </c>
      <c r="K19" s="71">
        <v>1.9046</v>
      </c>
    </row>
    <row r="20" spans="1:11" s="63" customFormat="1" ht="15">
      <c r="A20" s="60" t="s">
        <v>92</v>
      </c>
      <c r="B20" s="61" t="s">
        <v>12</v>
      </c>
      <c r="C20" s="62"/>
      <c r="D20" s="84"/>
      <c r="E20" s="83"/>
      <c r="F20" s="85"/>
      <c r="G20" s="83"/>
      <c r="H20" s="83"/>
      <c r="K20" s="73"/>
    </row>
    <row r="21" spans="1:11" s="63" customFormat="1" ht="15">
      <c r="A21" s="60" t="s">
        <v>93</v>
      </c>
      <c r="B21" s="61" t="s">
        <v>12</v>
      </c>
      <c r="C21" s="62"/>
      <c r="D21" s="84"/>
      <c r="E21" s="83"/>
      <c r="F21" s="85"/>
      <c r="G21" s="83"/>
      <c r="H21" s="83"/>
      <c r="K21" s="73"/>
    </row>
    <row r="22" spans="1:11" s="63" customFormat="1" ht="15">
      <c r="A22" s="101" t="s">
        <v>104</v>
      </c>
      <c r="B22" s="79" t="s">
        <v>105</v>
      </c>
      <c r="C22" s="62"/>
      <c r="D22" s="84"/>
      <c r="E22" s="83"/>
      <c r="F22" s="85"/>
      <c r="G22" s="83"/>
      <c r="H22" s="83"/>
      <c r="K22" s="73"/>
    </row>
    <row r="23" spans="1:11" s="63" customFormat="1" ht="15">
      <c r="A23" s="60" t="s">
        <v>94</v>
      </c>
      <c r="B23" s="61" t="s">
        <v>12</v>
      </c>
      <c r="C23" s="62"/>
      <c r="D23" s="84"/>
      <c r="E23" s="83"/>
      <c r="F23" s="85"/>
      <c r="G23" s="83"/>
      <c r="H23" s="83"/>
      <c r="K23" s="73"/>
    </row>
    <row r="24" spans="1:11" s="63" customFormat="1" ht="25.5">
      <c r="A24" s="60" t="s">
        <v>95</v>
      </c>
      <c r="B24" s="61" t="s">
        <v>13</v>
      </c>
      <c r="C24" s="62"/>
      <c r="D24" s="84"/>
      <c r="E24" s="83"/>
      <c r="F24" s="85"/>
      <c r="G24" s="83"/>
      <c r="H24" s="83"/>
      <c r="K24" s="73"/>
    </row>
    <row r="25" spans="1:11" s="63" customFormat="1" ht="15">
      <c r="A25" s="60" t="s">
        <v>96</v>
      </c>
      <c r="B25" s="61" t="s">
        <v>12</v>
      </c>
      <c r="C25" s="62"/>
      <c r="D25" s="84"/>
      <c r="E25" s="83"/>
      <c r="F25" s="85"/>
      <c r="G25" s="83"/>
      <c r="H25" s="83"/>
      <c r="K25" s="73"/>
    </row>
    <row r="26" spans="1:11" s="63" customFormat="1" ht="15">
      <c r="A26" s="64" t="s">
        <v>97</v>
      </c>
      <c r="B26" s="65" t="s">
        <v>12</v>
      </c>
      <c r="C26" s="62"/>
      <c r="D26" s="84"/>
      <c r="E26" s="83"/>
      <c r="F26" s="85"/>
      <c r="G26" s="83"/>
      <c r="H26" s="83"/>
      <c r="K26" s="73"/>
    </row>
    <row r="27" spans="1:11" s="63" customFormat="1" ht="26.25" thickBot="1">
      <c r="A27" s="66" t="s">
        <v>98</v>
      </c>
      <c r="B27" s="67" t="s">
        <v>99</v>
      </c>
      <c r="C27" s="62"/>
      <c r="D27" s="84"/>
      <c r="E27" s="83"/>
      <c r="F27" s="85"/>
      <c r="G27" s="83"/>
      <c r="H27" s="83"/>
      <c r="K27" s="73"/>
    </row>
    <row r="28" spans="1:11" s="22" customFormat="1" ht="15">
      <c r="A28" s="20" t="s">
        <v>14</v>
      </c>
      <c r="B28" s="21" t="s">
        <v>15</v>
      </c>
      <c r="C28" s="15">
        <f>F28*12</f>
        <v>0</v>
      </c>
      <c r="D28" s="84">
        <f>G28*I28</f>
        <v>34255.104</v>
      </c>
      <c r="E28" s="83">
        <f>H28*12</f>
        <v>7.68</v>
      </c>
      <c r="F28" s="87"/>
      <c r="G28" s="83">
        <f>H28*12</f>
        <v>7.68</v>
      </c>
      <c r="H28" s="83">
        <v>0.64</v>
      </c>
      <c r="I28" s="10">
        <v>4460.3</v>
      </c>
      <c r="J28" s="10">
        <v>1.07</v>
      </c>
      <c r="K28" s="71">
        <v>0.5992000000000001</v>
      </c>
    </row>
    <row r="29" spans="1:11" s="10" customFormat="1" ht="15">
      <c r="A29" s="20" t="s">
        <v>16</v>
      </c>
      <c r="B29" s="21" t="s">
        <v>17</v>
      </c>
      <c r="C29" s="15">
        <f>F29*12</f>
        <v>0</v>
      </c>
      <c r="D29" s="84">
        <f>G29*I29</f>
        <v>111329.088</v>
      </c>
      <c r="E29" s="83">
        <f>H29*12</f>
        <v>24.96</v>
      </c>
      <c r="F29" s="87"/>
      <c r="G29" s="83">
        <f>H29*12</f>
        <v>24.96</v>
      </c>
      <c r="H29" s="83">
        <v>2.08</v>
      </c>
      <c r="I29" s="10">
        <v>4460.3</v>
      </c>
      <c r="J29" s="10">
        <v>1.07</v>
      </c>
      <c r="K29" s="71">
        <v>1.9367</v>
      </c>
    </row>
    <row r="30" spans="1:11" s="14" customFormat="1" ht="30">
      <c r="A30" s="20" t="s">
        <v>54</v>
      </c>
      <c r="B30" s="21" t="s">
        <v>10</v>
      </c>
      <c r="C30" s="23"/>
      <c r="D30" s="84">
        <v>1733.72</v>
      </c>
      <c r="E30" s="89"/>
      <c r="F30" s="87"/>
      <c r="G30" s="83">
        <f>D30/I30</f>
        <v>0.3887003116382306</v>
      </c>
      <c r="H30" s="83">
        <f>G30/12</f>
        <v>0.03239169263651922</v>
      </c>
      <c r="I30" s="10">
        <v>4460.3</v>
      </c>
      <c r="J30" s="10">
        <v>1.07</v>
      </c>
      <c r="K30" s="71">
        <v>0.032100000000000004</v>
      </c>
    </row>
    <row r="31" spans="1:11" s="14" customFormat="1" ht="30" customHeight="1">
      <c r="A31" s="20" t="s">
        <v>77</v>
      </c>
      <c r="B31" s="21" t="s">
        <v>10</v>
      </c>
      <c r="C31" s="23"/>
      <c r="D31" s="84">
        <v>1733.72</v>
      </c>
      <c r="E31" s="89"/>
      <c r="F31" s="87"/>
      <c r="G31" s="83">
        <f>D31/I31</f>
        <v>0.3887003116382306</v>
      </c>
      <c r="H31" s="83">
        <f>G31/12</f>
        <v>0.03239169263651922</v>
      </c>
      <c r="I31" s="10">
        <v>4460.3</v>
      </c>
      <c r="J31" s="10">
        <v>1.07</v>
      </c>
      <c r="K31" s="71">
        <v>0.032100000000000004</v>
      </c>
    </row>
    <row r="32" spans="1:11" s="14" customFormat="1" ht="24" customHeight="1">
      <c r="A32" s="20" t="s">
        <v>55</v>
      </c>
      <c r="B32" s="21" t="s">
        <v>10</v>
      </c>
      <c r="C32" s="23"/>
      <c r="D32" s="84">
        <v>10948.1</v>
      </c>
      <c r="E32" s="89"/>
      <c r="F32" s="87"/>
      <c r="G32" s="83">
        <f>D32/I32</f>
        <v>2.454565836378719</v>
      </c>
      <c r="H32" s="83">
        <f>G32/12</f>
        <v>0.2045471530315599</v>
      </c>
      <c r="I32" s="10">
        <v>4460.3</v>
      </c>
      <c r="J32" s="10">
        <v>1.07</v>
      </c>
      <c r="K32" s="71">
        <v>0.1926</v>
      </c>
    </row>
    <row r="33" spans="1:11" s="14" customFormat="1" ht="30" hidden="1">
      <c r="A33" s="20" t="s">
        <v>56</v>
      </c>
      <c r="B33" s="21" t="s">
        <v>13</v>
      </c>
      <c r="C33" s="23"/>
      <c r="D33" s="84">
        <f>G33*I33</f>
        <v>0</v>
      </c>
      <c r="E33" s="89"/>
      <c r="F33" s="87"/>
      <c r="G33" s="83">
        <f>D33/I33</f>
        <v>2.454565836378719</v>
      </c>
      <c r="H33" s="83">
        <f>G33/12</f>
        <v>0.2045471530315599</v>
      </c>
      <c r="I33" s="10">
        <v>4460.3</v>
      </c>
      <c r="J33" s="10">
        <v>1.07</v>
      </c>
      <c r="K33" s="71">
        <v>0</v>
      </c>
    </row>
    <row r="34" spans="1:11" s="14" customFormat="1" ht="27" customHeight="1">
      <c r="A34" s="20" t="s">
        <v>57</v>
      </c>
      <c r="B34" s="21" t="s">
        <v>13</v>
      </c>
      <c r="C34" s="23"/>
      <c r="D34" s="84">
        <v>10948.11</v>
      </c>
      <c r="E34" s="89"/>
      <c r="F34" s="87"/>
      <c r="G34" s="83">
        <f>D34/I34</f>
        <v>2.454568078380378</v>
      </c>
      <c r="H34" s="83">
        <f>G34/12</f>
        <v>0.20454733986503149</v>
      </c>
      <c r="I34" s="10">
        <v>4460.3</v>
      </c>
      <c r="J34" s="10">
        <v>1.07</v>
      </c>
      <c r="K34" s="71">
        <v>0.053500000000000006</v>
      </c>
    </row>
    <row r="35" spans="1:11" s="14" customFormat="1" ht="30.75" customHeight="1" hidden="1">
      <c r="A35" s="20" t="s">
        <v>57</v>
      </c>
      <c r="B35" s="21" t="s">
        <v>13</v>
      </c>
      <c r="C35" s="23"/>
      <c r="D35" s="84">
        <f>G35*I35</f>
        <v>0</v>
      </c>
      <c r="E35" s="89"/>
      <c r="F35" s="87"/>
      <c r="G35" s="83">
        <f>H35*12</f>
        <v>0</v>
      </c>
      <c r="H35" s="83">
        <v>0</v>
      </c>
      <c r="I35" s="10">
        <v>4460.3</v>
      </c>
      <c r="J35" s="10">
        <v>1.07</v>
      </c>
      <c r="K35" s="71">
        <v>0</v>
      </c>
    </row>
    <row r="36" spans="1:11" s="14" customFormat="1" ht="30">
      <c r="A36" s="20" t="s">
        <v>24</v>
      </c>
      <c r="B36" s="21"/>
      <c r="C36" s="23">
        <f>F36*12</f>
        <v>0</v>
      </c>
      <c r="D36" s="84">
        <f>G36*I36</f>
        <v>9634.248000000001</v>
      </c>
      <c r="E36" s="89">
        <f>H36*12</f>
        <v>2.16</v>
      </c>
      <c r="F36" s="87"/>
      <c r="G36" s="83">
        <f>H36*12</f>
        <v>2.16</v>
      </c>
      <c r="H36" s="83">
        <v>0.18</v>
      </c>
      <c r="I36" s="10">
        <v>4460.3</v>
      </c>
      <c r="J36" s="10">
        <v>1.07</v>
      </c>
      <c r="K36" s="71">
        <v>0.1391</v>
      </c>
    </row>
    <row r="37" spans="1:11" s="10" customFormat="1" ht="15">
      <c r="A37" s="20" t="s">
        <v>26</v>
      </c>
      <c r="B37" s="21" t="s">
        <v>27</v>
      </c>
      <c r="C37" s="23">
        <f>F37*12</f>
        <v>0</v>
      </c>
      <c r="D37" s="84">
        <f>G37*I37</f>
        <v>2140.944</v>
      </c>
      <c r="E37" s="89">
        <f>H37*12</f>
        <v>0.48</v>
      </c>
      <c r="F37" s="87"/>
      <c r="G37" s="83">
        <f>H37*12</f>
        <v>0.48</v>
      </c>
      <c r="H37" s="83">
        <v>0.04</v>
      </c>
      <c r="I37" s="10">
        <v>4460.3</v>
      </c>
      <c r="J37" s="10">
        <v>1.07</v>
      </c>
      <c r="K37" s="71">
        <v>0.032100000000000004</v>
      </c>
    </row>
    <row r="38" spans="1:11" s="10" customFormat="1" ht="15">
      <c r="A38" s="20" t="s">
        <v>28</v>
      </c>
      <c r="B38" s="26" t="s">
        <v>29</v>
      </c>
      <c r="C38" s="27">
        <f>F38*12</f>
        <v>0</v>
      </c>
      <c r="D38" s="84">
        <v>1145.4</v>
      </c>
      <c r="E38" s="90">
        <f>H38*12</f>
        <v>0.2567988700311638</v>
      </c>
      <c r="F38" s="91"/>
      <c r="G38" s="83">
        <f>D38/I38</f>
        <v>0.2567988700311638</v>
      </c>
      <c r="H38" s="83">
        <f>G38/12</f>
        <v>0.02139990583593032</v>
      </c>
      <c r="I38" s="10">
        <v>4460.3</v>
      </c>
      <c r="J38" s="10">
        <v>1.07</v>
      </c>
      <c r="K38" s="71">
        <v>0.021400000000000002</v>
      </c>
    </row>
    <row r="39" spans="1:11" s="88" customFormat="1" ht="30">
      <c r="A39" s="86" t="s">
        <v>25</v>
      </c>
      <c r="B39" s="82" t="s">
        <v>100</v>
      </c>
      <c r="C39" s="89">
        <f>F39*12</f>
        <v>0</v>
      </c>
      <c r="D39" s="84">
        <v>1718.11</v>
      </c>
      <c r="E39" s="89"/>
      <c r="F39" s="87"/>
      <c r="G39" s="83">
        <f>D39/I39</f>
        <v>0.3852005470484048</v>
      </c>
      <c r="H39" s="83">
        <f>G39/12</f>
        <v>0.032100045587367065</v>
      </c>
      <c r="I39" s="80">
        <v>4460.3</v>
      </c>
      <c r="J39" s="80">
        <v>1.07</v>
      </c>
      <c r="K39" s="81">
        <v>0.032100000000000004</v>
      </c>
    </row>
    <row r="40" spans="1:11" s="22" customFormat="1" ht="15">
      <c r="A40" s="20" t="s">
        <v>37</v>
      </c>
      <c r="B40" s="21"/>
      <c r="C40" s="15"/>
      <c r="D40" s="83">
        <f>D42+D43+D44+D45+D46+D47+D48+D49+D50+D51+D53</f>
        <v>20456.47</v>
      </c>
      <c r="E40" s="83"/>
      <c r="F40" s="87"/>
      <c r="G40" s="83">
        <f>D40/I40</f>
        <v>4.586343967894536</v>
      </c>
      <c r="H40" s="83">
        <f>G40/12</f>
        <v>0.38219533065787803</v>
      </c>
      <c r="I40" s="10">
        <v>4460.3</v>
      </c>
      <c r="J40" s="10">
        <v>1.07</v>
      </c>
      <c r="K40" s="71">
        <v>0.41977866660688</v>
      </c>
    </row>
    <row r="41" spans="1:11" s="14" customFormat="1" ht="15" hidden="1">
      <c r="A41" s="24"/>
      <c r="B41" s="19"/>
      <c r="C41" s="25"/>
      <c r="D41" s="93"/>
      <c r="E41" s="92"/>
      <c r="F41" s="94"/>
      <c r="G41" s="92"/>
      <c r="H41" s="92"/>
      <c r="I41" s="10"/>
      <c r="J41" s="10"/>
      <c r="K41" s="71"/>
    </row>
    <row r="42" spans="1:11" s="14" customFormat="1" ht="15">
      <c r="A42" s="24" t="s">
        <v>48</v>
      </c>
      <c r="B42" s="19" t="s">
        <v>18</v>
      </c>
      <c r="C42" s="25"/>
      <c r="D42" s="93">
        <v>184.33</v>
      </c>
      <c r="E42" s="92"/>
      <c r="F42" s="94"/>
      <c r="G42" s="92"/>
      <c r="H42" s="92"/>
      <c r="I42" s="10">
        <v>4460.3</v>
      </c>
      <c r="J42" s="10">
        <v>1.07</v>
      </c>
      <c r="K42" s="71">
        <v>0.010700000000000001</v>
      </c>
    </row>
    <row r="43" spans="1:11" s="14" customFormat="1" ht="15">
      <c r="A43" s="24" t="s">
        <v>19</v>
      </c>
      <c r="B43" s="19" t="s">
        <v>23</v>
      </c>
      <c r="C43" s="25">
        <f>F43*12</f>
        <v>0</v>
      </c>
      <c r="D43" s="93">
        <v>390.07</v>
      </c>
      <c r="E43" s="92">
        <f>H43*12</f>
        <v>0</v>
      </c>
      <c r="F43" s="94"/>
      <c r="G43" s="92"/>
      <c r="H43" s="92"/>
      <c r="I43" s="10">
        <v>4460.3</v>
      </c>
      <c r="J43" s="10">
        <v>1.07</v>
      </c>
      <c r="K43" s="71">
        <v>0.010700000000000001</v>
      </c>
    </row>
    <row r="44" spans="1:11" s="14" customFormat="1" ht="15">
      <c r="A44" s="24" t="s">
        <v>106</v>
      </c>
      <c r="B44" s="19" t="s">
        <v>18</v>
      </c>
      <c r="C44" s="25">
        <f>F44*12</f>
        <v>0</v>
      </c>
      <c r="D44" s="93">
        <v>4100.85</v>
      </c>
      <c r="E44" s="92">
        <f>H44*12</f>
        <v>0</v>
      </c>
      <c r="F44" s="94"/>
      <c r="G44" s="92"/>
      <c r="H44" s="92"/>
      <c r="I44" s="10">
        <v>4460.3</v>
      </c>
      <c r="J44" s="10">
        <v>1.07</v>
      </c>
      <c r="K44" s="71">
        <v>0.07490000000000001</v>
      </c>
    </row>
    <row r="45" spans="1:11" s="14" customFormat="1" ht="15">
      <c r="A45" s="24" t="s">
        <v>64</v>
      </c>
      <c r="B45" s="19" t="s">
        <v>18</v>
      </c>
      <c r="C45" s="25">
        <f>F45*12</f>
        <v>0</v>
      </c>
      <c r="D45" s="93">
        <v>743.35</v>
      </c>
      <c r="E45" s="92">
        <f>H45*12</f>
        <v>0</v>
      </c>
      <c r="F45" s="94"/>
      <c r="G45" s="92"/>
      <c r="H45" s="92"/>
      <c r="I45" s="10">
        <v>4460.3</v>
      </c>
      <c r="J45" s="10">
        <v>1.07</v>
      </c>
      <c r="K45" s="71">
        <v>0.010700000000000001</v>
      </c>
    </row>
    <row r="46" spans="1:11" s="14" customFormat="1" ht="15">
      <c r="A46" s="24" t="s">
        <v>20</v>
      </c>
      <c r="B46" s="19" t="s">
        <v>18</v>
      </c>
      <c r="C46" s="25">
        <f>F46*12</f>
        <v>0</v>
      </c>
      <c r="D46" s="93">
        <v>3314.05</v>
      </c>
      <c r="E46" s="92">
        <f>H46*12</f>
        <v>0</v>
      </c>
      <c r="F46" s="94"/>
      <c r="G46" s="92"/>
      <c r="H46" s="92"/>
      <c r="I46" s="10">
        <v>4460.3</v>
      </c>
      <c r="J46" s="10">
        <v>1.07</v>
      </c>
      <c r="K46" s="71">
        <v>0.053500000000000006</v>
      </c>
    </row>
    <row r="47" spans="1:11" s="14" customFormat="1" ht="15">
      <c r="A47" s="24" t="s">
        <v>21</v>
      </c>
      <c r="B47" s="19" t="s">
        <v>18</v>
      </c>
      <c r="C47" s="25">
        <f>F47*12</f>
        <v>0</v>
      </c>
      <c r="D47" s="93">
        <v>780.14</v>
      </c>
      <c r="E47" s="92">
        <f>H47*12</f>
        <v>0</v>
      </c>
      <c r="F47" s="94"/>
      <c r="G47" s="92"/>
      <c r="H47" s="92"/>
      <c r="I47" s="10">
        <v>4460.3</v>
      </c>
      <c r="J47" s="10">
        <v>1.07</v>
      </c>
      <c r="K47" s="71">
        <v>0.010700000000000001</v>
      </c>
    </row>
    <row r="48" spans="1:11" s="14" customFormat="1" ht="15">
      <c r="A48" s="24" t="s">
        <v>59</v>
      </c>
      <c r="B48" s="19" t="s">
        <v>18</v>
      </c>
      <c r="C48" s="25"/>
      <c r="D48" s="93">
        <v>371.66</v>
      </c>
      <c r="E48" s="92"/>
      <c r="F48" s="94"/>
      <c r="G48" s="92"/>
      <c r="H48" s="92"/>
      <c r="I48" s="10">
        <v>4460.3</v>
      </c>
      <c r="J48" s="10">
        <v>1.07</v>
      </c>
      <c r="K48" s="71">
        <v>0.010700000000000001</v>
      </c>
    </row>
    <row r="49" spans="1:11" s="14" customFormat="1" ht="15">
      <c r="A49" s="24" t="s">
        <v>60</v>
      </c>
      <c r="B49" s="19" t="s">
        <v>23</v>
      </c>
      <c r="C49" s="25"/>
      <c r="D49" s="93">
        <v>1486.7</v>
      </c>
      <c r="E49" s="92"/>
      <c r="F49" s="94"/>
      <c r="G49" s="92"/>
      <c r="H49" s="92"/>
      <c r="I49" s="10">
        <v>4460.3</v>
      </c>
      <c r="J49" s="10">
        <v>1.07</v>
      </c>
      <c r="K49" s="71">
        <v>0.021400000000000002</v>
      </c>
    </row>
    <row r="50" spans="1:11" s="14" customFormat="1" ht="25.5">
      <c r="A50" s="24" t="s">
        <v>22</v>
      </c>
      <c r="B50" s="19" t="s">
        <v>18</v>
      </c>
      <c r="C50" s="25">
        <f>F50*12</f>
        <v>0</v>
      </c>
      <c r="D50" s="93">
        <v>3510.41</v>
      </c>
      <c r="E50" s="92">
        <f>H50*12</f>
        <v>0</v>
      </c>
      <c r="F50" s="94"/>
      <c r="G50" s="92"/>
      <c r="H50" s="92"/>
      <c r="I50" s="10">
        <v>4460.3</v>
      </c>
      <c r="J50" s="10">
        <v>1.07</v>
      </c>
      <c r="K50" s="71">
        <v>0.06420000000000001</v>
      </c>
    </row>
    <row r="51" spans="1:11" s="14" customFormat="1" ht="15">
      <c r="A51" s="24" t="s">
        <v>107</v>
      </c>
      <c r="B51" s="19" t="s">
        <v>18</v>
      </c>
      <c r="C51" s="25"/>
      <c r="D51" s="93">
        <v>2617.3</v>
      </c>
      <c r="E51" s="92"/>
      <c r="F51" s="94"/>
      <c r="G51" s="92"/>
      <c r="H51" s="92"/>
      <c r="I51" s="10">
        <v>4460.3</v>
      </c>
      <c r="J51" s="10">
        <v>1.07</v>
      </c>
      <c r="K51" s="71">
        <v>0.010700000000000001</v>
      </c>
    </row>
    <row r="52" spans="1:11" s="14" customFormat="1" ht="15" hidden="1">
      <c r="A52" s="24"/>
      <c r="B52" s="19"/>
      <c r="C52" s="45"/>
      <c r="D52" s="93"/>
      <c r="E52" s="95"/>
      <c r="F52" s="94"/>
      <c r="G52" s="92"/>
      <c r="H52" s="92"/>
      <c r="I52" s="10"/>
      <c r="J52" s="10"/>
      <c r="K52" s="71"/>
    </row>
    <row r="53" spans="1:11" s="14" customFormat="1" ht="25.5" customHeight="1">
      <c r="A53" s="44" t="s">
        <v>101</v>
      </c>
      <c r="B53" s="102" t="s">
        <v>13</v>
      </c>
      <c r="C53" s="25"/>
      <c r="D53" s="93">
        <v>2957.61</v>
      </c>
      <c r="E53" s="92"/>
      <c r="F53" s="94"/>
      <c r="G53" s="92"/>
      <c r="H53" s="92"/>
      <c r="I53" s="10">
        <v>4460.3</v>
      </c>
      <c r="J53" s="10">
        <v>1.07</v>
      </c>
      <c r="K53" s="71">
        <v>0.023878666606879956</v>
      </c>
    </row>
    <row r="54" spans="1:11" s="22" customFormat="1" ht="30">
      <c r="A54" s="20" t="s">
        <v>44</v>
      </c>
      <c r="B54" s="21"/>
      <c r="C54" s="15"/>
      <c r="D54" s="83">
        <f>D55+D56+D57+D58+D63+D65</f>
        <v>12580.09</v>
      </c>
      <c r="E54" s="83"/>
      <c r="F54" s="87"/>
      <c r="G54" s="83">
        <f>D54/I54</f>
        <v>2.820458265139116</v>
      </c>
      <c r="H54" s="83">
        <f>G54/12</f>
        <v>0.235038188761593</v>
      </c>
      <c r="I54" s="10">
        <v>4460.3</v>
      </c>
      <c r="J54" s="10">
        <v>1.07</v>
      </c>
      <c r="K54" s="71">
        <v>0.4711636795731229</v>
      </c>
    </row>
    <row r="55" spans="1:11" s="14" customFormat="1" ht="15">
      <c r="A55" s="24" t="s">
        <v>38</v>
      </c>
      <c r="B55" s="19" t="s">
        <v>65</v>
      </c>
      <c r="C55" s="25"/>
      <c r="D55" s="93">
        <v>2230.05</v>
      </c>
      <c r="E55" s="92"/>
      <c r="F55" s="94"/>
      <c r="G55" s="92"/>
      <c r="H55" s="92"/>
      <c r="I55" s="10">
        <v>4460.3</v>
      </c>
      <c r="J55" s="10">
        <v>1.07</v>
      </c>
      <c r="K55" s="71">
        <v>0.042800000000000005</v>
      </c>
    </row>
    <row r="56" spans="1:11" s="14" customFormat="1" ht="25.5">
      <c r="A56" s="24" t="s">
        <v>39</v>
      </c>
      <c r="B56" s="19" t="s">
        <v>49</v>
      </c>
      <c r="C56" s="25"/>
      <c r="D56" s="93">
        <v>1486.7</v>
      </c>
      <c r="E56" s="92"/>
      <c r="F56" s="94"/>
      <c r="G56" s="92"/>
      <c r="H56" s="92"/>
      <c r="I56" s="10">
        <v>4460.3</v>
      </c>
      <c r="J56" s="10">
        <v>1.07</v>
      </c>
      <c r="K56" s="71">
        <v>0.021400000000000002</v>
      </c>
    </row>
    <row r="57" spans="1:11" s="14" customFormat="1" ht="15">
      <c r="A57" s="24" t="s">
        <v>70</v>
      </c>
      <c r="B57" s="19" t="s">
        <v>69</v>
      </c>
      <c r="C57" s="25"/>
      <c r="D57" s="93">
        <v>1560.23</v>
      </c>
      <c r="E57" s="92"/>
      <c r="F57" s="94"/>
      <c r="G57" s="92"/>
      <c r="H57" s="92"/>
      <c r="I57" s="10">
        <v>4460.3</v>
      </c>
      <c r="J57" s="10">
        <v>1.07</v>
      </c>
      <c r="K57" s="71">
        <v>0.032100000000000004</v>
      </c>
    </row>
    <row r="58" spans="1:11" s="14" customFormat="1" ht="25.5">
      <c r="A58" s="24" t="s">
        <v>66</v>
      </c>
      <c r="B58" s="19" t="s">
        <v>67</v>
      </c>
      <c r="C58" s="25"/>
      <c r="D58" s="93">
        <v>1486.68</v>
      </c>
      <c r="E58" s="92"/>
      <c r="F58" s="94"/>
      <c r="G58" s="92"/>
      <c r="H58" s="92"/>
      <c r="I58" s="10">
        <v>4460.3</v>
      </c>
      <c r="J58" s="10">
        <v>1.07</v>
      </c>
      <c r="K58" s="71">
        <v>0.021400000000000002</v>
      </c>
    </row>
    <row r="59" spans="1:11" s="14" customFormat="1" ht="15" hidden="1">
      <c r="A59" s="24" t="s">
        <v>40</v>
      </c>
      <c r="B59" s="19" t="s">
        <v>68</v>
      </c>
      <c r="C59" s="25"/>
      <c r="D59" s="93">
        <f>G59*I59</f>
        <v>0</v>
      </c>
      <c r="E59" s="92"/>
      <c r="F59" s="94"/>
      <c r="G59" s="92"/>
      <c r="H59" s="92"/>
      <c r="I59" s="10">
        <v>4460.3</v>
      </c>
      <c r="J59" s="10">
        <v>1.07</v>
      </c>
      <c r="K59" s="71">
        <v>0</v>
      </c>
    </row>
    <row r="60" spans="1:11" s="14" customFormat="1" ht="15" hidden="1">
      <c r="A60" s="24" t="s">
        <v>52</v>
      </c>
      <c r="B60" s="19" t="s">
        <v>69</v>
      </c>
      <c r="C60" s="25"/>
      <c r="D60" s="93"/>
      <c r="E60" s="92"/>
      <c r="F60" s="94"/>
      <c r="G60" s="92"/>
      <c r="H60" s="92"/>
      <c r="I60" s="10">
        <v>4460.3</v>
      </c>
      <c r="J60" s="10">
        <v>1.07</v>
      </c>
      <c r="K60" s="71">
        <v>0</v>
      </c>
    </row>
    <row r="61" spans="1:11" s="14" customFormat="1" ht="15" hidden="1">
      <c r="A61" s="24" t="s">
        <v>53</v>
      </c>
      <c r="B61" s="19" t="s">
        <v>18</v>
      </c>
      <c r="C61" s="25"/>
      <c r="D61" s="93"/>
      <c r="E61" s="92"/>
      <c r="F61" s="94"/>
      <c r="G61" s="92"/>
      <c r="H61" s="92"/>
      <c r="I61" s="10">
        <v>4460.3</v>
      </c>
      <c r="J61" s="10">
        <v>1.07</v>
      </c>
      <c r="K61" s="71">
        <v>0</v>
      </c>
    </row>
    <row r="62" spans="1:11" s="14" customFormat="1" ht="25.5" hidden="1">
      <c r="A62" s="24" t="s">
        <v>50</v>
      </c>
      <c r="B62" s="19" t="s">
        <v>18</v>
      </c>
      <c r="C62" s="25"/>
      <c r="D62" s="93"/>
      <c r="E62" s="92"/>
      <c r="F62" s="94"/>
      <c r="G62" s="92"/>
      <c r="H62" s="92"/>
      <c r="I62" s="10">
        <v>4460.3</v>
      </c>
      <c r="J62" s="10">
        <v>1.07</v>
      </c>
      <c r="K62" s="71">
        <v>0</v>
      </c>
    </row>
    <row r="63" spans="1:11" s="14" customFormat="1" ht="15">
      <c r="A63" s="24" t="s">
        <v>108</v>
      </c>
      <c r="B63" s="19" t="s">
        <v>18</v>
      </c>
      <c r="C63" s="25"/>
      <c r="D63" s="93">
        <v>528.75</v>
      </c>
      <c r="E63" s="92"/>
      <c r="F63" s="94"/>
      <c r="G63" s="92"/>
      <c r="H63" s="92"/>
      <c r="I63" s="10">
        <v>4460.3</v>
      </c>
      <c r="J63" s="10">
        <v>1.07</v>
      </c>
      <c r="K63" s="71">
        <v>0.010700000000000001</v>
      </c>
    </row>
    <row r="64" spans="1:11" s="14" customFormat="1" ht="15" hidden="1">
      <c r="A64" s="24" t="s">
        <v>62</v>
      </c>
      <c r="B64" s="19" t="s">
        <v>10</v>
      </c>
      <c r="C64" s="25"/>
      <c r="D64" s="93">
        <f>G64*I64</f>
        <v>0</v>
      </c>
      <c r="E64" s="92"/>
      <c r="F64" s="94"/>
      <c r="G64" s="92"/>
      <c r="H64" s="92"/>
      <c r="I64" s="10">
        <v>4460.3</v>
      </c>
      <c r="J64" s="10">
        <v>1.07</v>
      </c>
      <c r="K64" s="71">
        <v>0</v>
      </c>
    </row>
    <row r="65" spans="1:11" s="14" customFormat="1" ht="15">
      <c r="A65" s="44" t="s">
        <v>61</v>
      </c>
      <c r="B65" s="19" t="s">
        <v>10</v>
      </c>
      <c r="C65" s="45"/>
      <c r="D65" s="93">
        <v>5287.68</v>
      </c>
      <c r="E65" s="95"/>
      <c r="F65" s="94"/>
      <c r="G65" s="92"/>
      <c r="H65" s="92"/>
      <c r="I65" s="10">
        <v>4460.3</v>
      </c>
      <c r="J65" s="10">
        <v>1.07</v>
      </c>
      <c r="K65" s="71">
        <v>0.0963</v>
      </c>
    </row>
    <row r="66" spans="1:11" s="14" customFormat="1" ht="30">
      <c r="A66" s="20" t="s">
        <v>45</v>
      </c>
      <c r="B66" s="19"/>
      <c r="C66" s="25"/>
      <c r="D66" s="83">
        <f>D67</f>
        <v>1428.84</v>
      </c>
      <c r="E66" s="92"/>
      <c r="F66" s="94"/>
      <c r="G66" s="83">
        <f>D66/I66</f>
        <v>0.3203461650561621</v>
      </c>
      <c r="H66" s="83">
        <f>G66/12</f>
        <v>0.026695513754680173</v>
      </c>
      <c r="I66" s="10">
        <v>4460.3</v>
      </c>
      <c r="J66" s="10">
        <v>1.07</v>
      </c>
      <c r="K66" s="71">
        <v>0.039689931917882955</v>
      </c>
    </row>
    <row r="67" spans="1:11" s="14" customFormat="1" ht="15">
      <c r="A67" s="24" t="s">
        <v>109</v>
      </c>
      <c r="B67" s="19" t="s">
        <v>18</v>
      </c>
      <c r="C67" s="25"/>
      <c r="D67" s="93">
        <v>1428.84</v>
      </c>
      <c r="E67" s="92"/>
      <c r="F67" s="94"/>
      <c r="G67" s="92"/>
      <c r="H67" s="92"/>
      <c r="I67" s="10">
        <v>4460.3</v>
      </c>
      <c r="J67" s="10">
        <v>1.07</v>
      </c>
      <c r="K67" s="71">
        <v>0.021400000000000002</v>
      </c>
    </row>
    <row r="68" spans="1:11" s="14" customFormat="1" ht="15" hidden="1">
      <c r="A68" s="24" t="s">
        <v>63</v>
      </c>
      <c r="B68" s="19" t="s">
        <v>10</v>
      </c>
      <c r="C68" s="25"/>
      <c r="D68" s="93">
        <f>G68*I68</f>
        <v>0</v>
      </c>
      <c r="E68" s="92"/>
      <c r="F68" s="94"/>
      <c r="G68" s="92">
        <f>H68*12</f>
        <v>0</v>
      </c>
      <c r="H68" s="92">
        <v>0</v>
      </c>
      <c r="I68" s="10">
        <v>4460.3</v>
      </c>
      <c r="J68" s="10">
        <v>1.07</v>
      </c>
      <c r="K68" s="71">
        <v>0</v>
      </c>
    </row>
    <row r="69" spans="1:11" s="14" customFormat="1" ht="15">
      <c r="A69" s="20" t="s">
        <v>46</v>
      </c>
      <c r="B69" s="19"/>
      <c r="C69" s="25"/>
      <c r="D69" s="83">
        <f>D71+D72+D78+D79</f>
        <v>40460.16</v>
      </c>
      <c r="E69" s="92"/>
      <c r="F69" s="94"/>
      <c r="G69" s="83">
        <f>D69/I69</f>
        <v>9.071174584669192</v>
      </c>
      <c r="H69" s="83">
        <f>G69/12</f>
        <v>0.7559312153890994</v>
      </c>
      <c r="I69" s="10">
        <v>4460.3</v>
      </c>
      <c r="J69" s="10">
        <v>1.07</v>
      </c>
      <c r="K69" s="71">
        <v>0.2033</v>
      </c>
    </row>
    <row r="70" spans="1:11" s="14" customFormat="1" ht="15" hidden="1">
      <c r="A70" s="24" t="s">
        <v>41</v>
      </c>
      <c r="B70" s="19" t="s">
        <v>10</v>
      </c>
      <c r="C70" s="25"/>
      <c r="D70" s="93">
        <f aca="true" t="shared" si="0" ref="D70:D77">G70*I70</f>
        <v>0</v>
      </c>
      <c r="E70" s="92"/>
      <c r="F70" s="94"/>
      <c r="G70" s="92">
        <f aca="true" t="shared" si="1" ref="G70:G77">H70*12</f>
        <v>0</v>
      </c>
      <c r="H70" s="92">
        <v>0</v>
      </c>
      <c r="I70" s="10">
        <v>4460.3</v>
      </c>
      <c r="J70" s="10">
        <v>1.07</v>
      </c>
      <c r="K70" s="71">
        <v>0</v>
      </c>
    </row>
    <row r="71" spans="1:11" s="14" customFormat="1" ht="15">
      <c r="A71" s="24" t="s">
        <v>79</v>
      </c>
      <c r="B71" s="19" t="s">
        <v>18</v>
      </c>
      <c r="C71" s="25"/>
      <c r="D71" s="93">
        <v>11051</v>
      </c>
      <c r="E71" s="92"/>
      <c r="F71" s="94"/>
      <c r="G71" s="92"/>
      <c r="H71" s="92"/>
      <c r="I71" s="10">
        <v>4460.3</v>
      </c>
      <c r="J71" s="10">
        <v>1.07</v>
      </c>
      <c r="K71" s="71">
        <v>0.1926</v>
      </c>
    </row>
    <row r="72" spans="1:11" s="14" customFormat="1" ht="15">
      <c r="A72" s="24" t="s">
        <v>42</v>
      </c>
      <c r="B72" s="19" t="s">
        <v>18</v>
      </c>
      <c r="C72" s="25"/>
      <c r="D72" s="93">
        <v>777.03</v>
      </c>
      <c r="E72" s="92"/>
      <c r="F72" s="94"/>
      <c r="G72" s="92"/>
      <c r="H72" s="92"/>
      <c r="I72" s="10">
        <v>4460.3</v>
      </c>
      <c r="J72" s="10">
        <v>1.07</v>
      </c>
      <c r="K72" s="71">
        <v>0.010700000000000001</v>
      </c>
    </row>
    <row r="73" spans="1:11" s="14" customFormat="1" ht="27.75" customHeight="1" hidden="1">
      <c r="A73" s="44" t="s">
        <v>51</v>
      </c>
      <c r="B73" s="19" t="s">
        <v>13</v>
      </c>
      <c r="C73" s="25"/>
      <c r="D73" s="93">
        <f t="shared" si="0"/>
        <v>0</v>
      </c>
      <c r="E73" s="92"/>
      <c r="F73" s="94"/>
      <c r="G73" s="92">
        <f t="shared" si="1"/>
        <v>0</v>
      </c>
      <c r="H73" s="92">
        <v>0</v>
      </c>
      <c r="I73" s="10">
        <v>4460.3</v>
      </c>
      <c r="J73" s="10">
        <v>1.07</v>
      </c>
      <c r="K73" s="71">
        <v>0</v>
      </c>
    </row>
    <row r="74" spans="1:11" s="14" customFormat="1" ht="25.5" hidden="1">
      <c r="A74" s="44" t="s">
        <v>75</v>
      </c>
      <c r="B74" s="19" t="s">
        <v>13</v>
      </c>
      <c r="C74" s="25"/>
      <c r="D74" s="93">
        <f t="shared" si="0"/>
        <v>0</v>
      </c>
      <c r="E74" s="92"/>
      <c r="F74" s="94"/>
      <c r="G74" s="92">
        <f t="shared" si="1"/>
        <v>0</v>
      </c>
      <c r="H74" s="92">
        <v>0</v>
      </c>
      <c r="I74" s="10">
        <v>4460.3</v>
      </c>
      <c r="J74" s="10">
        <v>1.07</v>
      </c>
      <c r="K74" s="71">
        <v>0</v>
      </c>
    </row>
    <row r="75" spans="1:11" s="14" customFormat="1" ht="25.5" hidden="1">
      <c r="A75" s="44" t="s">
        <v>71</v>
      </c>
      <c r="B75" s="19" t="s">
        <v>13</v>
      </c>
      <c r="C75" s="25"/>
      <c r="D75" s="93">
        <f t="shared" si="0"/>
        <v>0</v>
      </c>
      <c r="E75" s="92"/>
      <c r="F75" s="94"/>
      <c r="G75" s="92">
        <f t="shared" si="1"/>
        <v>0</v>
      </c>
      <c r="H75" s="92">
        <v>0</v>
      </c>
      <c r="I75" s="10">
        <v>4460.3</v>
      </c>
      <c r="J75" s="10">
        <v>1.07</v>
      </c>
      <c r="K75" s="71">
        <v>0</v>
      </c>
    </row>
    <row r="76" spans="1:11" s="14" customFormat="1" ht="25.5" hidden="1">
      <c r="A76" s="44" t="s">
        <v>76</v>
      </c>
      <c r="B76" s="19" t="s">
        <v>13</v>
      </c>
      <c r="C76" s="25"/>
      <c r="D76" s="93">
        <f t="shared" si="0"/>
        <v>0</v>
      </c>
      <c r="E76" s="92"/>
      <c r="F76" s="94"/>
      <c r="G76" s="92">
        <f t="shared" si="1"/>
        <v>0</v>
      </c>
      <c r="H76" s="92">
        <v>0</v>
      </c>
      <c r="I76" s="10">
        <v>4460.3</v>
      </c>
      <c r="J76" s="10">
        <v>1.07</v>
      </c>
      <c r="K76" s="71">
        <v>0</v>
      </c>
    </row>
    <row r="77" spans="1:11" s="14" customFormat="1" ht="25.5" hidden="1">
      <c r="A77" s="44" t="s">
        <v>74</v>
      </c>
      <c r="B77" s="19" t="s">
        <v>13</v>
      </c>
      <c r="C77" s="25"/>
      <c r="D77" s="93">
        <f t="shared" si="0"/>
        <v>0</v>
      </c>
      <c r="E77" s="92"/>
      <c r="F77" s="94"/>
      <c r="G77" s="92">
        <f t="shared" si="1"/>
        <v>0</v>
      </c>
      <c r="H77" s="92">
        <v>0</v>
      </c>
      <c r="I77" s="10">
        <v>4460.3</v>
      </c>
      <c r="J77" s="10">
        <v>1.07</v>
      </c>
      <c r="K77" s="71">
        <v>0</v>
      </c>
    </row>
    <row r="78" spans="1:11" s="14" customFormat="1" ht="15">
      <c r="A78" s="44" t="s">
        <v>110</v>
      </c>
      <c r="B78" s="102" t="s">
        <v>111</v>
      </c>
      <c r="C78" s="25"/>
      <c r="D78" s="104">
        <v>6869.4</v>
      </c>
      <c r="E78" s="92"/>
      <c r="F78" s="94"/>
      <c r="G78" s="95"/>
      <c r="H78" s="95"/>
      <c r="I78" s="10"/>
      <c r="J78" s="10"/>
      <c r="K78" s="71"/>
    </row>
    <row r="79" spans="1:11" s="14" customFormat="1" ht="15">
      <c r="A79" s="44" t="s">
        <v>112</v>
      </c>
      <c r="B79" s="102" t="s">
        <v>113</v>
      </c>
      <c r="C79" s="25"/>
      <c r="D79" s="104">
        <v>21762.73</v>
      </c>
      <c r="E79" s="92"/>
      <c r="F79" s="94"/>
      <c r="G79" s="95"/>
      <c r="H79" s="95"/>
      <c r="I79" s="10"/>
      <c r="J79" s="10"/>
      <c r="K79" s="71"/>
    </row>
    <row r="80" spans="1:11" s="14" customFormat="1" ht="15">
      <c r="A80" s="20" t="s">
        <v>47</v>
      </c>
      <c r="B80" s="19"/>
      <c r="C80" s="25"/>
      <c r="D80" s="83">
        <f>D81</f>
        <v>749.73</v>
      </c>
      <c r="E80" s="92"/>
      <c r="F80" s="94"/>
      <c r="G80" s="83">
        <f>D80/I80</f>
        <v>0.1680895903862969</v>
      </c>
      <c r="H80" s="83">
        <f>G80/12</f>
        <v>0.01400746586552474</v>
      </c>
      <c r="I80" s="10">
        <v>4460.3</v>
      </c>
      <c r="J80" s="10">
        <v>1.07</v>
      </c>
      <c r="K80" s="71">
        <v>0.12840000000000001</v>
      </c>
    </row>
    <row r="81" spans="1:11" s="14" customFormat="1" ht="15">
      <c r="A81" s="24" t="s">
        <v>43</v>
      </c>
      <c r="B81" s="19" t="s">
        <v>18</v>
      </c>
      <c r="C81" s="25"/>
      <c r="D81" s="93">
        <v>749.73</v>
      </c>
      <c r="E81" s="92"/>
      <c r="F81" s="94"/>
      <c r="G81" s="92"/>
      <c r="H81" s="92"/>
      <c r="I81" s="10">
        <v>4460.3</v>
      </c>
      <c r="J81" s="10">
        <v>1.07</v>
      </c>
      <c r="K81" s="71">
        <v>0.010700000000000001</v>
      </c>
    </row>
    <row r="82" spans="1:11" s="10" customFormat="1" ht="15">
      <c r="A82" s="20" t="s">
        <v>58</v>
      </c>
      <c r="B82" s="21"/>
      <c r="C82" s="15"/>
      <c r="D82" s="85">
        <f>D83</f>
        <v>14730.75</v>
      </c>
      <c r="E82" s="83"/>
      <c r="F82" s="87"/>
      <c r="G82" s="85">
        <f>D82/I82</f>
        <v>3.3026365939510796</v>
      </c>
      <c r="H82" s="85">
        <v>0.29</v>
      </c>
      <c r="I82" s="10">
        <v>4460.3</v>
      </c>
      <c r="J82" s="10">
        <v>1.07</v>
      </c>
      <c r="K82" s="71">
        <v>0.321</v>
      </c>
    </row>
    <row r="83" spans="1:11" s="14" customFormat="1" ht="15">
      <c r="A83" s="24" t="s">
        <v>80</v>
      </c>
      <c r="B83" s="19" t="s">
        <v>65</v>
      </c>
      <c r="C83" s="25"/>
      <c r="D83" s="93">
        <v>14730.75</v>
      </c>
      <c r="E83" s="92"/>
      <c r="F83" s="94"/>
      <c r="G83" s="92"/>
      <c r="H83" s="92"/>
      <c r="I83" s="10">
        <v>4460.3</v>
      </c>
      <c r="J83" s="10">
        <v>1.07</v>
      </c>
      <c r="K83" s="71">
        <v>0.25680000000000003</v>
      </c>
    </row>
    <row r="84" spans="1:11" s="14" customFormat="1" ht="15" hidden="1">
      <c r="A84" s="24" t="s">
        <v>72</v>
      </c>
      <c r="B84" s="19" t="s">
        <v>65</v>
      </c>
      <c r="C84" s="25"/>
      <c r="D84" s="93">
        <f>G84*I84</f>
        <v>0</v>
      </c>
      <c r="E84" s="92"/>
      <c r="F84" s="94"/>
      <c r="G84" s="92"/>
      <c r="H84" s="92"/>
      <c r="I84" s="10"/>
      <c r="J84" s="10">
        <v>1.07</v>
      </c>
      <c r="K84" s="71">
        <v>0</v>
      </c>
    </row>
    <row r="85" spans="1:11" s="14" customFormat="1" ht="25.5" customHeight="1" hidden="1">
      <c r="A85" s="24" t="s">
        <v>73</v>
      </c>
      <c r="B85" s="19" t="s">
        <v>18</v>
      </c>
      <c r="C85" s="25"/>
      <c r="D85" s="42">
        <f>G85*I85</f>
        <v>0</v>
      </c>
      <c r="E85" s="25"/>
      <c r="F85" s="16"/>
      <c r="G85" s="25">
        <f>H85*12</f>
        <v>0</v>
      </c>
      <c r="H85" s="25">
        <v>0</v>
      </c>
      <c r="I85" s="10">
        <v>4460.3</v>
      </c>
      <c r="J85" s="10">
        <v>1.07</v>
      </c>
      <c r="K85" s="71">
        <v>0</v>
      </c>
    </row>
    <row r="86" spans="1:11" s="10" customFormat="1" ht="30.75" thickBot="1">
      <c r="A86" s="40" t="s">
        <v>34</v>
      </c>
      <c r="B86" s="21" t="s">
        <v>13</v>
      </c>
      <c r="C86" s="27">
        <f>F86*12</f>
        <v>0</v>
      </c>
      <c r="D86" s="27">
        <f>G86*I86</f>
        <v>17127.552</v>
      </c>
      <c r="E86" s="27">
        <f>H86*12</f>
        <v>3.84</v>
      </c>
      <c r="F86" s="28"/>
      <c r="G86" s="27">
        <f>H86*12</f>
        <v>3.84</v>
      </c>
      <c r="H86" s="27">
        <v>0.32</v>
      </c>
      <c r="I86" s="10">
        <v>4460.3</v>
      </c>
      <c r="J86" s="10">
        <v>1.07</v>
      </c>
      <c r="K86" s="71">
        <v>0.29960000000000003</v>
      </c>
    </row>
    <row r="87" spans="1:11" s="10" customFormat="1" ht="19.5" thickBot="1">
      <c r="A87" s="68" t="s">
        <v>114</v>
      </c>
      <c r="B87" s="39" t="s">
        <v>12</v>
      </c>
      <c r="C87" s="27"/>
      <c r="D87" s="78">
        <f>G87*I87</f>
        <v>75468.276</v>
      </c>
      <c r="E87" s="27"/>
      <c r="F87" s="28"/>
      <c r="G87" s="78">
        <f>12*H87</f>
        <v>16.919999999999998</v>
      </c>
      <c r="H87" s="27">
        <v>1.41</v>
      </c>
      <c r="I87" s="10">
        <v>4460.3</v>
      </c>
      <c r="J87" s="10">
        <v>4460.3</v>
      </c>
      <c r="K87" s="10">
        <v>4460.3</v>
      </c>
    </row>
    <row r="88" spans="1:11" s="10" customFormat="1" ht="18.75">
      <c r="A88" s="103" t="s">
        <v>83</v>
      </c>
      <c r="B88" s="21"/>
      <c r="C88" s="23"/>
      <c r="D88" s="89">
        <f>D87+D86+D82+D80+D69+D66+D54+D40+D39+D38+D37+D36+D34+D32+D31+D30+D29+D28+D19+D14</f>
        <v>605697.96</v>
      </c>
      <c r="E88" s="89">
        <f>E87+E86+E82+E80+E69+E66+E54+E40+E39+E38+E37+E36+E34+E32+E31+E30+E29+E28+E19+E14</f>
        <v>92.53679887003116</v>
      </c>
      <c r="F88" s="89">
        <f>F87+F86+F82+F80+F69+F66+F54+F40+F39+F38+F37+F36+F34+F32+F31+F30+F29+F28+F19+F14</f>
        <v>0</v>
      </c>
      <c r="G88" s="89">
        <f>G87+G86+G82+G80+G69+G66+G54+G40+G39+G38+G37+G36+G34+G32+G31+G30+G29+G28+G19+G14</f>
        <v>135.7975831222115</v>
      </c>
      <c r="H88" s="89">
        <v>11.32</v>
      </c>
      <c r="I88" s="10">
        <v>4460.3</v>
      </c>
      <c r="K88" s="71"/>
    </row>
    <row r="89" spans="1:11" s="10" customFormat="1" ht="18.75">
      <c r="A89" s="56"/>
      <c r="B89" s="57"/>
      <c r="C89" s="58"/>
      <c r="D89" s="59"/>
      <c r="E89" s="59"/>
      <c r="F89" s="59"/>
      <c r="G89" s="59"/>
      <c r="H89" s="59"/>
      <c r="K89" s="71"/>
    </row>
    <row r="90" spans="1:11" s="10" customFormat="1" ht="18.75">
      <c r="A90" s="56"/>
      <c r="B90" s="57"/>
      <c r="C90" s="58"/>
      <c r="D90" s="58"/>
      <c r="E90" s="58"/>
      <c r="F90" s="59"/>
      <c r="G90" s="58"/>
      <c r="H90" s="59"/>
      <c r="K90" s="71"/>
    </row>
    <row r="91" spans="1:11" s="10" customFormat="1" ht="18.75">
      <c r="A91" s="56"/>
      <c r="B91" s="57"/>
      <c r="C91" s="58"/>
      <c r="D91" s="58"/>
      <c r="E91" s="58"/>
      <c r="F91" s="59"/>
      <c r="G91" s="58"/>
      <c r="H91" s="59"/>
      <c r="K91" s="71"/>
    </row>
    <row r="92" spans="1:11" s="10" customFormat="1" ht="27.75" customHeight="1">
      <c r="A92" s="103" t="s">
        <v>102</v>
      </c>
      <c r="B92" s="21"/>
      <c r="C92" s="23">
        <f>F92*12</f>
        <v>0</v>
      </c>
      <c r="D92" s="23">
        <f>D93+D94+D95+D96+D97+D98+D99</f>
        <v>531193.75</v>
      </c>
      <c r="E92" s="23">
        <f>E93+E94+E95+E96+E97+E98+E99</f>
        <v>0</v>
      </c>
      <c r="F92" s="23">
        <f>F93+F94+F95+F96+F97+F98+F99</f>
        <v>0</v>
      </c>
      <c r="G92" s="23">
        <f>G93+G94+G95+G96+G97+G98+G99</f>
        <v>119.10200524628388</v>
      </c>
      <c r="H92" s="23">
        <v>9.92</v>
      </c>
      <c r="I92" s="10">
        <v>4460.3</v>
      </c>
      <c r="K92" s="71"/>
    </row>
    <row r="93" spans="1:11" s="50" customFormat="1" ht="18" customHeight="1">
      <c r="A93" s="47" t="s">
        <v>115</v>
      </c>
      <c r="B93" s="48"/>
      <c r="C93" s="49"/>
      <c r="D93" s="96">
        <v>7713.02</v>
      </c>
      <c r="E93" s="96"/>
      <c r="F93" s="96"/>
      <c r="G93" s="96">
        <f aca="true" t="shared" si="2" ref="G93:G99">D93/I93</f>
        <v>1.729260363652669</v>
      </c>
      <c r="H93" s="97">
        <f aca="true" t="shared" si="3" ref="H93:H99">G93/12</f>
        <v>0.1441050303043891</v>
      </c>
      <c r="I93" s="10">
        <v>4460.3</v>
      </c>
      <c r="K93" s="74"/>
    </row>
    <row r="94" spans="1:11" s="50" customFormat="1" ht="15.75" customHeight="1">
      <c r="A94" s="47" t="s">
        <v>116</v>
      </c>
      <c r="B94" s="48"/>
      <c r="C94" s="49"/>
      <c r="D94" s="96">
        <v>24547.85</v>
      </c>
      <c r="E94" s="96"/>
      <c r="F94" s="96"/>
      <c r="G94" s="96">
        <f t="shared" si="2"/>
        <v>5.503632042687711</v>
      </c>
      <c r="H94" s="97">
        <v>0.45</v>
      </c>
      <c r="I94" s="10">
        <v>4460.3</v>
      </c>
      <c r="K94" s="74"/>
    </row>
    <row r="95" spans="1:11" s="50" customFormat="1" ht="16.5" customHeight="1">
      <c r="A95" s="47" t="s">
        <v>117</v>
      </c>
      <c r="B95" s="48"/>
      <c r="C95" s="49"/>
      <c r="D95" s="96">
        <v>45464.71</v>
      </c>
      <c r="E95" s="96"/>
      <c r="F95" s="96"/>
      <c r="G95" s="96">
        <f t="shared" si="2"/>
        <v>10.193195524964688</v>
      </c>
      <c r="H95" s="97">
        <f t="shared" si="3"/>
        <v>0.849432960413724</v>
      </c>
      <c r="I95" s="10">
        <v>4460.3</v>
      </c>
      <c r="K95" s="74"/>
    </row>
    <row r="96" spans="1:11" s="50" customFormat="1" ht="21" customHeight="1">
      <c r="A96" s="47" t="s">
        <v>118</v>
      </c>
      <c r="B96" s="48"/>
      <c r="C96" s="49"/>
      <c r="D96" s="96">
        <v>28910.72</v>
      </c>
      <c r="E96" s="96"/>
      <c r="F96" s="96"/>
      <c r="G96" s="96">
        <f t="shared" si="2"/>
        <v>6.481788220523283</v>
      </c>
      <c r="H96" s="97">
        <f t="shared" si="3"/>
        <v>0.5401490183769403</v>
      </c>
      <c r="I96" s="10">
        <v>4460.3</v>
      </c>
      <c r="K96" s="74"/>
    </row>
    <row r="97" spans="1:11" s="50" customFormat="1" ht="19.5" customHeight="1">
      <c r="A97" s="47" t="s">
        <v>119</v>
      </c>
      <c r="B97" s="48"/>
      <c r="C97" s="49"/>
      <c r="D97" s="96">
        <v>7958.5</v>
      </c>
      <c r="E97" s="96"/>
      <c r="F97" s="96"/>
      <c r="G97" s="96">
        <f t="shared" si="2"/>
        <v>1.784297020379795</v>
      </c>
      <c r="H97" s="97">
        <f t="shared" si="3"/>
        <v>0.14869141836498292</v>
      </c>
      <c r="I97" s="10">
        <v>4460.3</v>
      </c>
      <c r="K97" s="74"/>
    </row>
    <row r="98" spans="1:11" s="50" customFormat="1" ht="18.75" customHeight="1">
      <c r="A98" s="47" t="s">
        <v>120</v>
      </c>
      <c r="B98" s="48"/>
      <c r="C98" s="49"/>
      <c r="D98" s="96">
        <v>319231.35</v>
      </c>
      <c r="E98" s="96"/>
      <c r="F98" s="96"/>
      <c r="G98" s="96">
        <v>71.58</v>
      </c>
      <c r="H98" s="97">
        <v>5.97</v>
      </c>
      <c r="I98" s="10">
        <v>4460.3</v>
      </c>
      <c r="K98" s="74"/>
    </row>
    <row r="99" spans="1:11" s="50" customFormat="1" ht="18" customHeight="1">
      <c r="A99" s="47" t="s">
        <v>121</v>
      </c>
      <c r="B99" s="48"/>
      <c r="C99" s="49"/>
      <c r="D99" s="96">
        <v>97367.6</v>
      </c>
      <c r="E99" s="96"/>
      <c r="F99" s="96"/>
      <c r="G99" s="96">
        <f t="shared" si="2"/>
        <v>21.829832074075735</v>
      </c>
      <c r="H99" s="97">
        <f t="shared" si="3"/>
        <v>1.8191526728396445</v>
      </c>
      <c r="I99" s="10">
        <v>4460.3</v>
      </c>
      <c r="K99" s="74"/>
    </row>
    <row r="100" spans="1:11" s="30" customFormat="1" ht="20.25" hidden="1" thickBot="1">
      <c r="A100" s="51" t="s">
        <v>30</v>
      </c>
      <c r="B100" s="52" t="s">
        <v>12</v>
      </c>
      <c r="C100" s="52" t="s">
        <v>31</v>
      </c>
      <c r="D100" s="77">
        <f>SUM(D92:D99)</f>
        <v>1062387.5</v>
      </c>
      <c r="E100" s="52" t="s">
        <v>31</v>
      </c>
      <c r="F100" s="53"/>
      <c r="G100" s="52" t="s">
        <v>31</v>
      </c>
      <c r="H100" s="53"/>
      <c r="K100" s="75"/>
    </row>
    <row r="101" spans="1:11" s="32" customFormat="1" ht="12.75">
      <c r="A101" s="31"/>
      <c r="F101" s="33"/>
      <c r="H101" s="33"/>
      <c r="K101" s="76"/>
    </row>
    <row r="102" spans="1:11" s="32" customFormat="1" ht="13.5" thickBot="1">
      <c r="A102" s="31"/>
      <c r="F102" s="33"/>
      <c r="H102" s="33"/>
      <c r="K102" s="76"/>
    </row>
    <row r="103" spans="1:11" s="10" customFormat="1" ht="19.5" thickBot="1">
      <c r="A103" s="54" t="s">
        <v>84</v>
      </c>
      <c r="B103" s="8"/>
      <c r="C103" s="29"/>
      <c r="D103" s="55">
        <f>D88+D92</f>
        <v>1136891.71</v>
      </c>
      <c r="E103" s="55">
        <f>E88+E92</f>
        <v>92.53679887003116</v>
      </c>
      <c r="F103" s="55">
        <f>F88+F92</f>
        <v>0</v>
      </c>
      <c r="G103" s="55">
        <f>G88+G92</f>
        <v>254.8995883684954</v>
      </c>
      <c r="H103" s="55">
        <f>H88+H92</f>
        <v>21.240000000000002</v>
      </c>
      <c r="K103" s="71"/>
    </row>
    <row r="104" spans="1:11" s="10" customFormat="1" ht="18.75">
      <c r="A104" s="56"/>
      <c r="B104" s="57"/>
      <c r="C104" s="58"/>
      <c r="D104" s="59"/>
      <c r="E104" s="58"/>
      <c r="F104" s="59"/>
      <c r="G104" s="59"/>
      <c r="H104" s="59"/>
      <c r="K104" s="71"/>
    </row>
    <row r="105" spans="1:11" s="10" customFormat="1" ht="18.75">
      <c r="A105" s="56"/>
      <c r="B105" s="57"/>
      <c r="C105" s="58"/>
      <c r="D105" s="59"/>
      <c r="E105" s="58"/>
      <c r="F105" s="59"/>
      <c r="G105" s="59"/>
      <c r="H105" s="59"/>
      <c r="K105" s="71"/>
    </row>
    <row r="106" spans="1:11" s="30" customFormat="1" ht="19.5">
      <c r="A106" s="34"/>
      <c r="B106" s="35"/>
      <c r="C106" s="36"/>
      <c r="D106" s="36"/>
      <c r="E106" s="36"/>
      <c r="F106" s="37"/>
      <c r="G106" s="36"/>
      <c r="H106" s="37"/>
      <c r="K106" s="75"/>
    </row>
    <row r="107" spans="1:11" s="32" customFormat="1" ht="14.25">
      <c r="A107" s="114" t="s">
        <v>32</v>
      </c>
      <c r="B107" s="114"/>
      <c r="C107" s="114"/>
      <c r="D107" s="114"/>
      <c r="E107" s="114"/>
      <c r="F107" s="114"/>
      <c r="K107" s="76"/>
    </row>
    <row r="108" spans="6:11" s="32" customFormat="1" ht="12.75">
      <c r="F108" s="33"/>
      <c r="H108" s="33"/>
      <c r="K108" s="76"/>
    </row>
    <row r="109" spans="1:11" s="32" customFormat="1" ht="12.75">
      <c r="A109" s="31" t="s">
        <v>33</v>
      </c>
      <c r="F109" s="33"/>
      <c r="H109" s="33"/>
      <c r="K109" s="76"/>
    </row>
    <row r="110" spans="6:11" s="32" customFormat="1" ht="12.75">
      <c r="F110" s="33"/>
      <c r="H110" s="33"/>
      <c r="K110" s="76"/>
    </row>
    <row r="111" spans="6:11" s="32" customFormat="1" ht="12.75">
      <c r="F111" s="33"/>
      <c r="H111" s="33"/>
      <c r="K111" s="76"/>
    </row>
    <row r="112" spans="6:11" s="32" customFormat="1" ht="12.75">
      <c r="F112" s="33"/>
      <c r="H112" s="33"/>
      <c r="K112" s="76"/>
    </row>
    <row r="113" spans="6:11" s="32" customFormat="1" ht="12.75">
      <c r="F113" s="33"/>
      <c r="H113" s="33"/>
      <c r="K113" s="76"/>
    </row>
    <row r="114" spans="6:11" s="32" customFormat="1" ht="12.75">
      <c r="F114" s="33"/>
      <c r="H114" s="33"/>
      <c r="K114" s="76"/>
    </row>
    <row r="115" spans="6:11" s="32" customFormat="1" ht="12.75">
      <c r="F115" s="33"/>
      <c r="H115" s="33"/>
      <c r="K115" s="76"/>
    </row>
    <row r="116" spans="6:11" s="32" customFormat="1" ht="12.75">
      <c r="F116" s="33"/>
      <c r="H116" s="33"/>
      <c r="K116" s="76"/>
    </row>
    <row r="117" spans="6:11" s="32" customFormat="1" ht="12.75">
      <c r="F117" s="33"/>
      <c r="H117" s="33"/>
      <c r="K117" s="76"/>
    </row>
    <row r="118" spans="6:11" s="32" customFormat="1" ht="12.75">
      <c r="F118" s="33"/>
      <c r="H118" s="33"/>
      <c r="K118" s="76"/>
    </row>
    <row r="119" spans="6:11" s="32" customFormat="1" ht="12.75">
      <c r="F119" s="33"/>
      <c r="H119" s="33"/>
      <c r="K119" s="76"/>
    </row>
    <row r="120" spans="6:11" s="32" customFormat="1" ht="12.75">
      <c r="F120" s="33"/>
      <c r="H120" s="33"/>
      <c r="K120" s="76"/>
    </row>
    <row r="121" spans="6:11" s="32" customFormat="1" ht="12.75">
      <c r="F121" s="33"/>
      <c r="H121" s="33"/>
      <c r="K121" s="76"/>
    </row>
    <row r="122" spans="6:11" s="32" customFormat="1" ht="12.75">
      <c r="F122" s="33"/>
      <c r="H122" s="33"/>
      <c r="K122" s="76"/>
    </row>
    <row r="123" spans="6:11" s="32" customFormat="1" ht="12.75">
      <c r="F123" s="33"/>
      <c r="H123" s="33"/>
      <c r="K123" s="76"/>
    </row>
    <row r="124" spans="6:11" s="32" customFormat="1" ht="12.75">
      <c r="F124" s="33"/>
      <c r="H124" s="33"/>
      <c r="K124" s="76"/>
    </row>
    <row r="125" spans="6:11" s="32" customFormat="1" ht="12.75">
      <c r="F125" s="33"/>
      <c r="H125" s="33"/>
      <c r="K125" s="76"/>
    </row>
    <row r="126" spans="6:11" s="32" customFormat="1" ht="12.75">
      <c r="F126" s="33"/>
      <c r="H126" s="33"/>
      <c r="K126" s="76"/>
    </row>
    <row r="127" spans="6:11" s="32" customFormat="1" ht="12.75">
      <c r="F127" s="33"/>
      <c r="H127" s="33"/>
      <c r="K127" s="76"/>
    </row>
  </sheetData>
  <sheetProtection/>
  <mergeCells count="11">
    <mergeCell ref="A8:H8"/>
    <mergeCell ref="A9:H9"/>
    <mergeCell ref="A10:H10"/>
    <mergeCell ref="A13:H13"/>
    <mergeCell ref="A107:F107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2013-08-08T10:34:31Z</cp:lastPrinted>
  <dcterms:created xsi:type="dcterms:W3CDTF">2010-04-02T14:46:04Z</dcterms:created>
  <dcterms:modified xsi:type="dcterms:W3CDTF">2014-08-13T05:54:14Z</dcterms:modified>
  <cp:category/>
  <cp:version/>
  <cp:contentType/>
  <cp:contentStatus/>
</cp:coreProperties>
</file>