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голосованию'!$A$1:$H$137</definedName>
  </definedNames>
  <calcPr fullCalcOnLoad="1" fullPrecision="0"/>
</workbook>
</file>

<file path=xl/sharedStrings.xml><?xml version="1.0" encoding="utf-8"?>
<sst xmlns="http://schemas.openxmlformats.org/spreadsheetml/2006/main" count="177" uniqueCount="124">
  <si>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</si>
  <si>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</si>
  <si>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</si>
  <si>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</si>
  <si>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</si>
  <si>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</si>
  <si>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</si>
  <si>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</si>
  <si>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</si>
  <si>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</si>
  <si>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</si>
  <si>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</si>
  <si>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</si>
  <si>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</si>
  <si>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</si>
  <si>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</si>
  <si>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</si>
  <si>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</si>
  <si>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</si>
  <si>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</si>
  <si>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</si>
  <si>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</si>
  <si>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</si>
  <si>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</si>
  <si>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</si>
  <si>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</si>
  <si>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</si>
  <si>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</si>
  <si>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</si>
  <si>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</si>
  <si>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</si>
  <si>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</si>
  <si>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</si>
  <si>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</si>
  <si>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</si>
  <si>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</si>
  <si>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</si>
  <si>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</si>
  <si>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</si>
  <si>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</si>
  <si>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</si>
  <si>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</si>
  <si>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</si>
  <si>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</si>
  <si>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</si>
  <si>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</si>
  <si>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</si>
  <si>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</si>
  <si>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</si>
  <si>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</si>
  <si>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</si>
  <si>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</si>
  <si>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</si>
  <si>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</si>
  <si>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</si>
  <si>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</si>
  <si>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</si>
  <si>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</si>
  <si>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</si>
  <si>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</si>
  <si>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</si>
  <si>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</si>
  <si>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</si>
  <si>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</si>
  <si>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</si>
  <si>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</si>
  <si>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</si>
  <si>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</si>
  <si>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</si>
  <si>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</si>
  <si>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</si>
  <si>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</si>
  <si>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</si>
  <si>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</si>
  <si>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</si>
  <si>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</si>
  <si>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</si>
  <si>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</si>
  <si>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</si>
  <si>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</si>
  <si>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</si>
  <si>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какнализационных вытяжек</t>
  </si>
  <si>
    <t>ремонт вентшахт</t>
  </si>
  <si>
    <t>ремонт балконных плит и выходов на кровлю</t>
  </si>
  <si>
    <t>ремонт дверей в подвал</t>
  </si>
  <si>
    <t>заделка подвальных продухов</t>
  </si>
  <si>
    <t>ремонт козырьков подъездов</t>
  </si>
  <si>
    <t>КИП и автоматика (бойлер)</t>
  </si>
  <si>
    <t>КИП и автоматика (тепловой узел)</t>
  </si>
  <si>
    <t>усановка дверей на кровлю и остекление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</si>
  <si>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</si>
  <si>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</si>
  <si>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</si>
  <si>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</si>
  <si>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</si>
  <si>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</si>
  <si>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</si>
  <si>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</si>
  <si>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</si>
  <si>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</si>
  <si>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</si>
  <si>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</si>
  <si>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</si>
  <si>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</si>
  <si>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</si>
  <si>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очистка от снега и наледи козырьков подъздов</t>
  </si>
  <si>
    <t>замена секций бойлера</t>
  </si>
  <si>
    <t>ВСЕГО: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</si>
  <si>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</si>
  <si>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</si>
  <si>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замена насоса ГВС (резерв)</t>
  </si>
  <si>
    <t>2013-2014 гг.</t>
  </si>
  <si>
    <t>(стоимость услуг увеличена на 7% в соответствии с уровнем инфляции 2012г.)</t>
  </si>
  <si>
    <t>по адресу: ул.Ленинского Комсомола, д.35(S общ.=4479,9 м2, S зем.уч.= 1371,22 м2)</t>
  </si>
  <si>
    <t>окос травы</t>
  </si>
  <si>
    <t>2-3 раза</t>
  </si>
  <si>
    <t>ревизия задвижек отопления (диам.50мм-1 шт., диам.80мм-8 шт. )</t>
  </si>
  <si>
    <t>подключение системы отопления с регулировкой</t>
  </si>
  <si>
    <t>1 раз в 4 года</t>
  </si>
  <si>
    <t>замена трансформатора тока (1 узел учета/ 3ТТ)</t>
  </si>
  <si>
    <t>Сбор, вывоз и утилизация ТБО, руб/м2</t>
  </si>
  <si>
    <t>ремонт вентшахт ( 30 м2)</t>
  </si>
  <si>
    <t>смена задвижек на эл.узле диам.100 мм - 5 шт.</t>
  </si>
  <si>
    <t>ремонт мягкой кровли  1100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</si>
</sst>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8" fillId="24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/>
    </xf>
    <xf numFmtId="0" fontId="23" fillId="24" borderId="16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3" fillId="25" borderId="12" xfId="0" applyNumberFormat="1" applyFont="1" applyFill="1" applyBorder="1" applyAlignment="1">
      <alignment horizontal="center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29" xfId="0" applyNumberFormat="1" applyFont="1" applyFill="1" applyBorder="1" applyAlignment="1">
      <alignment horizontal="center" vertical="center" wrapText="1"/>
    </xf>
    <xf numFmtId="2" fontId="24" fillId="25" borderId="30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9" fillId="25" borderId="34" xfId="0" applyNumberFormat="1" applyFont="1" applyFill="1" applyBorder="1" applyAlignment="1">
      <alignment horizontal="center"/>
    </xf>
    <xf numFmtId="2" fontId="19" fillId="25" borderId="10" xfId="0" applyNumberFormat="1" applyFont="1" applyFill="1" applyBorder="1" applyAlignment="1">
      <alignment horizontal="center"/>
    </xf>
    <xf numFmtId="0" fontId="18" fillId="25" borderId="25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23" fillId="25" borderId="16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75" zoomScaleNormal="75" zoomScalePageLayoutView="0" workbookViewId="0" topLeftCell="A101">
      <selection activeCell="A1" sqref="A1:H127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8.25390625" style="7" customWidth="1"/>
    <col min="5" max="5" width="13.875" style="7" hidden="1" customWidth="1"/>
    <col min="6" max="6" width="20.875" style="7" hidden="1" customWidth="1"/>
    <col min="7" max="7" width="15.00390625" style="7" customWidth="1"/>
    <col min="8" max="8" width="20.875" style="7" customWidth="1"/>
    <col min="9" max="9" width="12.625" style="7" customWidth="1"/>
    <col min="10" max="10" width="15.375" style="74" hidden="1" customWidth="1"/>
    <col min="11" max="14" width="15.375" style="7" customWidth="1"/>
    <col min="15" max="16384" width="9.125" style="7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9.5" customHeight="1">
      <c r="A3" s="116" t="s">
        <v>111</v>
      </c>
      <c r="B3" s="133" t="s">
        <v>2</v>
      </c>
      <c r="C3" s="133"/>
      <c r="D3" s="133"/>
      <c r="E3" s="133"/>
      <c r="F3" s="133"/>
      <c r="G3" s="132"/>
      <c r="H3" s="132"/>
    </row>
    <row r="4" spans="2:8" ht="14.25" customHeight="1">
      <c r="B4" s="133" t="s">
        <v>37</v>
      </c>
      <c r="C4" s="133"/>
      <c r="D4" s="133"/>
      <c r="E4" s="133"/>
      <c r="F4" s="133"/>
      <c r="G4" s="132"/>
      <c r="H4" s="132"/>
    </row>
    <row r="5" spans="1:8" s="87" customFormat="1" ht="39.75" customHeight="1">
      <c r="A5" s="118"/>
      <c r="B5" s="119"/>
      <c r="C5" s="119"/>
      <c r="D5" s="119"/>
      <c r="E5" s="119"/>
      <c r="F5" s="119"/>
      <c r="G5" s="119"/>
      <c r="H5" s="119"/>
    </row>
    <row r="6" spans="1:8" s="87" customFormat="1" ht="33" customHeight="1">
      <c r="A6" s="120" t="s">
        <v>112</v>
      </c>
      <c r="B6" s="121"/>
      <c r="C6" s="121"/>
      <c r="D6" s="121"/>
      <c r="E6" s="121"/>
      <c r="F6" s="121"/>
      <c r="G6" s="121"/>
      <c r="H6" s="121"/>
    </row>
    <row r="7" spans="1:10" s="10" customFormat="1" ht="22.5" customHeight="1">
      <c r="A7" s="134" t="s">
        <v>3</v>
      </c>
      <c r="B7" s="134"/>
      <c r="C7" s="134"/>
      <c r="D7" s="134"/>
      <c r="E7" s="135"/>
      <c r="F7" s="135"/>
      <c r="G7" s="135"/>
      <c r="H7" s="135"/>
      <c r="J7" s="75"/>
    </row>
    <row r="8" spans="1:8" s="11" customFormat="1" ht="18.75" customHeight="1">
      <c r="A8" s="134" t="s">
        <v>113</v>
      </c>
      <c r="B8" s="134"/>
      <c r="C8" s="134"/>
      <c r="D8" s="134"/>
      <c r="E8" s="135"/>
      <c r="F8" s="135"/>
      <c r="G8" s="135"/>
      <c r="H8" s="135"/>
    </row>
    <row r="9" spans="1:8" s="12" customFormat="1" ht="17.25" customHeight="1">
      <c r="A9" s="122" t="s">
        <v>78</v>
      </c>
      <c r="B9" s="122"/>
      <c r="C9" s="122"/>
      <c r="D9" s="122"/>
      <c r="E9" s="123"/>
      <c r="F9" s="123"/>
      <c r="G9" s="123"/>
      <c r="H9" s="123"/>
    </row>
    <row r="10" spans="1:8" s="11" customFormat="1" ht="30" customHeight="1" thickBot="1">
      <c r="A10" s="124" t="s">
        <v>90</v>
      </c>
      <c r="B10" s="124"/>
      <c r="C10" s="124"/>
      <c r="D10" s="124"/>
      <c r="E10" s="125"/>
      <c r="F10" s="125"/>
      <c r="G10" s="125"/>
      <c r="H10" s="125"/>
    </row>
    <row r="11" spans="1:10" s="16" customFormat="1" ht="139.5" customHeight="1" thickBot="1">
      <c r="A11" s="13" t="s">
        <v>4</v>
      </c>
      <c r="B11" s="14" t="s">
        <v>5</v>
      </c>
      <c r="C11" s="15" t="s">
        <v>6</v>
      </c>
      <c r="D11" s="15" t="s">
        <v>38</v>
      </c>
      <c r="E11" s="15" t="s">
        <v>6</v>
      </c>
      <c r="F11" s="1" t="s">
        <v>7</v>
      </c>
      <c r="G11" s="15" t="s">
        <v>6</v>
      </c>
      <c r="H11" s="1" t="s">
        <v>7</v>
      </c>
      <c r="J11" s="76"/>
    </row>
    <row r="12" spans="1:10" s="22" customFormat="1" ht="12.75">
      <c r="A12" s="17">
        <v>1</v>
      </c>
      <c r="B12" s="18">
        <v>2</v>
      </c>
      <c r="C12" s="18">
        <v>3</v>
      </c>
      <c r="D12" s="19"/>
      <c r="E12" s="18">
        <v>3</v>
      </c>
      <c r="F12" s="2">
        <v>4</v>
      </c>
      <c r="G12" s="20">
        <v>3</v>
      </c>
      <c r="H12" s="21">
        <v>4</v>
      </c>
      <c r="J12" s="77"/>
    </row>
    <row r="13" spans="1:10" s="22" customFormat="1" ht="49.5" customHeight="1">
      <c r="A13" s="126" t="s">
        <v>8</v>
      </c>
      <c r="B13" s="127"/>
      <c r="C13" s="127"/>
      <c r="D13" s="127"/>
      <c r="E13" s="127"/>
      <c r="F13" s="127"/>
      <c r="G13" s="128"/>
      <c r="H13" s="129"/>
      <c r="J13" s="77"/>
    </row>
    <row r="14" spans="1:10" s="16" customFormat="1" ht="15">
      <c r="A14" s="23" t="s">
        <v>9</v>
      </c>
      <c r="B14" s="24"/>
      <c r="C14" s="25">
        <f>F14*12</f>
        <v>0</v>
      </c>
      <c r="D14" s="90">
        <f>G14*I14</f>
        <v>129021.12</v>
      </c>
      <c r="E14" s="89">
        <f>H14*12</f>
        <v>28.8</v>
      </c>
      <c r="F14" s="91"/>
      <c r="G14" s="89">
        <f>H14*12</f>
        <v>28.8</v>
      </c>
      <c r="H14" s="89">
        <v>2.4</v>
      </c>
      <c r="I14" s="16">
        <v>4479.9</v>
      </c>
      <c r="J14" s="76">
        <v>2.24</v>
      </c>
    </row>
    <row r="15" spans="1:10" s="47" customFormat="1" ht="29.25" customHeight="1">
      <c r="A15" s="44" t="s">
        <v>91</v>
      </c>
      <c r="B15" s="45" t="s">
        <v>92</v>
      </c>
      <c r="C15" s="46"/>
      <c r="D15" s="93"/>
      <c r="E15" s="92"/>
      <c r="F15" s="94"/>
      <c r="G15" s="92"/>
      <c r="H15" s="92"/>
      <c r="J15" s="78"/>
    </row>
    <row r="16" spans="1:10" s="47" customFormat="1" ht="15">
      <c r="A16" s="44" t="s">
        <v>93</v>
      </c>
      <c r="B16" s="45" t="s">
        <v>92</v>
      </c>
      <c r="C16" s="46"/>
      <c r="D16" s="93"/>
      <c r="E16" s="92"/>
      <c r="F16" s="94"/>
      <c r="G16" s="92"/>
      <c r="H16" s="92"/>
      <c r="J16" s="78"/>
    </row>
    <row r="17" spans="1:10" s="47" customFormat="1" ht="15">
      <c r="A17" s="44" t="s">
        <v>94</v>
      </c>
      <c r="B17" s="45" t="s">
        <v>95</v>
      </c>
      <c r="C17" s="46"/>
      <c r="D17" s="93"/>
      <c r="E17" s="92"/>
      <c r="F17" s="94"/>
      <c r="G17" s="92"/>
      <c r="H17" s="92"/>
      <c r="J17" s="78"/>
    </row>
    <row r="18" spans="1:10" s="47" customFormat="1" ht="15">
      <c r="A18" s="44" t="s">
        <v>96</v>
      </c>
      <c r="B18" s="45" t="s">
        <v>92</v>
      </c>
      <c r="C18" s="46"/>
      <c r="D18" s="93"/>
      <c r="E18" s="92"/>
      <c r="F18" s="94"/>
      <c r="G18" s="92"/>
      <c r="H18" s="92"/>
      <c r="J18" s="78"/>
    </row>
    <row r="19" spans="1:10" s="16" customFormat="1" ht="30">
      <c r="A19" s="23" t="s">
        <v>11</v>
      </c>
      <c r="B19" s="26"/>
      <c r="C19" s="25">
        <f>F19*12</f>
        <v>0</v>
      </c>
      <c r="D19" s="90">
        <f>G19*I19</f>
        <v>101066.54</v>
      </c>
      <c r="E19" s="89">
        <f>H19*12</f>
        <v>22.56</v>
      </c>
      <c r="F19" s="91"/>
      <c r="G19" s="89">
        <f>H19*12</f>
        <v>22.56</v>
      </c>
      <c r="H19" s="89">
        <v>1.88</v>
      </c>
      <c r="I19" s="16">
        <v>4479.9</v>
      </c>
      <c r="J19" s="76">
        <v>0.89</v>
      </c>
    </row>
    <row r="20" spans="1:10" s="47" customFormat="1" ht="15">
      <c r="A20" s="48" t="s">
        <v>97</v>
      </c>
      <c r="B20" s="32" t="s">
        <v>12</v>
      </c>
      <c r="C20" s="49"/>
      <c r="D20" s="90"/>
      <c r="E20" s="89"/>
      <c r="F20" s="91"/>
      <c r="G20" s="89"/>
      <c r="H20" s="89"/>
      <c r="J20" s="78"/>
    </row>
    <row r="21" spans="1:10" s="47" customFormat="1" ht="15">
      <c r="A21" s="48" t="s">
        <v>98</v>
      </c>
      <c r="B21" s="32" t="s">
        <v>12</v>
      </c>
      <c r="C21" s="49"/>
      <c r="D21" s="90"/>
      <c r="E21" s="89"/>
      <c r="F21" s="91"/>
      <c r="G21" s="89"/>
      <c r="H21" s="89"/>
      <c r="J21" s="78"/>
    </row>
    <row r="22" spans="1:10" s="47" customFormat="1" ht="15">
      <c r="A22" s="117" t="s">
        <v>114</v>
      </c>
      <c r="B22" s="84" t="s">
        <v>115</v>
      </c>
      <c r="C22" s="49"/>
      <c r="D22" s="90"/>
      <c r="E22" s="89"/>
      <c r="F22" s="91"/>
      <c r="G22" s="89"/>
      <c r="H22" s="89"/>
      <c r="J22" s="78"/>
    </row>
    <row r="23" spans="1:10" s="47" customFormat="1" ht="15">
      <c r="A23" s="48" t="s">
        <v>99</v>
      </c>
      <c r="B23" s="32" t="s">
        <v>12</v>
      </c>
      <c r="C23" s="49"/>
      <c r="D23" s="90"/>
      <c r="E23" s="89"/>
      <c r="F23" s="91"/>
      <c r="G23" s="89"/>
      <c r="H23" s="89"/>
      <c r="J23" s="78"/>
    </row>
    <row r="24" spans="1:10" s="47" customFormat="1" ht="25.5">
      <c r="A24" s="48" t="s">
        <v>100</v>
      </c>
      <c r="B24" s="32" t="s">
        <v>13</v>
      </c>
      <c r="C24" s="49"/>
      <c r="D24" s="90"/>
      <c r="E24" s="89"/>
      <c r="F24" s="91"/>
      <c r="G24" s="89"/>
      <c r="H24" s="89"/>
      <c r="J24" s="78"/>
    </row>
    <row r="25" spans="1:10" s="47" customFormat="1" ht="15">
      <c r="A25" s="48" t="s">
        <v>101</v>
      </c>
      <c r="B25" s="32" t="s">
        <v>12</v>
      </c>
      <c r="C25" s="49"/>
      <c r="D25" s="90"/>
      <c r="E25" s="89"/>
      <c r="F25" s="91"/>
      <c r="G25" s="89"/>
      <c r="H25" s="89"/>
      <c r="J25" s="78"/>
    </row>
    <row r="26" spans="1:10" s="47" customFormat="1" ht="15">
      <c r="A26" s="50" t="s">
        <v>102</v>
      </c>
      <c r="B26" s="51" t="s">
        <v>12</v>
      </c>
      <c r="C26" s="49"/>
      <c r="D26" s="90"/>
      <c r="E26" s="89"/>
      <c r="F26" s="91"/>
      <c r="G26" s="89"/>
      <c r="H26" s="89"/>
      <c r="J26" s="78"/>
    </row>
    <row r="27" spans="1:10" s="47" customFormat="1" ht="26.25" thickBot="1">
      <c r="A27" s="52" t="s">
        <v>103</v>
      </c>
      <c r="B27" s="53" t="s">
        <v>104</v>
      </c>
      <c r="C27" s="49"/>
      <c r="D27" s="90"/>
      <c r="E27" s="89"/>
      <c r="F27" s="91"/>
      <c r="G27" s="89"/>
      <c r="H27" s="89"/>
      <c r="J27" s="78"/>
    </row>
    <row r="28" spans="1:10" s="28" customFormat="1" ht="17.25" customHeight="1">
      <c r="A28" s="27" t="s">
        <v>14</v>
      </c>
      <c r="B28" s="24" t="s">
        <v>15</v>
      </c>
      <c r="C28" s="25">
        <f>F28*12</f>
        <v>0</v>
      </c>
      <c r="D28" s="90">
        <f>G28*I28</f>
        <v>34405.63</v>
      </c>
      <c r="E28" s="89">
        <f>H28*12</f>
        <v>7.68</v>
      </c>
      <c r="F28" s="95"/>
      <c r="G28" s="89">
        <f>H28*12</f>
        <v>7.68</v>
      </c>
      <c r="H28" s="89">
        <v>0.64</v>
      </c>
      <c r="I28" s="16">
        <v>4479.9</v>
      </c>
      <c r="J28" s="76">
        <v>0.6</v>
      </c>
    </row>
    <row r="29" spans="1:10" s="16" customFormat="1" ht="20.25" customHeight="1">
      <c r="A29" s="27" t="s">
        <v>16</v>
      </c>
      <c r="B29" s="24" t="s">
        <v>17</v>
      </c>
      <c r="C29" s="25">
        <f>F29*12</f>
        <v>0</v>
      </c>
      <c r="D29" s="90">
        <f>G29*I29</f>
        <v>111818.3</v>
      </c>
      <c r="E29" s="89">
        <f>H29*12</f>
        <v>24.96</v>
      </c>
      <c r="F29" s="95"/>
      <c r="G29" s="89">
        <f>H29*12</f>
        <v>24.96</v>
      </c>
      <c r="H29" s="89">
        <v>2.08</v>
      </c>
      <c r="I29" s="16">
        <v>4479.9</v>
      </c>
      <c r="J29" s="76">
        <v>1.94</v>
      </c>
    </row>
    <row r="30" spans="1:10" s="22" customFormat="1" ht="30">
      <c r="A30" s="27" t="s">
        <v>55</v>
      </c>
      <c r="B30" s="24" t="s">
        <v>10</v>
      </c>
      <c r="C30" s="29"/>
      <c r="D30" s="90">
        <v>1733.72</v>
      </c>
      <c r="E30" s="96"/>
      <c r="F30" s="95"/>
      <c r="G30" s="89">
        <f>D30/I30</f>
        <v>0.39</v>
      </c>
      <c r="H30" s="89">
        <f>G30/12</f>
        <v>0.03</v>
      </c>
      <c r="I30" s="16">
        <v>4479.9</v>
      </c>
      <c r="J30" s="76">
        <v>0.03</v>
      </c>
    </row>
    <row r="31" spans="1:10" s="22" customFormat="1" ht="30">
      <c r="A31" s="27" t="s">
        <v>77</v>
      </c>
      <c r="B31" s="24" t="s">
        <v>10</v>
      </c>
      <c r="C31" s="29"/>
      <c r="D31" s="90">
        <v>1733.72</v>
      </c>
      <c r="E31" s="96"/>
      <c r="F31" s="95"/>
      <c r="G31" s="89">
        <f>D31/I31</f>
        <v>0.39</v>
      </c>
      <c r="H31" s="89">
        <f>G31/12</f>
        <v>0.03</v>
      </c>
      <c r="I31" s="16">
        <v>4479.9</v>
      </c>
      <c r="J31" s="76">
        <v>0.03</v>
      </c>
    </row>
    <row r="32" spans="1:10" s="22" customFormat="1" ht="21" customHeight="1">
      <c r="A32" s="27" t="s">
        <v>56</v>
      </c>
      <c r="B32" s="24" t="s">
        <v>10</v>
      </c>
      <c r="C32" s="29"/>
      <c r="D32" s="90">
        <v>10948.1</v>
      </c>
      <c r="E32" s="96"/>
      <c r="F32" s="95"/>
      <c r="G32" s="89">
        <f>D32/I32</f>
        <v>2.44</v>
      </c>
      <c r="H32" s="89">
        <f>G32/12</f>
        <v>0.2</v>
      </c>
      <c r="I32" s="16">
        <v>4479.9</v>
      </c>
      <c r="J32" s="76">
        <v>0.19</v>
      </c>
    </row>
    <row r="33" spans="1:10" s="22" customFormat="1" ht="30" hidden="1">
      <c r="A33" s="27" t="s">
        <v>57</v>
      </c>
      <c r="B33" s="24" t="s">
        <v>13</v>
      </c>
      <c r="C33" s="29"/>
      <c r="D33" s="90">
        <f>G33*I33</f>
        <v>0</v>
      </c>
      <c r="E33" s="96"/>
      <c r="F33" s="95"/>
      <c r="G33" s="89">
        <f>D33/I33</f>
        <v>2.44</v>
      </c>
      <c r="H33" s="89">
        <f>G33/12</f>
        <v>0.2</v>
      </c>
      <c r="I33" s="16">
        <v>4479.9</v>
      </c>
      <c r="J33" s="76">
        <v>0</v>
      </c>
    </row>
    <row r="34" spans="1:10" s="22" customFormat="1" ht="30">
      <c r="A34" s="27" t="s">
        <v>58</v>
      </c>
      <c r="B34" s="24" t="s">
        <v>13</v>
      </c>
      <c r="C34" s="29"/>
      <c r="D34" s="90">
        <v>10948.11</v>
      </c>
      <c r="E34" s="96"/>
      <c r="F34" s="95"/>
      <c r="G34" s="89">
        <f>D34/I34</f>
        <v>2.44</v>
      </c>
      <c r="H34" s="89">
        <f>G34/12</f>
        <v>0.2</v>
      </c>
      <c r="I34" s="16">
        <v>4479.9</v>
      </c>
      <c r="J34" s="76">
        <v>0</v>
      </c>
    </row>
    <row r="35" spans="1:10" s="22" customFormat="1" ht="30">
      <c r="A35" s="27" t="s">
        <v>24</v>
      </c>
      <c r="B35" s="24"/>
      <c r="C35" s="29">
        <f>F35*12</f>
        <v>0</v>
      </c>
      <c r="D35" s="90">
        <f>G35*I35</f>
        <v>9676.58</v>
      </c>
      <c r="E35" s="96">
        <f>H35*12</f>
        <v>2.16</v>
      </c>
      <c r="F35" s="95"/>
      <c r="G35" s="89">
        <f>H35*12</f>
        <v>2.16</v>
      </c>
      <c r="H35" s="89">
        <v>0.18</v>
      </c>
      <c r="I35" s="16">
        <v>4479.9</v>
      </c>
      <c r="J35" s="76">
        <v>0.14</v>
      </c>
    </row>
    <row r="36" spans="1:10" s="16" customFormat="1" ht="15">
      <c r="A36" s="27" t="s">
        <v>26</v>
      </c>
      <c r="B36" s="24" t="s">
        <v>27</v>
      </c>
      <c r="C36" s="29">
        <f>F36*12</f>
        <v>0</v>
      </c>
      <c r="D36" s="90">
        <f>G36*I36</f>
        <v>2150.35</v>
      </c>
      <c r="E36" s="96">
        <f>H36*12</f>
        <v>0.48</v>
      </c>
      <c r="F36" s="95"/>
      <c r="G36" s="89">
        <f>H36*12</f>
        <v>0.48</v>
      </c>
      <c r="H36" s="89">
        <v>0.04</v>
      </c>
      <c r="I36" s="16">
        <v>4479.9</v>
      </c>
      <c r="J36" s="76">
        <v>0.03</v>
      </c>
    </row>
    <row r="37" spans="1:10" s="16" customFormat="1" ht="15">
      <c r="A37" s="27" t="s">
        <v>28</v>
      </c>
      <c r="B37" s="30" t="s">
        <v>29</v>
      </c>
      <c r="C37" s="31">
        <f>F37*12</f>
        <v>0</v>
      </c>
      <c r="D37" s="90">
        <v>1150.44</v>
      </c>
      <c r="E37" s="97">
        <f>H37*12</f>
        <v>0.24</v>
      </c>
      <c r="F37" s="98"/>
      <c r="G37" s="89">
        <f>D37/I37</f>
        <v>0.26</v>
      </c>
      <c r="H37" s="89">
        <f>G37/12</f>
        <v>0.02</v>
      </c>
      <c r="I37" s="16">
        <v>4479.9</v>
      </c>
      <c r="J37" s="76">
        <v>0.02</v>
      </c>
    </row>
    <row r="38" spans="1:10" s="28" customFormat="1" ht="30">
      <c r="A38" s="27" t="s">
        <v>25</v>
      </c>
      <c r="B38" s="24" t="s">
        <v>108</v>
      </c>
      <c r="C38" s="29">
        <f>F38*12</f>
        <v>0</v>
      </c>
      <c r="D38" s="90">
        <v>1725.65</v>
      </c>
      <c r="E38" s="96">
        <f>H38*12</f>
        <v>0.36</v>
      </c>
      <c r="F38" s="95"/>
      <c r="G38" s="89">
        <f>D38/I38</f>
        <v>0.39</v>
      </c>
      <c r="H38" s="89">
        <f>G38/12</f>
        <v>0.03</v>
      </c>
      <c r="I38" s="16">
        <v>4479.9</v>
      </c>
      <c r="J38" s="76">
        <v>0.03</v>
      </c>
    </row>
    <row r="39" spans="1:10" s="28" customFormat="1" ht="15">
      <c r="A39" s="27" t="s">
        <v>39</v>
      </c>
      <c r="B39" s="24"/>
      <c r="C39" s="25"/>
      <c r="D39" s="89">
        <f>D41+D42+D43+D44+D45+D46+D47+D48+D49+D50</f>
        <v>20142.9</v>
      </c>
      <c r="E39" s="89"/>
      <c r="F39" s="95"/>
      <c r="G39" s="89">
        <f>D39/I39</f>
        <v>4.5</v>
      </c>
      <c r="H39" s="89">
        <f>G39/12</f>
        <v>0.38</v>
      </c>
      <c r="I39" s="16">
        <v>4479.9</v>
      </c>
      <c r="J39" s="76">
        <v>0.5</v>
      </c>
    </row>
    <row r="40" spans="1:10" s="22" customFormat="1" ht="15" hidden="1">
      <c r="A40" s="8"/>
      <c r="B40" s="32"/>
      <c r="C40" s="3"/>
      <c r="D40" s="100"/>
      <c r="E40" s="99"/>
      <c r="F40" s="101"/>
      <c r="G40" s="99"/>
      <c r="H40" s="99"/>
      <c r="I40" s="16"/>
      <c r="J40" s="76"/>
    </row>
    <row r="41" spans="1:10" s="22" customFormat="1" ht="15">
      <c r="A41" s="8" t="s">
        <v>49</v>
      </c>
      <c r="B41" s="32" t="s">
        <v>18</v>
      </c>
      <c r="C41" s="3"/>
      <c r="D41" s="100">
        <v>184.33</v>
      </c>
      <c r="E41" s="99"/>
      <c r="F41" s="101"/>
      <c r="G41" s="99"/>
      <c r="H41" s="99"/>
      <c r="I41" s="16">
        <v>4479.9</v>
      </c>
      <c r="J41" s="76">
        <v>0.01</v>
      </c>
    </row>
    <row r="42" spans="1:10" s="22" customFormat="1" ht="15">
      <c r="A42" s="8" t="s">
        <v>19</v>
      </c>
      <c r="B42" s="32" t="s">
        <v>23</v>
      </c>
      <c r="C42" s="3">
        <f>F42*12</f>
        <v>0</v>
      </c>
      <c r="D42" s="100">
        <v>390.07</v>
      </c>
      <c r="E42" s="99">
        <f>H42*12</f>
        <v>0</v>
      </c>
      <c r="F42" s="101"/>
      <c r="G42" s="99"/>
      <c r="H42" s="99"/>
      <c r="I42" s="16">
        <v>4479.9</v>
      </c>
      <c r="J42" s="76">
        <v>0.01</v>
      </c>
    </row>
    <row r="43" spans="1:10" s="22" customFormat="1" ht="15">
      <c r="A43" s="8" t="s">
        <v>116</v>
      </c>
      <c r="B43" s="32" t="s">
        <v>18</v>
      </c>
      <c r="C43" s="3">
        <f>F43*12</f>
        <v>0</v>
      </c>
      <c r="D43" s="100">
        <v>6244.11</v>
      </c>
      <c r="E43" s="99">
        <f>H43*12</f>
        <v>0</v>
      </c>
      <c r="F43" s="101"/>
      <c r="G43" s="99"/>
      <c r="H43" s="99"/>
      <c r="I43" s="16">
        <v>4479.9</v>
      </c>
      <c r="J43" s="76">
        <v>0.15</v>
      </c>
    </row>
    <row r="44" spans="1:10" s="22" customFormat="1" ht="15">
      <c r="A44" s="8" t="s">
        <v>65</v>
      </c>
      <c r="B44" s="32" t="s">
        <v>18</v>
      </c>
      <c r="C44" s="3">
        <f>F44*12</f>
        <v>0</v>
      </c>
      <c r="D44" s="100">
        <v>743.35</v>
      </c>
      <c r="E44" s="99">
        <f>H44*12</f>
        <v>0</v>
      </c>
      <c r="F44" s="101"/>
      <c r="G44" s="99"/>
      <c r="H44" s="99"/>
      <c r="I44" s="16">
        <v>4479.9</v>
      </c>
      <c r="J44" s="76">
        <v>0.01</v>
      </c>
    </row>
    <row r="45" spans="1:10" s="22" customFormat="1" ht="15">
      <c r="A45" s="8" t="s">
        <v>20</v>
      </c>
      <c r="B45" s="32" t="s">
        <v>18</v>
      </c>
      <c r="C45" s="3">
        <f>F45*12</f>
        <v>0</v>
      </c>
      <c r="D45" s="100">
        <v>3314.05</v>
      </c>
      <c r="E45" s="99">
        <f>H45*12</f>
        <v>0</v>
      </c>
      <c r="F45" s="101"/>
      <c r="G45" s="99"/>
      <c r="H45" s="99"/>
      <c r="I45" s="16">
        <v>4479.9</v>
      </c>
      <c r="J45" s="76">
        <v>0.05</v>
      </c>
    </row>
    <row r="46" spans="1:10" s="22" customFormat="1" ht="15">
      <c r="A46" s="8" t="s">
        <v>21</v>
      </c>
      <c r="B46" s="32" t="s">
        <v>18</v>
      </c>
      <c r="C46" s="3">
        <f>F46*12</f>
        <v>0</v>
      </c>
      <c r="D46" s="100">
        <v>780.14</v>
      </c>
      <c r="E46" s="99">
        <f>H46*12</f>
        <v>0</v>
      </c>
      <c r="F46" s="101"/>
      <c r="G46" s="99"/>
      <c r="H46" s="99"/>
      <c r="I46" s="16">
        <v>4479.9</v>
      </c>
      <c r="J46" s="76">
        <v>0.01</v>
      </c>
    </row>
    <row r="47" spans="1:10" s="22" customFormat="1" ht="15">
      <c r="A47" s="8" t="s">
        <v>61</v>
      </c>
      <c r="B47" s="32" t="s">
        <v>18</v>
      </c>
      <c r="C47" s="3"/>
      <c r="D47" s="100">
        <v>371.66</v>
      </c>
      <c r="E47" s="99"/>
      <c r="F47" s="101"/>
      <c r="G47" s="99"/>
      <c r="H47" s="99"/>
      <c r="I47" s="16">
        <v>4479.9</v>
      </c>
      <c r="J47" s="76">
        <v>0.01</v>
      </c>
    </row>
    <row r="48" spans="1:10" s="22" customFormat="1" ht="15">
      <c r="A48" s="8" t="s">
        <v>62</v>
      </c>
      <c r="B48" s="32" t="s">
        <v>23</v>
      </c>
      <c r="C48" s="3"/>
      <c r="D48" s="100">
        <v>1486.7</v>
      </c>
      <c r="E48" s="99"/>
      <c r="F48" s="101"/>
      <c r="G48" s="99"/>
      <c r="H48" s="99"/>
      <c r="I48" s="16">
        <v>4479.9</v>
      </c>
      <c r="J48" s="76">
        <v>0.02</v>
      </c>
    </row>
    <row r="49" spans="1:10" s="22" customFormat="1" ht="25.5">
      <c r="A49" s="8" t="s">
        <v>22</v>
      </c>
      <c r="B49" s="32" t="s">
        <v>18</v>
      </c>
      <c r="C49" s="3">
        <f>F49*12</f>
        <v>0</v>
      </c>
      <c r="D49" s="100">
        <v>4011.19</v>
      </c>
      <c r="E49" s="99">
        <f>H49*12</f>
        <v>0</v>
      </c>
      <c r="F49" s="101"/>
      <c r="G49" s="99"/>
      <c r="H49" s="99"/>
      <c r="I49" s="16">
        <v>4479.9</v>
      </c>
      <c r="J49" s="76">
        <v>0.07</v>
      </c>
    </row>
    <row r="50" spans="1:10" s="22" customFormat="1" ht="15">
      <c r="A50" s="8" t="s">
        <v>117</v>
      </c>
      <c r="B50" s="32" t="s">
        <v>18</v>
      </c>
      <c r="C50" s="3"/>
      <c r="D50" s="100">
        <v>2617.3</v>
      </c>
      <c r="E50" s="99"/>
      <c r="F50" s="101"/>
      <c r="G50" s="99"/>
      <c r="H50" s="99"/>
      <c r="I50" s="16">
        <v>4479.9</v>
      </c>
      <c r="J50" s="76">
        <v>0.01</v>
      </c>
    </row>
    <row r="51" spans="1:10" s="22" customFormat="1" ht="15" hidden="1">
      <c r="A51" s="8"/>
      <c r="B51" s="32"/>
      <c r="C51" s="9"/>
      <c r="D51" s="100"/>
      <c r="E51" s="102"/>
      <c r="F51" s="101"/>
      <c r="G51" s="99"/>
      <c r="H51" s="99"/>
      <c r="I51" s="16"/>
      <c r="J51" s="76"/>
    </row>
    <row r="52" spans="1:10" s="22" customFormat="1" ht="15" hidden="1">
      <c r="A52" s="8"/>
      <c r="B52" s="32"/>
      <c r="C52" s="3"/>
      <c r="D52" s="100"/>
      <c r="E52" s="99"/>
      <c r="F52" s="101"/>
      <c r="G52" s="99"/>
      <c r="H52" s="99"/>
      <c r="I52" s="16"/>
      <c r="J52" s="76"/>
    </row>
    <row r="53" spans="1:10" s="28" customFormat="1" ht="30">
      <c r="A53" s="27" t="s">
        <v>46</v>
      </c>
      <c r="B53" s="24"/>
      <c r="C53" s="25"/>
      <c r="D53" s="89">
        <f>D54+D55+D56+D60+D61</f>
        <v>20925.22</v>
      </c>
      <c r="E53" s="89"/>
      <c r="F53" s="95"/>
      <c r="G53" s="89">
        <f>D53/I53</f>
        <v>4.67</v>
      </c>
      <c r="H53" s="89">
        <f>G53/12</f>
        <v>0.39</v>
      </c>
      <c r="I53" s="16">
        <v>4479.9</v>
      </c>
      <c r="J53" s="76">
        <v>0.66</v>
      </c>
    </row>
    <row r="54" spans="1:10" s="22" customFormat="1" ht="15">
      <c r="A54" s="8" t="s">
        <v>40</v>
      </c>
      <c r="B54" s="32" t="s">
        <v>66</v>
      </c>
      <c r="C54" s="3"/>
      <c r="D54" s="100">
        <v>2230.05</v>
      </c>
      <c r="E54" s="99"/>
      <c r="F54" s="101"/>
      <c r="G54" s="99"/>
      <c r="H54" s="99"/>
      <c r="I54" s="16">
        <v>4479.9</v>
      </c>
      <c r="J54" s="76">
        <v>0.04</v>
      </c>
    </row>
    <row r="55" spans="1:10" s="22" customFormat="1" ht="25.5">
      <c r="A55" s="8" t="s">
        <v>41</v>
      </c>
      <c r="B55" s="32" t="s">
        <v>50</v>
      </c>
      <c r="C55" s="3"/>
      <c r="D55" s="100">
        <v>1486.7</v>
      </c>
      <c r="E55" s="99"/>
      <c r="F55" s="101"/>
      <c r="G55" s="99"/>
      <c r="H55" s="99"/>
      <c r="I55" s="16">
        <v>4479.9</v>
      </c>
      <c r="J55" s="76">
        <v>0.02</v>
      </c>
    </row>
    <row r="56" spans="1:10" s="22" customFormat="1" ht="15">
      <c r="A56" s="8" t="s">
        <v>68</v>
      </c>
      <c r="B56" s="32" t="s">
        <v>67</v>
      </c>
      <c r="C56" s="3"/>
      <c r="D56" s="100">
        <v>1560.23</v>
      </c>
      <c r="E56" s="99"/>
      <c r="F56" s="101"/>
      <c r="G56" s="99"/>
      <c r="H56" s="99"/>
      <c r="I56" s="16">
        <v>4479.9</v>
      </c>
      <c r="J56" s="76">
        <v>0.03</v>
      </c>
    </row>
    <row r="57" spans="1:10" s="22" customFormat="1" ht="15" hidden="1">
      <c r="A57" s="8" t="s">
        <v>53</v>
      </c>
      <c r="B57" s="32" t="s">
        <v>67</v>
      </c>
      <c r="C57" s="3"/>
      <c r="D57" s="100">
        <f aca="true" t="shared" si="0" ref="D57:D62">G57*I57</f>
        <v>0</v>
      </c>
      <c r="E57" s="99"/>
      <c r="F57" s="101"/>
      <c r="G57" s="99"/>
      <c r="H57" s="99"/>
      <c r="I57" s="16">
        <v>4479.9</v>
      </c>
      <c r="J57" s="76">
        <v>0</v>
      </c>
    </row>
    <row r="58" spans="1:10" s="22" customFormat="1" ht="15" hidden="1">
      <c r="A58" s="8" t="s">
        <v>54</v>
      </c>
      <c r="B58" s="32" t="s">
        <v>18</v>
      </c>
      <c r="C58" s="3"/>
      <c r="D58" s="100">
        <f t="shared" si="0"/>
        <v>0</v>
      </c>
      <c r="E58" s="99"/>
      <c r="F58" s="101"/>
      <c r="G58" s="99"/>
      <c r="H58" s="99"/>
      <c r="I58" s="16">
        <v>4479.9</v>
      </c>
      <c r="J58" s="76">
        <v>0</v>
      </c>
    </row>
    <row r="59" spans="1:10" s="22" customFormat="1" ht="25.5" hidden="1">
      <c r="A59" s="8" t="s">
        <v>51</v>
      </c>
      <c r="B59" s="32" t="s">
        <v>18</v>
      </c>
      <c r="C59" s="3"/>
      <c r="D59" s="100">
        <f t="shared" si="0"/>
        <v>0</v>
      </c>
      <c r="E59" s="99"/>
      <c r="F59" s="101"/>
      <c r="G59" s="99"/>
      <c r="H59" s="99"/>
      <c r="I59" s="16">
        <v>4479.9</v>
      </c>
      <c r="J59" s="76">
        <v>0</v>
      </c>
    </row>
    <row r="60" spans="1:10" s="22" customFormat="1" ht="25.5">
      <c r="A60" s="8" t="s">
        <v>110</v>
      </c>
      <c r="B60" s="84" t="s">
        <v>13</v>
      </c>
      <c r="C60" s="3"/>
      <c r="D60" s="100">
        <v>10360.56</v>
      </c>
      <c r="E60" s="99"/>
      <c r="F60" s="101"/>
      <c r="G60" s="99"/>
      <c r="H60" s="99"/>
      <c r="I60" s="16">
        <v>4479.9</v>
      </c>
      <c r="J60" s="76">
        <v>0.18</v>
      </c>
    </row>
    <row r="61" spans="1:10" s="22" customFormat="1" ht="15">
      <c r="A61" s="8" t="s">
        <v>63</v>
      </c>
      <c r="B61" s="32" t="s">
        <v>10</v>
      </c>
      <c r="C61" s="9"/>
      <c r="D61" s="100">
        <v>5287.68</v>
      </c>
      <c r="E61" s="102"/>
      <c r="F61" s="101"/>
      <c r="G61" s="99"/>
      <c r="H61" s="99"/>
      <c r="I61" s="16">
        <v>4479.9</v>
      </c>
      <c r="J61" s="76">
        <v>0.1</v>
      </c>
    </row>
    <row r="62" spans="1:10" s="22" customFormat="1" ht="15" hidden="1">
      <c r="A62" s="8" t="s">
        <v>75</v>
      </c>
      <c r="B62" s="32" t="s">
        <v>18</v>
      </c>
      <c r="C62" s="3"/>
      <c r="D62" s="100">
        <f t="shared" si="0"/>
        <v>0</v>
      </c>
      <c r="E62" s="99"/>
      <c r="F62" s="101"/>
      <c r="G62" s="99">
        <f>H62*12</f>
        <v>0</v>
      </c>
      <c r="H62" s="99">
        <v>0</v>
      </c>
      <c r="I62" s="16">
        <v>4479.9</v>
      </c>
      <c r="J62" s="76">
        <v>0</v>
      </c>
    </row>
    <row r="63" spans="1:10" s="22" customFormat="1" ht="15" hidden="1">
      <c r="A63" s="8"/>
      <c r="B63" s="32"/>
      <c r="C63" s="3"/>
      <c r="D63" s="100"/>
      <c r="E63" s="99"/>
      <c r="F63" s="101"/>
      <c r="G63" s="99"/>
      <c r="H63" s="99"/>
      <c r="I63" s="16"/>
      <c r="J63" s="76"/>
    </row>
    <row r="64" spans="1:10" s="22" customFormat="1" ht="15" hidden="1">
      <c r="A64" s="8" t="s">
        <v>64</v>
      </c>
      <c r="B64" s="32" t="s">
        <v>10</v>
      </c>
      <c r="C64" s="3"/>
      <c r="D64" s="100">
        <f>G64*I64</f>
        <v>0</v>
      </c>
      <c r="E64" s="99"/>
      <c r="F64" s="101"/>
      <c r="G64" s="99">
        <f>H64*12</f>
        <v>0</v>
      </c>
      <c r="H64" s="99">
        <v>0</v>
      </c>
      <c r="I64" s="16">
        <v>4479.9</v>
      </c>
      <c r="J64" s="76">
        <v>0</v>
      </c>
    </row>
    <row r="65" spans="1:10" s="22" customFormat="1" ht="15">
      <c r="A65" s="27" t="s">
        <v>47</v>
      </c>
      <c r="B65" s="32"/>
      <c r="C65" s="3"/>
      <c r="D65" s="89">
        <f>D67+D68+D70</f>
        <v>15262.73</v>
      </c>
      <c r="E65" s="99"/>
      <c r="F65" s="101"/>
      <c r="G65" s="89">
        <f>D65/I65</f>
        <v>3.41</v>
      </c>
      <c r="H65" s="89">
        <v>0.29</v>
      </c>
      <c r="I65" s="16">
        <v>4479.9</v>
      </c>
      <c r="J65" s="76">
        <v>0.2</v>
      </c>
    </row>
    <row r="66" spans="1:10" s="22" customFormat="1" ht="15" hidden="1">
      <c r="A66" s="8" t="s">
        <v>42</v>
      </c>
      <c r="B66" s="32" t="s">
        <v>10</v>
      </c>
      <c r="C66" s="3"/>
      <c r="D66" s="100">
        <f aca="true" t="shared" si="1" ref="D66:D73">G66*I66</f>
        <v>0</v>
      </c>
      <c r="E66" s="99"/>
      <c r="F66" s="101"/>
      <c r="G66" s="99">
        <f aca="true" t="shared" si="2" ref="G66:G73">H66*12</f>
        <v>0</v>
      </c>
      <c r="H66" s="99">
        <v>0</v>
      </c>
      <c r="I66" s="16">
        <v>4479.9</v>
      </c>
      <c r="J66" s="76">
        <v>0</v>
      </c>
    </row>
    <row r="67" spans="1:10" s="22" customFormat="1" ht="15">
      <c r="A67" s="8" t="s">
        <v>79</v>
      </c>
      <c r="B67" s="32" t="s">
        <v>18</v>
      </c>
      <c r="C67" s="3"/>
      <c r="D67" s="100">
        <v>11051</v>
      </c>
      <c r="E67" s="99"/>
      <c r="F67" s="101"/>
      <c r="G67" s="99"/>
      <c r="H67" s="99"/>
      <c r="I67" s="16">
        <v>4479.9</v>
      </c>
      <c r="J67" s="76">
        <v>0.19</v>
      </c>
    </row>
    <row r="68" spans="1:10" s="22" customFormat="1" ht="15">
      <c r="A68" s="8" t="s">
        <v>43</v>
      </c>
      <c r="B68" s="32" t="s">
        <v>18</v>
      </c>
      <c r="C68" s="3"/>
      <c r="D68" s="100">
        <v>777.03</v>
      </c>
      <c r="E68" s="99"/>
      <c r="F68" s="101"/>
      <c r="G68" s="99"/>
      <c r="H68" s="99"/>
      <c r="I68" s="16">
        <v>4479.9</v>
      </c>
      <c r="J68" s="76">
        <v>0.01</v>
      </c>
    </row>
    <row r="69" spans="1:10" s="22" customFormat="1" ht="27.75" customHeight="1" hidden="1">
      <c r="A69" s="8" t="s">
        <v>52</v>
      </c>
      <c r="B69" s="32" t="s">
        <v>13</v>
      </c>
      <c r="C69" s="3"/>
      <c r="D69" s="100">
        <f t="shared" si="1"/>
        <v>0</v>
      </c>
      <c r="E69" s="99"/>
      <c r="F69" s="101"/>
      <c r="G69" s="99"/>
      <c r="H69" s="99"/>
      <c r="I69" s="16">
        <v>4479.9</v>
      </c>
      <c r="J69" s="76">
        <v>0</v>
      </c>
    </row>
    <row r="70" spans="1:10" s="22" customFormat="1" ht="15">
      <c r="A70" s="8" t="s">
        <v>119</v>
      </c>
      <c r="B70" s="84" t="s">
        <v>118</v>
      </c>
      <c r="C70" s="3"/>
      <c r="D70" s="100">
        <v>3434.7</v>
      </c>
      <c r="E70" s="99"/>
      <c r="F70" s="101"/>
      <c r="G70" s="99"/>
      <c r="H70" s="99"/>
      <c r="I70" s="16">
        <v>4479.9</v>
      </c>
      <c r="J70" s="76">
        <v>0</v>
      </c>
    </row>
    <row r="71" spans="1:10" s="22" customFormat="1" ht="25.5" hidden="1">
      <c r="A71" s="8" t="s">
        <v>69</v>
      </c>
      <c r="B71" s="32" t="s">
        <v>13</v>
      </c>
      <c r="C71" s="3"/>
      <c r="D71" s="100">
        <f t="shared" si="1"/>
        <v>0</v>
      </c>
      <c r="E71" s="99"/>
      <c r="F71" s="101"/>
      <c r="G71" s="99">
        <f t="shared" si="2"/>
        <v>0</v>
      </c>
      <c r="H71" s="99">
        <v>0</v>
      </c>
      <c r="I71" s="16">
        <v>4479.9</v>
      </c>
      <c r="J71" s="76">
        <v>0</v>
      </c>
    </row>
    <row r="72" spans="1:10" s="22" customFormat="1" ht="25.5" hidden="1">
      <c r="A72" s="8" t="s">
        <v>76</v>
      </c>
      <c r="B72" s="32" t="s">
        <v>13</v>
      </c>
      <c r="C72" s="3"/>
      <c r="D72" s="100">
        <f t="shared" si="1"/>
        <v>0</v>
      </c>
      <c r="E72" s="99"/>
      <c r="F72" s="101"/>
      <c r="G72" s="99">
        <f t="shared" si="2"/>
        <v>0</v>
      </c>
      <c r="H72" s="99">
        <v>0</v>
      </c>
      <c r="I72" s="16">
        <v>4479.9</v>
      </c>
      <c r="J72" s="76">
        <v>0</v>
      </c>
    </row>
    <row r="73" spans="1:10" s="22" customFormat="1" ht="25.5" hidden="1">
      <c r="A73" s="8" t="s">
        <v>74</v>
      </c>
      <c r="B73" s="32" t="s">
        <v>13</v>
      </c>
      <c r="C73" s="3"/>
      <c r="D73" s="100">
        <f t="shared" si="1"/>
        <v>0</v>
      </c>
      <c r="E73" s="99"/>
      <c r="F73" s="101"/>
      <c r="G73" s="99">
        <f t="shared" si="2"/>
        <v>0</v>
      </c>
      <c r="H73" s="99">
        <v>0</v>
      </c>
      <c r="I73" s="16">
        <v>4479.9</v>
      </c>
      <c r="J73" s="76">
        <v>0</v>
      </c>
    </row>
    <row r="74" spans="1:10" s="22" customFormat="1" ht="15">
      <c r="A74" s="27" t="s">
        <v>48</v>
      </c>
      <c r="B74" s="32"/>
      <c r="C74" s="3"/>
      <c r="D74" s="89">
        <f>D75+D76</f>
        <v>1681.99</v>
      </c>
      <c r="E74" s="99"/>
      <c r="F74" s="101"/>
      <c r="G74" s="89">
        <f>D74/I74</f>
        <v>0.38</v>
      </c>
      <c r="H74" s="89">
        <f>G74/12</f>
        <v>0.03</v>
      </c>
      <c r="I74" s="16">
        <v>4479.9</v>
      </c>
      <c r="J74" s="76">
        <v>0.13</v>
      </c>
    </row>
    <row r="75" spans="1:10" s="22" customFormat="1" ht="15">
      <c r="A75" s="8" t="s">
        <v>44</v>
      </c>
      <c r="B75" s="32" t="s">
        <v>18</v>
      </c>
      <c r="C75" s="3"/>
      <c r="D75" s="100">
        <v>932.26</v>
      </c>
      <c r="E75" s="99"/>
      <c r="F75" s="101"/>
      <c r="G75" s="99"/>
      <c r="H75" s="99"/>
      <c r="I75" s="16">
        <v>4479.9</v>
      </c>
      <c r="J75" s="76">
        <v>0.02</v>
      </c>
    </row>
    <row r="76" spans="1:10" s="22" customFormat="1" ht="15">
      <c r="A76" s="8" t="s">
        <v>45</v>
      </c>
      <c r="B76" s="32" t="s">
        <v>18</v>
      </c>
      <c r="C76" s="3"/>
      <c r="D76" s="100">
        <v>749.73</v>
      </c>
      <c r="E76" s="99"/>
      <c r="F76" s="101"/>
      <c r="G76" s="99"/>
      <c r="H76" s="99"/>
      <c r="I76" s="16">
        <v>4479.9</v>
      </c>
      <c r="J76" s="76">
        <v>0.01</v>
      </c>
    </row>
    <row r="77" spans="1:10" s="16" customFormat="1" ht="15">
      <c r="A77" s="27" t="s">
        <v>60</v>
      </c>
      <c r="B77" s="24"/>
      <c r="C77" s="25"/>
      <c r="D77" s="89">
        <f>D78+D79</f>
        <v>20414.39</v>
      </c>
      <c r="E77" s="89"/>
      <c r="F77" s="95"/>
      <c r="G77" s="89">
        <f>D77/I77</f>
        <v>4.56</v>
      </c>
      <c r="H77" s="89">
        <f>G77/12</f>
        <v>0.38</v>
      </c>
      <c r="I77" s="16">
        <v>4479.9</v>
      </c>
      <c r="J77" s="76">
        <v>0.35</v>
      </c>
    </row>
    <row r="78" spans="1:10" s="22" customFormat="1" ht="25.5">
      <c r="A78" s="8" t="s">
        <v>71</v>
      </c>
      <c r="B78" s="84" t="s">
        <v>13</v>
      </c>
      <c r="C78" s="3"/>
      <c r="D78" s="100">
        <v>1381.39</v>
      </c>
      <c r="E78" s="99"/>
      <c r="F78" s="101"/>
      <c r="G78" s="99"/>
      <c r="H78" s="99"/>
      <c r="I78" s="16">
        <v>4479.9</v>
      </c>
      <c r="J78" s="76">
        <v>0.02</v>
      </c>
    </row>
    <row r="79" spans="1:10" s="22" customFormat="1" ht="25.5">
      <c r="A79" s="8" t="s">
        <v>70</v>
      </c>
      <c r="B79" s="84" t="s">
        <v>13</v>
      </c>
      <c r="C79" s="3">
        <f>F79*12</f>
        <v>0</v>
      </c>
      <c r="D79" s="100">
        <v>19033</v>
      </c>
      <c r="E79" s="99">
        <f>H79*12</f>
        <v>0</v>
      </c>
      <c r="F79" s="101"/>
      <c r="G79" s="99"/>
      <c r="H79" s="99"/>
      <c r="I79" s="16">
        <v>4479.9</v>
      </c>
      <c r="J79" s="76">
        <v>0.33</v>
      </c>
    </row>
    <row r="80" spans="1:10" s="16" customFormat="1" ht="15">
      <c r="A80" s="27" t="s">
        <v>59</v>
      </c>
      <c r="B80" s="24"/>
      <c r="C80" s="25"/>
      <c r="D80" s="89">
        <f>D81+D82+D83</f>
        <v>18709.3</v>
      </c>
      <c r="E80" s="89"/>
      <c r="F80" s="95"/>
      <c r="G80" s="89">
        <f>D80/I80</f>
        <v>4.18</v>
      </c>
      <c r="H80" s="89">
        <f>G80/12</f>
        <v>0.35</v>
      </c>
      <c r="I80" s="16">
        <v>4479.9</v>
      </c>
      <c r="J80" s="76">
        <v>0.52</v>
      </c>
    </row>
    <row r="81" spans="1:10" s="22" customFormat="1" ht="15">
      <c r="A81" s="8" t="s">
        <v>72</v>
      </c>
      <c r="B81" s="32" t="s">
        <v>66</v>
      </c>
      <c r="C81" s="3"/>
      <c r="D81" s="100">
        <v>14730.75</v>
      </c>
      <c r="E81" s="99"/>
      <c r="F81" s="101"/>
      <c r="G81" s="99"/>
      <c r="H81" s="99"/>
      <c r="I81" s="16">
        <v>4479.9</v>
      </c>
      <c r="J81" s="76">
        <v>0.46</v>
      </c>
    </row>
    <row r="82" spans="1:10" s="58" customFormat="1" ht="15">
      <c r="A82" s="55" t="s">
        <v>105</v>
      </c>
      <c r="B82" s="56" t="s">
        <v>66</v>
      </c>
      <c r="C82" s="57"/>
      <c r="D82" s="100">
        <v>3978.55</v>
      </c>
      <c r="E82" s="99"/>
      <c r="F82" s="101"/>
      <c r="G82" s="99"/>
      <c r="H82" s="99"/>
      <c r="I82" s="47">
        <v>4479.9</v>
      </c>
      <c r="J82" s="76">
        <v>0.06</v>
      </c>
    </row>
    <row r="83" spans="1:10" s="22" customFormat="1" ht="25.5" customHeight="1" hidden="1">
      <c r="A83" s="8" t="s">
        <v>73</v>
      </c>
      <c r="B83" s="32" t="s">
        <v>18</v>
      </c>
      <c r="C83" s="3"/>
      <c r="D83" s="100">
        <f aca="true" t="shared" si="3" ref="D83:D90">G83*I83</f>
        <v>0</v>
      </c>
      <c r="E83" s="99"/>
      <c r="F83" s="101"/>
      <c r="G83" s="99">
        <f aca="true" t="shared" si="4" ref="G83:G90">H83*12</f>
        <v>0</v>
      </c>
      <c r="H83" s="99">
        <v>0</v>
      </c>
      <c r="I83" s="16">
        <v>4479.9</v>
      </c>
      <c r="J83" s="76">
        <v>0</v>
      </c>
    </row>
    <row r="84" spans="1:10" s="16" customFormat="1" ht="30.75" thickBot="1">
      <c r="A84" s="33" t="s">
        <v>36</v>
      </c>
      <c r="B84" s="24" t="s">
        <v>13</v>
      </c>
      <c r="C84" s="31">
        <f>F84*12</f>
        <v>0</v>
      </c>
      <c r="D84" s="97">
        <f t="shared" si="3"/>
        <v>17202.82</v>
      </c>
      <c r="E84" s="97">
        <f aca="true" t="shared" si="5" ref="E84:E90">H84*12</f>
        <v>3.84</v>
      </c>
      <c r="F84" s="98"/>
      <c r="G84" s="97">
        <f t="shared" si="4"/>
        <v>3.84</v>
      </c>
      <c r="H84" s="97">
        <v>0.32</v>
      </c>
      <c r="I84" s="16">
        <v>4479.9</v>
      </c>
      <c r="J84" s="76">
        <v>0.3</v>
      </c>
    </row>
    <row r="85" spans="1:10" s="16" customFormat="1" ht="19.5" hidden="1" thickBot="1">
      <c r="A85" s="41" t="s">
        <v>34</v>
      </c>
      <c r="B85" s="30"/>
      <c r="C85" s="31" t="e">
        <f>F85*12</f>
        <v>#REF!</v>
      </c>
      <c r="D85" s="97">
        <f t="shared" si="3"/>
        <v>0</v>
      </c>
      <c r="E85" s="97">
        <f t="shared" si="5"/>
        <v>0</v>
      </c>
      <c r="F85" s="98" t="e">
        <f>#REF!+#REF!+#REF!+#REF!+#REF!+#REF!+#REF!+#REF!+#REF!+#REF!</f>
        <v>#REF!</v>
      </c>
      <c r="G85" s="97">
        <f t="shared" si="4"/>
        <v>0</v>
      </c>
      <c r="H85" s="97">
        <f>H86+H87+H88+H89+H90+H91+H92+H93+H94+H95+H96+H97</f>
        <v>0</v>
      </c>
      <c r="I85" s="16">
        <v>4479.9</v>
      </c>
      <c r="J85" s="76"/>
    </row>
    <row r="86" spans="1:10" s="22" customFormat="1" ht="15.75" hidden="1" thickBot="1">
      <c r="A86" s="8" t="s">
        <v>80</v>
      </c>
      <c r="B86" s="32"/>
      <c r="C86" s="3"/>
      <c r="D86" s="100">
        <f t="shared" si="3"/>
        <v>0</v>
      </c>
      <c r="E86" s="99">
        <f t="shared" si="5"/>
        <v>0</v>
      </c>
      <c r="F86" s="101" t="e">
        <f>#REF!+#REF!+#REF!+#REF!+#REF!+#REF!+#REF!+#REF!+#REF!+#REF!</f>
        <v>#REF!</v>
      </c>
      <c r="G86" s="99">
        <f t="shared" si="4"/>
        <v>0</v>
      </c>
      <c r="H86" s="99"/>
      <c r="I86" s="16">
        <v>4479.9</v>
      </c>
      <c r="J86" s="77"/>
    </row>
    <row r="87" spans="1:10" s="22" customFormat="1" ht="15.75" hidden="1" thickBot="1">
      <c r="A87" s="8" t="s">
        <v>89</v>
      </c>
      <c r="B87" s="32"/>
      <c r="C87" s="3"/>
      <c r="D87" s="100">
        <f t="shared" si="3"/>
        <v>0</v>
      </c>
      <c r="E87" s="99">
        <f t="shared" si="5"/>
        <v>0</v>
      </c>
      <c r="F87" s="101" t="e">
        <f>#REF!+#REF!+#REF!+#REF!+#REF!+#REF!+#REF!+#REF!+#REF!+#REF!</f>
        <v>#REF!</v>
      </c>
      <c r="G87" s="99">
        <f t="shared" si="4"/>
        <v>0</v>
      </c>
      <c r="H87" s="99"/>
      <c r="I87" s="16">
        <v>4479.9</v>
      </c>
      <c r="J87" s="77"/>
    </row>
    <row r="88" spans="1:10" s="22" customFormat="1" ht="15.75" hidden="1" thickBot="1">
      <c r="A88" s="8" t="s">
        <v>81</v>
      </c>
      <c r="B88" s="32"/>
      <c r="C88" s="3"/>
      <c r="D88" s="100">
        <f t="shared" si="3"/>
        <v>0</v>
      </c>
      <c r="E88" s="99">
        <f t="shared" si="5"/>
        <v>0</v>
      </c>
      <c r="F88" s="101" t="e">
        <f>#REF!+#REF!+#REF!+#REF!+#REF!+#REF!+#REF!+#REF!+#REF!+#REF!</f>
        <v>#REF!</v>
      </c>
      <c r="G88" s="99">
        <f t="shared" si="4"/>
        <v>0</v>
      </c>
      <c r="H88" s="99"/>
      <c r="I88" s="16">
        <v>4479.9</v>
      </c>
      <c r="J88" s="77"/>
    </row>
    <row r="89" spans="1:10" s="22" customFormat="1" ht="15.75" hidden="1" thickBot="1">
      <c r="A89" s="8" t="s">
        <v>82</v>
      </c>
      <c r="B89" s="32"/>
      <c r="C89" s="3"/>
      <c r="D89" s="100">
        <f t="shared" si="3"/>
        <v>0</v>
      </c>
      <c r="E89" s="99">
        <f t="shared" si="5"/>
        <v>0</v>
      </c>
      <c r="F89" s="101" t="e">
        <f>#REF!+#REF!+#REF!+#REF!+#REF!+#REF!+#REF!+#REF!+#REF!+#REF!</f>
        <v>#REF!</v>
      </c>
      <c r="G89" s="99">
        <f t="shared" si="4"/>
        <v>0</v>
      </c>
      <c r="H89" s="99"/>
      <c r="I89" s="16">
        <v>4479.9</v>
      </c>
      <c r="J89" s="77"/>
    </row>
    <row r="90" spans="1:10" s="22" customFormat="1" ht="15.75" hidden="1" thickBot="1">
      <c r="A90" s="8" t="s">
        <v>83</v>
      </c>
      <c r="B90" s="32"/>
      <c r="C90" s="3"/>
      <c r="D90" s="100">
        <f t="shared" si="3"/>
        <v>0</v>
      </c>
      <c r="E90" s="99">
        <f t="shared" si="5"/>
        <v>0</v>
      </c>
      <c r="F90" s="101" t="e">
        <f>#REF!+#REF!+#REF!+#REF!+#REF!+#REF!+#REF!+#REF!+#REF!+#REF!</f>
        <v>#REF!</v>
      </c>
      <c r="G90" s="99">
        <f t="shared" si="4"/>
        <v>0</v>
      </c>
      <c r="H90" s="99"/>
      <c r="I90" s="16">
        <v>4479.9</v>
      </c>
      <c r="J90" s="77"/>
    </row>
    <row r="91" spans="1:10" s="22" customFormat="1" ht="15.75" hidden="1" thickBot="1">
      <c r="A91" s="8" t="s">
        <v>80</v>
      </c>
      <c r="B91" s="32"/>
      <c r="C91" s="3"/>
      <c r="D91" s="100"/>
      <c r="E91" s="99"/>
      <c r="F91" s="101"/>
      <c r="G91" s="99"/>
      <c r="H91" s="99"/>
      <c r="I91" s="16">
        <v>4479.9</v>
      </c>
      <c r="J91" s="77"/>
    </row>
    <row r="92" spans="1:10" s="22" customFormat="1" ht="15.75" hidden="1" thickBot="1">
      <c r="A92" s="8" t="s">
        <v>84</v>
      </c>
      <c r="B92" s="32"/>
      <c r="C92" s="3"/>
      <c r="D92" s="100"/>
      <c r="E92" s="99"/>
      <c r="F92" s="101"/>
      <c r="G92" s="99"/>
      <c r="H92" s="99"/>
      <c r="I92" s="16">
        <v>4479.9</v>
      </c>
      <c r="J92" s="77"/>
    </row>
    <row r="93" spans="1:10" s="22" customFormat="1" ht="15.75" hidden="1" thickBot="1">
      <c r="A93" s="8" t="s">
        <v>85</v>
      </c>
      <c r="B93" s="32"/>
      <c r="C93" s="3"/>
      <c r="D93" s="100"/>
      <c r="E93" s="99"/>
      <c r="F93" s="101"/>
      <c r="G93" s="99"/>
      <c r="H93" s="99"/>
      <c r="I93" s="16">
        <v>4479.9</v>
      </c>
      <c r="J93" s="77"/>
    </row>
    <row r="94" spans="1:10" s="22" customFormat="1" ht="15.75" hidden="1" thickBot="1">
      <c r="A94" s="8" t="s">
        <v>86</v>
      </c>
      <c r="B94" s="32"/>
      <c r="C94" s="3"/>
      <c r="D94" s="100"/>
      <c r="E94" s="99"/>
      <c r="F94" s="101"/>
      <c r="G94" s="99"/>
      <c r="H94" s="99"/>
      <c r="I94" s="16">
        <v>4479.9</v>
      </c>
      <c r="J94" s="77"/>
    </row>
    <row r="95" spans="1:10" s="22" customFormat="1" ht="15.75" hidden="1" thickBot="1">
      <c r="A95" s="8" t="s">
        <v>87</v>
      </c>
      <c r="B95" s="32"/>
      <c r="C95" s="3"/>
      <c r="D95" s="100"/>
      <c r="E95" s="99"/>
      <c r="F95" s="101"/>
      <c r="G95" s="99"/>
      <c r="H95" s="99"/>
      <c r="I95" s="16">
        <v>4479.9</v>
      </c>
      <c r="J95" s="77"/>
    </row>
    <row r="96" spans="1:10" s="22" customFormat="1" ht="15.75" hidden="1" thickBot="1">
      <c r="A96" s="8" t="s">
        <v>88</v>
      </c>
      <c r="B96" s="32"/>
      <c r="C96" s="3"/>
      <c r="D96" s="100"/>
      <c r="E96" s="99"/>
      <c r="F96" s="101"/>
      <c r="G96" s="99"/>
      <c r="H96" s="99"/>
      <c r="I96" s="16">
        <v>4479.9</v>
      </c>
      <c r="J96" s="77"/>
    </row>
    <row r="97" spans="1:10" s="54" customFormat="1" ht="15.75" hidden="1" thickBot="1">
      <c r="A97" s="8" t="s">
        <v>106</v>
      </c>
      <c r="B97" s="59"/>
      <c r="C97" s="60"/>
      <c r="D97" s="104"/>
      <c r="E97" s="103"/>
      <c r="F97" s="105"/>
      <c r="G97" s="103"/>
      <c r="H97" s="103"/>
      <c r="I97" s="16">
        <v>4479.9</v>
      </c>
      <c r="J97" s="79"/>
    </row>
    <row r="98" spans="1:9" s="47" customFormat="1" ht="20.25" thickBot="1">
      <c r="A98" s="66" t="s">
        <v>120</v>
      </c>
      <c r="B98" s="24" t="s">
        <v>12</v>
      </c>
      <c r="C98" s="86"/>
      <c r="D98" s="107">
        <f>G98*I98</f>
        <v>75799.91</v>
      </c>
      <c r="E98" s="106"/>
      <c r="F98" s="108"/>
      <c r="G98" s="97">
        <f>H98*12</f>
        <v>16.92</v>
      </c>
      <c r="H98" s="108">
        <v>1.41</v>
      </c>
      <c r="I98" s="16">
        <v>4479.9</v>
      </c>
    </row>
    <row r="99" spans="1:10" s="16" customFormat="1" ht="19.5">
      <c r="A99" s="71" t="s">
        <v>35</v>
      </c>
      <c r="B99" s="72"/>
      <c r="C99" s="73">
        <f>F99*12</f>
        <v>0</v>
      </c>
      <c r="D99" s="88">
        <f>D98+D84+D80+D77+D74+D65+D53+D39+D38+D37+D36+D35+D34+D32+D31+D30+D29+D28+D19+D14</f>
        <v>606517.52</v>
      </c>
      <c r="E99" s="88">
        <f>E98+E84+E80+E77+E74+E65+E53+E39+E38+E37+E36+E35+E34+E32+E31+E30+E29+E28+E19+E14</f>
        <v>91.08</v>
      </c>
      <c r="F99" s="88">
        <f>F98+F84+F80+F77+F74+F65+F53+F39+F38+F37+F36+F35+F34+F32+F31+F30+F29+F28+F19+F14</f>
        <v>0</v>
      </c>
      <c r="G99" s="88">
        <f>G98+G84+G80+G77+G74+G65+G53+G39+G38+G37+G36+G35+G34+G32+G31+G30+G29+G28+G19+G14</f>
        <v>135.41</v>
      </c>
      <c r="H99" s="88">
        <f>H98+H84+H80+H77+H74+H65+H53+H39+H38+H37+H36+H35+H34+H32+H31+H30+H29+H28+H19+H14</f>
        <v>11.28</v>
      </c>
      <c r="I99" s="16">
        <v>4479.9</v>
      </c>
      <c r="J99" s="76"/>
    </row>
    <row r="100" spans="1:10" s="34" customFormat="1" ht="20.25" hidden="1" thickBot="1">
      <c r="A100" s="42" t="s">
        <v>30</v>
      </c>
      <c r="B100" s="43" t="s">
        <v>12</v>
      </c>
      <c r="C100" s="43" t="s">
        <v>31</v>
      </c>
      <c r="D100" s="110"/>
      <c r="E100" s="109" t="s">
        <v>31</v>
      </c>
      <c r="F100" s="111"/>
      <c r="G100" s="109" t="s">
        <v>31</v>
      </c>
      <c r="H100" s="109"/>
      <c r="J100" s="80"/>
    </row>
    <row r="101" spans="1:10" s="4" customFormat="1" ht="12.75">
      <c r="A101" s="35"/>
      <c r="D101" s="112"/>
      <c r="E101" s="112"/>
      <c r="F101" s="112"/>
      <c r="G101" s="112"/>
      <c r="H101" s="112"/>
      <c r="J101" s="81"/>
    </row>
    <row r="102" spans="1:10" s="4" customFormat="1" ht="12.75">
      <c r="A102" s="35"/>
      <c r="D102" s="112"/>
      <c r="E102" s="112"/>
      <c r="F102" s="112"/>
      <c r="G102" s="112"/>
      <c r="H102" s="112"/>
      <c r="J102" s="81"/>
    </row>
    <row r="103" spans="1:10" s="4" customFormat="1" ht="12.75" hidden="1">
      <c r="A103" s="35"/>
      <c r="D103" s="112"/>
      <c r="E103" s="112"/>
      <c r="F103" s="112"/>
      <c r="G103" s="112"/>
      <c r="H103" s="112"/>
      <c r="J103" s="81"/>
    </row>
    <row r="104" spans="1:10" s="4" customFormat="1" ht="12.75">
      <c r="A104" s="35"/>
      <c r="D104" s="112"/>
      <c r="E104" s="112"/>
      <c r="F104" s="112"/>
      <c r="G104" s="112"/>
      <c r="H104" s="112"/>
      <c r="J104" s="81"/>
    </row>
    <row r="105" spans="1:10" s="4" customFormat="1" ht="12.75">
      <c r="A105" s="35"/>
      <c r="D105" s="112"/>
      <c r="E105" s="112"/>
      <c r="F105" s="112"/>
      <c r="G105" s="112"/>
      <c r="H105" s="112"/>
      <c r="J105" s="81"/>
    </row>
    <row r="106" spans="1:10" s="4" customFormat="1" ht="13.5" thickBot="1">
      <c r="A106" s="35"/>
      <c r="D106" s="112"/>
      <c r="E106" s="112"/>
      <c r="F106" s="112"/>
      <c r="G106" s="112"/>
      <c r="H106" s="112"/>
      <c r="J106" s="81"/>
    </row>
    <row r="107" spans="1:10" s="70" customFormat="1" ht="30.75" thickBot="1">
      <c r="A107" s="85" t="s">
        <v>109</v>
      </c>
      <c r="B107" s="67"/>
      <c r="C107" s="68">
        <f>F107*12</f>
        <v>0</v>
      </c>
      <c r="D107" s="113">
        <f>D113+D114+D115</f>
        <v>1008377.04</v>
      </c>
      <c r="E107" s="113">
        <f>E113+E114+E115</f>
        <v>0</v>
      </c>
      <c r="F107" s="113">
        <f>F113+F114+F115</f>
        <v>0</v>
      </c>
      <c r="G107" s="113">
        <f>G113+G114+G115</f>
        <v>225.1</v>
      </c>
      <c r="H107" s="113">
        <f>H113+H114+H115</f>
        <v>18.75</v>
      </c>
      <c r="I107" s="69">
        <v>4479.9</v>
      </c>
      <c r="J107" s="82"/>
    </row>
    <row r="108" spans="1:10" s="4" customFormat="1" ht="15" hidden="1">
      <c r="A108" s="61" t="s">
        <v>80</v>
      </c>
      <c r="B108" s="62"/>
      <c r="C108" s="9"/>
      <c r="D108" s="114">
        <f>G108*I108</f>
        <v>0</v>
      </c>
      <c r="E108" s="102">
        <f>H108*12</f>
        <v>0</v>
      </c>
      <c r="F108" s="115" t="e">
        <f>#REF!+#REF!+#REF!+#REF!+#REF!+#REF!+#REF!+#REF!+#REF!+#REF!</f>
        <v>#REF!</v>
      </c>
      <c r="G108" s="102">
        <f>H108*12</f>
        <v>0</v>
      </c>
      <c r="H108" s="115"/>
      <c r="I108" s="16">
        <v>4479.9</v>
      </c>
      <c r="J108" s="81"/>
    </row>
    <row r="109" spans="1:10" s="4" customFormat="1" ht="15" hidden="1">
      <c r="A109" s="8" t="s">
        <v>89</v>
      </c>
      <c r="B109" s="32"/>
      <c r="C109" s="3"/>
      <c r="D109" s="100">
        <f>G109*I109</f>
        <v>0</v>
      </c>
      <c r="E109" s="99">
        <f>H109*12</f>
        <v>0</v>
      </c>
      <c r="F109" s="101" t="e">
        <f>#REF!+#REF!+#REF!+#REF!+#REF!+#REF!+#REF!+#REF!+#REF!+#REF!</f>
        <v>#REF!</v>
      </c>
      <c r="G109" s="99">
        <f>H109*12</f>
        <v>0</v>
      </c>
      <c r="H109" s="101"/>
      <c r="I109" s="16">
        <v>4479.9</v>
      </c>
      <c r="J109" s="81"/>
    </row>
    <row r="110" spans="1:10" s="4" customFormat="1" ht="15" hidden="1">
      <c r="A110" s="8" t="s">
        <v>81</v>
      </c>
      <c r="B110" s="32"/>
      <c r="C110" s="3"/>
      <c r="D110" s="100">
        <f>G110*I110</f>
        <v>0</v>
      </c>
      <c r="E110" s="99">
        <f>H110*12</f>
        <v>0</v>
      </c>
      <c r="F110" s="101" t="e">
        <f>#REF!+#REF!+#REF!+#REF!+#REF!+#REF!+#REF!+#REF!+#REF!+#REF!</f>
        <v>#REF!</v>
      </c>
      <c r="G110" s="99">
        <f>H110*12</f>
        <v>0</v>
      </c>
      <c r="H110" s="101"/>
      <c r="I110" s="16">
        <v>4479.9</v>
      </c>
      <c r="J110" s="81"/>
    </row>
    <row r="111" spans="1:10" s="4" customFormat="1" ht="15" hidden="1">
      <c r="A111" s="8" t="s">
        <v>82</v>
      </c>
      <c r="B111" s="32"/>
      <c r="C111" s="3"/>
      <c r="D111" s="100">
        <f>G111*I111</f>
        <v>0</v>
      </c>
      <c r="E111" s="99">
        <f>H111*12</f>
        <v>0</v>
      </c>
      <c r="F111" s="101" t="e">
        <f>#REF!+#REF!+#REF!+#REF!+#REF!+#REF!+#REF!+#REF!+#REF!+#REF!</f>
        <v>#REF!</v>
      </c>
      <c r="G111" s="99">
        <f>H111*12</f>
        <v>0</v>
      </c>
      <c r="H111" s="101"/>
      <c r="I111" s="16">
        <v>4479.9</v>
      </c>
      <c r="J111" s="81"/>
    </row>
    <row r="112" spans="1:10" s="4" customFormat="1" ht="15" hidden="1">
      <c r="A112" s="8" t="s">
        <v>83</v>
      </c>
      <c r="B112" s="32"/>
      <c r="C112" s="3"/>
      <c r="D112" s="100">
        <f>G112*I112</f>
        <v>0</v>
      </c>
      <c r="E112" s="99">
        <f>H112*12</f>
        <v>0</v>
      </c>
      <c r="F112" s="101" t="e">
        <f>#REF!+#REF!+#REF!+#REF!+#REF!+#REF!+#REF!+#REF!+#REF!+#REF!</f>
        <v>#REF!</v>
      </c>
      <c r="G112" s="99">
        <f>H112*12</f>
        <v>0</v>
      </c>
      <c r="H112" s="101"/>
      <c r="I112" s="16">
        <v>4479.9</v>
      </c>
      <c r="J112" s="81"/>
    </row>
    <row r="113" spans="1:10" s="4" customFormat="1" ht="15">
      <c r="A113" s="8" t="s">
        <v>123</v>
      </c>
      <c r="B113" s="32"/>
      <c r="C113" s="3"/>
      <c r="D113" s="100">
        <v>967326.92</v>
      </c>
      <c r="E113" s="99"/>
      <c r="F113" s="101"/>
      <c r="G113" s="99">
        <f>D113/I113</f>
        <v>215.93</v>
      </c>
      <c r="H113" s="99">
        <f>G113/12</f>
        <v>17.99</v>
      </c>
      <c r="I113" s="16">
        <v>4479.9</v>
      </c>
      <c r="J113" s="81"/>
    </row>
    <row r="114" spans="1:10" s="4" customFormat="1" ht="15">
      <c r="A114" s="8" t="s">
        <v>121</v>
      </c>
      <c r="B114" s="32"/>
      <c r="C114" s="3"/>
      <c r="D114" s="100">
        <v>4911.67</v>
      </c>
      <c r="E114" s="99"/>
      <c r="F114" s="101"/>
      <c r="G114" s="99">
        <f>D114/I114</f>
        <v>1.1</v>
      </c>
      <c r="H114" s="99">
        <f>G114/12</f>
        <v>0.09</v>
      </c>
      <c r="I114" s="16">
        <v>4479.9</v>
      </c>
      <c r="J114" s="81"/>
    </row>
    <row r="115" spans="1:10" s="4" customFormat="1" ht="15">
      <c r="A115" s="8" t="s">
        <v>122</v>
      </c>
      <c r="B115" s="32"/>
      <c r="C115" s="3"/>
      <c r="D115" s="100">
        <v>36138.45</v>
      </c>
      <c r="E115" s="99"/>
      <c r="F115" s="101"/>
      <c r="G115" s="99">
        <f>D115/I115</f>
        <v>8.07</v>
      </c>
      <c r="H115" s="99">
        <f>G115/12</f>
        <v>0.67</v>
      </c>
      <c r="I115" s="16">
        <v>4479.9</v>
      </c>
      <c r="J115" s="81"/>
    </row>
    <row r="116" spans="1:10" s="4" customFormat="1" ht="12.75">
      <c r="A116" s="35"/>
      <c r="J116" s="81"/>
    </row>
    <row r="117" spans="1:10" s="4" customFormat="1" ht="13.5" thickBot="1">
      <c r="A117" s="35"/>
      <c r="J117" s="81"/>
    </row>
    <row r="118" spans="1:10" s="4" customFormat="1" ht="20.25" thickBot="1">
      <c r="A118" s="63" t="s">
        <v>107</v>
      </c>
      <c r="B118" s="64"/>
      <c r="C118" s="64"/>
      <c r="D118" s="65">
        <f>D99+D107</f>
        <v>1614894.56</v>
      </c>
      <c r="E118" s="65">
        <f>E99+E107</f>
        <v>91.08</v>
      </c>
      <c r="F118" s="65">
        <f>F99+F107</f>
        <v>0</v>
      </c>
      <c r="G118" s="65">
        <f>G99+G107</f>
        <v>360.51</v>
      </c>
      <c r="H118" s="65">
        <f>H99+H107</f>
        <v>30.03</v>
      </c>
      <c r="J118" s="81"/>
    </row>
    <row r="119" spans="1:10" s="4" customFormat="1" ht="18.75">
      <c r="A119" s="36"/>
      <c r="B119" s="37"/>
      <c r="C119" s="5"/>
      <c r="D119" s="5"/>
      <c r="E119" s="5"/>
      <c r="F119" s="5"/>
      <c r="G119" s="5"/>
      <c r="H119" s="5"/>
      <c r="J119" s="81"/>
    </row>
    <row r="120" spans="1:10" s="4" customFormat="1" ht="18.75">
      <c r="A120" s="36"/>
      <c r="B120" s="37"/>
      <c r="C120" s="5"/>
      <c r="D120" s="5"/>
      <c r="E120" s="5"/>
      <c r="F120" s="5"/>
      <c r="G120" s="5"/>
      <c r="H120" s="5"/>
      <c r="J120" s="81"/>
    </row>
    <row r="121" spans="1:10" s="4" customFormat="1" ht="12.75">
      <c r="A121" s="35"/>
      <c r="J121" s="81"/>
    </row>
    <row r="122" spans="1:10" s="38" customFormat="1" ht="18.75">
      <c r="A122" s="36"/>
      <c r="B122" s="37"/>
      <c r="C122" s="5"/>
      <c r="D122" s="5"/>
      <c r="E122" s="5"/>
      <c r="F122" s="5"/>
      <c r="G122" s="5"/>
      <c r="H122" s="5"/>
      <c r="J122" s="83"/>
    </row>
    <row r="123" spans="1:10" s="34" customFormat="1" ht="19.5">
      <c r="A123" s="39"/>
      <c r="B123" s="40"/>
      <c r="C123" s="6"/>
      <c r="D123" s="6"/>
      <c r="E123" s="6"/>
      <c r="F123" s="6"/>
      <c r="G123" s="6"/>
      <c r="H123" s="6"/>
      <c r="J123" s="80"/>
    </row>
    <row r="124" spans="1:10" s="4" customFormat="1" ht="14.25">
      <c r="A124" s="130" t="s">
        <v>32</v>
      </c>
      <c r="B124" s="130"/>
      <c r="C124" s="130"/>
      <c r="D124" s="130"/>
      <c r="E124" s="130"/>
      <c r="F124" s="130"/>
      <c r="J124" s="81"/>
    </row>
    <row r="125" s="4" customFormat="1" ht="12.75">
      <c r="J125" s="81"/>
    </row>
    <row r="126" spans="1:10" s="4" customFormat="1" ht="12.75">
      <c r="A126" s="35" t="s">
        <v>33</v>
      </c>
      <c r="J126" s="81"/>
    </row>
    <row r="127" s="4" customFormat="1" ht="12.75">
      <c r="J127" s="81"/>
    </row>
    <row r="128" s="4" customFormat="1" ht="12.75">
      <c r="J128" s="81"/>
    </row>
    <row r="129" s="4" customFormat="1" ht="12.75">
      <c r="J129" s="81"/>
    </row>
    <row r="130" s="4" customFormat="1" ht="12.75">
      <c r="J130" s="81"/>
    </row>
    <row r="131" s="4" customFormat="1" ht="12.75">
      <c r="J131" s="81"/>
    </row>
    <row r="132" s="4" customFormat="1" ht="12.75">
      <c r="J132" s="81"/>
    </row>
    <row r="133" s="4" customFormat="1" ht="12.75">
      <c r="J133" s="81"/>
    </row>
    <row r="134" s="4" customFormat="1" ht="12.75">
      <c r="J134" s="81"/>
    </row>
    <row r="135" s="4" customFormat="1" ht="12.75">
      <c r="J135" s="81"/>
    </row>
    <row r="136" s="4" customFormat="1" ht="12.75">
      <c r="J136" s="81"/>
    </row>
    <row r="137" s="4" customFormat="1" ht="12.75">
      <c r="J137" s="81"/>
    </row>
    <row r="138" s="4" customFormat="1" ht="12.75">
      <c r="J138" s="81"/>
    </row>
    <row r="139" s="4" customFormat="1" ht="12.75">
      <c r="J139" s="81"/>
    </row>
    <row r="140" s="4" customFormat="1" ht="12.75">
      <c r="J140" s="81"/>
    </row>
    <row r="141" s="4" customFormat="1" ht="12.75">
      <c r="J141" s="81"/>
    </row>
    <row r="142" s="4" customFormat="1" ht="12.75">
      <c r="J142" s="81"/>
    </row>
    <row r="143" s="4" customFormat="1" ht="12.75">
      <c r="J143" s="81"/>
    </row>
    <row r="144" s="4" customFormat="1" ht="12.75">
      <c r="J144" s="81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4:F12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2013-08-08T10:31:13Z</cp:lastPrinted>
  <dcterms:created xsi:type="dcterms:W3CDTF">2010-04-02T14:46:04Z</dcterms:created>
  <dcterms:modified xsi:type="dcterms:W3CDTF">2014-08-13T05:53:02Z</dcterms:modified>
  <cp:category/>
  <cp:version/>
  <cp:contentType/>
  <cp:contentStatus/>
</cp:coreProperties>
</file>