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по голосованию" sheetId="1" r:id="rId1"/>
  </sheets>
  <definedNames>
    <definedName name="_xlnm.Print_Area" localSheetId="0">'по голосованию'!$A$1:$H$132</definedName>
  </definedNames>
  <calcPr fullCalcOnLoad="1" fullPrecision="0"/>
</workbook>
</file>

<file path=xl/sharedStrings.xml><?xml version="1.0" encoding="utf-8"?>
<sst xmlns="http://schemas.openxmlformats.org/spreadsheetml/2006/main" count="184" uniqueCount="129">
  <si>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</si>
  <si>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</si>
  <si>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</si>
  <si>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</si>
  <si>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</si>
  <si>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</si>
  <si>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</si>
  <si>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</si>
  <si>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</si>
  <si>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</si>
  <si>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</si>
  <si>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</si>
  <si>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</si>
  <si>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</si>
  <si>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</si>
  <si>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</si>
  <si>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</si>
  <si>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</si>
  <si>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</si>
  <si>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</si>
  <si>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</si>
  <si>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</si>
  <si>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</si>
  <si>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</si>
  <si>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</si>
  <si>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</si>
  <si>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</si>
  <si>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</si>
  <si>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</si>
  <si>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</si>
  <si>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</si>
  <si>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</si>
  <si>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</si>
  <si>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</si>
  <si>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</si>
  <si>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</si>
  <si>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</si>
  <si>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</si>
  <si>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</si>
  <si>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</si>
  <si>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</si>
  <si>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</si>
  <si>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</si>
  <si>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</si>
  <si>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</si>
  <si>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</si>
  <si>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</si>
  <si>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</si>
  <si>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</si>
  <si>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</si>
  <si>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</si>
  <si>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</si>
  <si>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</si>
  <si>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</si>
  <si>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</si>
  <si>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</si>
  <si>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</si>
  <si>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</si>
  <si>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</si>
  <si>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</si>
  <si>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</si>
  <si>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</si>
  <si>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</si>
  <si>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</si>
  <si>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</si>
  <si>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</si>
  <si>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</si>
  <si>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</si>
  <si>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</si>
  <si>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</si>
  <si>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</si>
  <si>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</si>
  <si>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</si>
  <si>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</si>
  <si>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</si>
  <si>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</si>
  <si>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</si>
  <si>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</si>
  <si>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</si>
  <si>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</si>
  <si>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</si>
  <si>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</si>
  <si>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</si>
  <si>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</si>
  <si>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ревизия ШР, ЩЭ</t>
  </si>
  <si>
    <t>ремонт кровли</t>
  </si>
  <si>
    <t>ремонт стеновых панельных швов</t>
  </si>
  <si>
    <t>ремонт системы водоотведения</t>
  </si>
  <si>
    <t>ремонт системы электроснабжения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</si>
  <si>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</si>
  <si>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</si>
  <si>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</si>
  <si>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</si>
  <si>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</si>
  <si>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</si>
  <si>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</si>
  <si>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монтаж установки с целью защиты бойлера от закипания</t>
  </si>
  <si>
    <t>Расчет размера платы за содержание и ремонт общего имущества в многоквартирном доме</t>
  </si>
  <si>
    <t>смена запорной арматуры (отопление)</t>
  </si>
  <si>
    <t>ремонт изоляции трубопроводов</t>
  </si>
  <si>
    <t>ВСЕГО: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</si>
  <si>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</si>
  <si>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</si>
  <si>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</si>
  <si>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</si>
  <si>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</si>
  <si>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</si>
  <si>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очистка урн от мусора</t>
  </si>
  <si>
    <t>1 раз в 4 месяца</t>
  </si>
  <si>
    <t>Предлагаемый перечень работ по текущему ремонту                                       ( на выбор собственников)</t>
  </si>
  <si>
    <t>по адресу: ул.Ленинского Комсомола, д.59 (Sобщ.=6435,7 м2;  Sзем.уч.=2840,59 м2)</t>
  </si>
  <si>
    <t>окос травы</t>
  </si>
  <si>
    <t>2-3 раза</t>
  </si>
  <si>
    <t>Санобработка  мусорокамер (согласно СанПиН 2.1.2.2645-10 утвержденного Постановлением Главного госуд.сан.врача от 10.06.2010 г. № 64)</t>
  </si>
  <si>
    <t>подключение системы отопления с регулировкой</t>
  </si>
  <si>
    <t>Сбор, вывоз и утилизация ТБО, руб/м2</t>
  </si>
  <si>
    <t>2014-2015гг.</t>
  </si>
  <si>
    <t>Уборка мусора с кровли</t>
  </si>
  <si>
    <t>заполнение электронных паспортов</t>
  </si>
  <si>
    <t>1 раз в год (апрель- сентябрь)</t>
  </si>
  <si>
    <t>гидравлическое испытание элеваторных узлов и запорной арматуры</t>
  </si>
  <si>
    <t>Управление многоквартирным домом, всего в т.ч.</t>
  </si>
  <si>
    <t>(стоимость услуг  увеличена на 6,6% в соответствии с уровнем инфляции 2013 г.)</t>
  </si>
  <si>
    <t>ревизия задвижек ГВС (д.50мм-1 шт., д.80 мм - 1 шт.)</t>
  </si>
  <si>
    <t>ревизия задвижек отопления (д.80мм- 3шт.)</t>
  </si>
  <si>
    <t>Ремонт межпанельных швов 50 п.м.</t>
  </si>
  <si>
    <t>Ремонт кровли 50 м2</t>
  </si>
  <si>
    <t>Поверка общедомовыз приборов учета теплоэнергии (отопление и ГВС)</t>
  </si>
  <si>
    <t>Ремонт вентшахт и выходов на кровлю -13шт.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</si>
</sst>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8" fillId="24" borderId="0" xfId="0" applyFont="1" applyFill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textRotation="90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2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left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5" fillId="24" borderId="0" xfId="0" applyFont="1" applyFill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2" fontId="25" fillId="24" borderId="12" xfId="0" applyNumberFormat="1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/>
    </xf>
    <xf numFmtId="0" fontId="18" fillId="24" borderId="16" xfId="0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2" fontId="18" fillId="24" borderId="16" xfId="0" applyNumberFormat="1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left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5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2" fontId="25" fillId="24" borderId="28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20" fillId="25" borderId="0" xfId="0" applyFont="1" applyFill="1" applyAlignment="1">
      <alignment horizontal="center"/>
    </xf>
    <xf numFmtId="0" fontId="0" fillId="24" borderId="14" xfId="0" applyFill="1" applyBorder="1" applyAlignment="1">
      <alignment horizontal="left" vertical="center" wrapText="1"/>
    </xf>
    <xf numFmtId="0" fontId="0" fillId="24" borderId="12" xfId="0" applyFill="1" applyBorder="1" applyAlignment="1">
      <alignment horizontal="center" vertical="center" wrapText="1"/>
    </xf>
    <xf numFmtId="2" fontId="18" fillId="26" borderId="29" xfId="0" applyNumberFormat="1" applyFont="1" applyFill="1" applyBorder="1" applyAlignment="1">
      <alignment horizontal="center" vertical="center" wrapText="1"/>
    </xf>
    <xf numFmtId="2" fontId="18" fillId="26" borderId="15" xfId="0" applyNumberFormat="1" applyFont="1" applyFill="1" applyBorder="1" applyAlignment="1">
      <alignment horizontal="center" vertical="center" wrapText="1"/>
    </xf>
    <xf numFmtId="2" fontId="18" fillId="26" borderId="30" xfId="0" applyNumberFormat="1" applyFont="1" applyFill="1" applyBorder="1" applyAlignment="1">
      <alignment horizontal="center" vertical="center" wrapText="1"/>
    </xf>
    <xf numFmtId="2" fontId="18" fillId="26" borderId="31" xfId="0" applyNumberFormat="1" applyFont="1" applyFill="1" applyBorder="1" applyAlignment="1">
      <alignment horizontal="center" vertical="center" wrapText="1"/>
    </xf>
    <xf numFmtId="2" fontId="18" fillId="26" borderId="12" xfId="0" applyNumberFormat="1" applyFont="1" applyFill="1" applyBorder="1" applyAlignment="1">
      <alignment horizontal="center" vertical="center" wrapText="1"/>
    </xf>
    <xf numFmtId="2" fontId="18" fillId="26" borderId="23" xfId="0" applyNumberFormat="1" applyFont="1" applyFill="1" applyBorder="1" applyAlignment="1">
      <alignment horizontal="center" vertical="center" wrapText="1"/>
    </xf>
    <xf numFmtId="2" fontId="0" fillId="26" borderId="32" xfId="0" applyNumberFormat="1" applyFont="1" applyFill="1" applyBorder="1" applyAlignment="1">
      <alignment horizontal="center" vertical="center" wrapText="1"/>
    </xf>
    <xf numFmtId="2" fontId="0" fillId="26" borderId="12" xfId="0" applyNumberFormat="1" applyFont="1" applyFill="1" applyBorder="1" applyAlignment="1">
      <alignment horizontal="center" vertical="center" wrapText="1"/>
    </xf>
    <xf numFmtId="2" fontId="0" fillId="26" borderId="31" xfId="0" applyNumberFormat="1" applyFont="1" applyFill="1" applyBorder="1" applyAlignment="1">
      <alignment horizontal="center" vertical="center" wrapText="1"/>
    </xf>
    <xf numFmtId="2" fontId="0" fillId="26" borderId="15" xfId="0" applyNumberFormat="1" applyFont="1" applyFill="1" applyBorder="1" applyAlignment="1">
      <alignment horizontal="center" vertical="center" wrapText="1"/>
    </xf>
    <xf numFmtId="2" fontId="25" fillId="26" borderId="12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6" borderId="29" xfId="0" applyFont="1" applyFill="1" applyBorder="1" applyAlignment="1">
      <alignment horizontal="center" vertical="center" wrapText="1"/>
    </xf>
    <xf numFmtId="2" fontId="18" fillId="26" borderId="33" xfId="0" applyNumberFormat="1" applyFont="1" applyFill="1" applyBorder="1" applyAlignment="1">
      <alignment horizontal="center" vertical="center" wrapText="1"/>
    </xf>
    <xf numFmtId="2" fontId="25" fillId="26" borderId="31" xfId="0" applyNumberFormat="1" applyFont="1" applyFill="1" applyBorder="1" applyAlignment="1">
      <alignment horizontal="center" vertical="center" wrapText="1"/>
    </xf>
    <xf numFmtId="2" fontId="19" fillId="26" borderId="10" xfId="0" applyNumberFormat="1" applyFont="1" applyFill="1" applyBorder="1" applyAlignment="1">
      <alignment horizontal="center"/>
    </xf>
    <xf numFmtId="0" fontId="18" fillId="26" borderId="34" xfId="0" applyFont="1" applyFill="1" applyBorder="1" applyAlignment="1">
      <alignment horizontal="center" vertical="center"/>
    </xf>
    <xf numFmtId="0" fontId="18" fillId="26" borderId="16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center" vertical="center"/>
    </xf>
    <xf numFmtId="0" fontId="18" fillId="26" borderId="0" xfId="0" applyFont="1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18" fillId="26" borderId="16" xfId="0" applyNumberFormat="1" applyFont="1" applyFill="1" applyBorder="1" applyAlignment="1">
      <alignment horizontal="center" vertical="center" wrapText="1"/>
    </xf>
    <xf numFmtId="2" fontId="25" fillId="26" borderId="15" xfId="0" applyNumberFormat="1" applyFont="1" applyFill="1" applyBorder="1" applyAlignment="1">
      <alignment horizontal="center" vertical="center" wrapText="1"/>
    </xf>
    <xf numFmtId="2" fontId="25" fillId="26" borderId="30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right" vertical="center"/>
    </xf>
    <xf numFmtId="0" fontId="0" fillId="26" borderId="0" xfId="0" applyFill="1" applyAlignment="1">
      <alignment horizontal="right"/>
    </xf>
    <xf numFmtId="0" fontId="18" fillId="26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19" fillId="26" borderId="0" xfId="0" applyFont="1" applyFill="1" applyAlignment="1">
      <alignment horizontal="center" wrapText="1"/>
    </xf>
    <xf numFmtId="0" fontId="0" fillId="26" borderId="0" xfId="0" applyFill="1" applyAlignment="1">
      <alignment/>
    </xf>
    <xf numFmtId="2" fontId="21" fillId="26" borderId="0" xfId="0" applyNumberFormat="1" applyFont="1" applyFill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2" fontId="19" fillId="26" borderId="35" xfId="0" applyNumberFormat="1" applyFont="1" applyFill="1" applyBorder="1" applyAlignment="1">
      <alignment horizontal="center" vertical="center" wrapText="1"/>
    </xf>
    <xf numFmtId="0" fontId="0" fillId="26" borderId="35" xfId="0" applyFill="1" applyBorder="1" applyAlignment="1">
      <alignment horizontal="center" vertical="center" wrapText="1"/>
    </xf>
    <xf numFmtId="0" fontId="19" fillId="26" borderId="36" xfId="0" applyFont="1" applyFill="1" applyBorder="1" applyAlignment="1">
      <alignment horizontal="center" vertical="center" wrapText="1"/>
    </xf>
    <xf numFmtId="0" fontId="19" fillId="26" borderId="37" xfId="0" applyFont="1" applyFill="1" applyBorder="1" applyAlignment="1">
      <alignment horizontal="center" vertical="center" wrapText="1"/>
    </xf>
    <xf numFmtId="0" fontId="0" fillId="26" borderId="37" xfId="0" applyFill="1" applyBorder="1" applyAlignment="1">
      <alignment horizontal="center" vertical="center" wrapText="1"/>
    </xf>
    <xf numFmtId="0" fontId="0" fillId="26" borderId="38" xfId="0" applyFill="1" applyBorder="1" applyAlignment="1">
      <alignment horizontal="center" vertical="center" wrapText="1"/>
    </xf>
    <xf numFmtId="0" fontId="21" fillId="26" borderId="0" xfId="0" applyFont="1" applyFill="1" applyAlignment="1">
      <alignment horizontal="left" vertical="center"/>
    </xf>
    <xf numFmtId="0" fontId="20" fillId="26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="75" zoomScaleNormal="75" zoomScalePageLayoutView="0" workbookViewId="0" topLeftCell="A65">
      <selection activeCell="A1" sqref="A1:H132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hidden="1" customWidth="1"/>
    <col min="4" max="4" width="14.875" style="7" customWidth="1"/>
    <col min="5" max="5" width="13.875" style="7" hidden="1" customWidth="1"/>
    <col min="6" max="6" width="20.875" style="7" hidden="1" customWidth="1"/>
    <col min="7" max="7" width="13.875" style="7" customWidth="1"/>
    <col min="8" max="8" width="20.875" style="7" customWidth="1"/>
    <col min="9" max="9" width="15.375" style="7" customWidth="1"/>
    <col min="10" max="10" width="15.375" style="7" hidden="1" customWidth="1"/>
    <col min="11" max="11" width="15.375" style="63" hidden="1" customWidth="1"/>
    <col min="12" max="14" width="15.375" style="7" customWidth="1"/>
    <col min="15" max="16384" width="9.125" style="7" customWidth="1"/>
  </cols>
  <sheetData>
    <row r="1" spans="1:8" ht="16.5" customHeight="1">
      <c r="A1" s="105" t="s">
        <v>0</v>
      </c>
      <c r="B1" s="106"/>
      <c r="C1" s="106"/>
      <c r="D1" s="106"/>
      <c r="E1" s="106"/>
      <c r="F1" s="106"/>
      <c r="G1" s="106"/>
      <c r="H1" s="106"/>
    </row>
    <row r="2" spans="1:8" ht="24.75" customHeight="1">
      <c r="A2" s="76" t="s">
        <v>116</v>
      </c>
      <c r="B2" s="107" t="s">
        <v>1</v>
      </c>
      <c r="C2" s="107"/>
      <c r="D2" s="107"/>
      <c r="E2" s="107"/>
      <c r="F2" s="107"/>
      <c r="G2" s="106"/>
      <c r="H2" s="106"/>
    </row>
    <row r="3" spans="2:8" ht="14.25" customHeight="1">
      <c r="B3" s="107" t="s">
        <v>2</v>
      </c>
      <c r="C3" s="107"/>
      <c r="D3" s="107"/>
      <c r="E3" s="107"/>
      <c r="F3" s="107"/>
      <c r="G3" s="106"/>
      <c r="H3" s="106"/>
    </row>
    <row r="4" spans="2:8" ht="14.25" customHeight="1">
      <c r="B4" s="107" t="s">
        <v>41</v>
      </c>
      <c r="C4" s="107"/>
      <c r="D4" s="107"/>
      <c r="E4" s="107"/>
      <c r="F4" s="107"/>
      <c r="G4" s="106"/>
      <c r="H4" s="106"/>
    </row>
    <row r="5" spans="1:8" s="73" customFormat="1" ht="39.75" customHeight="1">
      <c r="A5" s="108"/>
      <c r="B5" s="109"/>
      <c r="C5" s="109"/>
      <c r="D5" s="109"/>
      <c r="E5" s="109"/>
      <c r="F5" s="109"/>
      <c r="G5" s="109"/>
      <c r="H5" s="109"/>
    </row>
    <row r="6" spans="1:8" s="73" customFormat="1" ht="24" customHeight="1">
      <c r="A6" s="121" t="s">
        <v>122</v>
      </c>
      <c r="B6" s="121"/>
      <c r="C6" s="121"/>
      <c r="D6" s="121"/>
      <c r="E6" s="121"/>
      <c r="F6" s="121"/>
      <c r="G6" s="121"/>
      <c r="H6" s="121"/>
    </row>
    <row r="7" spans="2:9" ht="35.25" customHeight="1" hidden="1">
      <c r="B7" s="1"/>
      <c r="C7" s="1"/>
      <c r="D7" s="1"/>
      <c r="E7" s="1"/>
      <c r="F7" s="1"/>
      <c r="G7" s="1"/>
      <c r="H7" s="1"/>
      <c r="I7" s="1"/>
    </row>
    <row r="8" spans="1:11" s="11" customFormat="1" ht="22.5" customHeight="1">
      <c r="A8" s="110" t="s">
        <v>3</v>
      </c>
      <c r="B8" s="110"/>
      <c r="C8" s="110"/>
      <c r="D8" s="110"/>
      <c r="E8" s="111"/>
      <c r="F8" s="111"/>
      <c r="G8" s="111"/>
      <c r="H8" s="111"/>
      <c r="K8" s="64"/>
    </row>
    <row r="9" spans="1:8" s="12" customFormat="1" ht="18.75" customHeight="1">
      <c r="A9" s="110" t="s">
        <v>110</v>
      </c>
      <c r="B9" s="110"/>
      <c r="C9" s="110"/>
      <c r="D9" s="110"/>
      <c r="E9" s="111"/>
      <c r="F9" s="111"/>
      <c r="G9" s="111"/>
      <c r="H9" s="111"/>
    </row>
    <row r="10" spans="1:8" s="13" customFormat="1" ht="17.25" customHeight="1">
      <c r="A10" s="112" t="s">
        <v>33</v>
      </c>
      <c r="B10" s="112"/>
      <c r="C10" s="112"/>
      <c r="D10" s="112"/>
      <c r="E10" s="113"/>
      <c r="F10" s="113"/>
      <c r="G10" s="113"/>
      <c r="H10" s="113"/>
    </row>
    <row r="11" spans="1:8" s="12" customFormat="1" ht="30" customHeight="1" thickBot="1">
      <c r="A11" s="114" t="s">
        <v>97</v>
      </c>
      <c r="B11" s="114"/>
      <c r="C11" s="114"/>
      <c r="D11" s="114"/>
      <c r="E11" s="115"/>
      <c r="F11" s="115"/>
      <c r="G11" s="115"/>
      <c r="H11" s="115"/>
    </row>
    <row r="12" spans="1:11" s="17" customFormat="1" ht="139.5" customHeight="1" thickBot="1">
      <c r="A12" s="14" t="s">
        <v>4</v>
      </c>
      <c r="B12" s="15" t="s">
        <v>5</v>
      </c>
      <c r="C12" s="16" t="s">
        <v>6</v>
      </c>
      <c r="D12" s="16" t="s">
        <v>42</v>
      </c>
      <c r="E12" s="16" t="s">
        <v>6</v>
      </c>
      <c r="F12" s="2" t="s">
        <v>7</v>
      </c>
      <c r="G12" s="16" t="s">
        <v>6</v>
      </c>
      <c r="H12" s="2" t="s">
        <v>7</v>
      </c>
      <c r="K12" s="65"/>
    </row>
    <row r="13" spans="1:11" s="23" customFormat="1" ht="12.75">
      <c r="A13" s="18">
        <v>1</v>
      </c>
      <c r="B13" s="19">
        <v>2</v>
      </c>
      <c r="C13" s="19">
        <v>3</v>
      </c>
      <c r="D13" s="20"/>
      <c r="E13" s="19">
        <v>3</v>
      </c>
      <c r="F13" s="3">
        <v>4</v>
      </c>
      <c r="G13" s="21">
        <v>3</v>
      </c>
      <c r="H13" s="22">
        <v>4</v>
      </c>
      <c r="K13" s="66"/>
    </row>
    <row r="14" spans="1:11" s="23" customFormat="1" ht="49.5" customHeight="1">
      <c r="A14" s="116" t="s">
        <v>8</v>
      </c>
      <c r="B14" s="117"/>
      <c r="C14" s="117"/>
      <c r="D14" s="117"/>
      <c r="E14" s="117"/>
      <c r="F14" s="117"/>
      <c r="G14" s="118"/>
      <c r="H14" s="119"/>
      <c r="K14" s="66"/>
    </row>
    <row r="15" spans="1:12" s="17" customFormat="1" ht="15">
      <c r="A15" s="24" t="s">
        <v>121</v>
      </c>
      <c r="B15" s="25" t="s">
        <v>9</v>
      </c>
      <c r="C15" s="26">
        <f>F15*12</f>
        <v>0</v>
      </c>
      <c r="D15" s="79">
        <f>G15*I15</f>
        <v>206199.83</v>
      </c>
      <c r="E15" s="80">
        <f>H15*12</f>
        <v>32.04</v>
      </c>
      <c r="F15" s="81"/>
      <c r="G15" s="80">
        <f>H15*12</f>
        <v>32.04</v>
      </c>
      <c r="H15" s="80">
        <f>H20+H22</f>
        <v>2.67</v>
      </c>
      <c r="I15" s="17">
        <v>6435.7</v>
      </c>
      <c r="J15" s="17">
        <v>1.07</v>
      </c>
      <c r="K15" s="65">
        <v>2.24</v>
      </c>
      <c r="L15" s="17">
        <v>7132.1</v>
      </c>
    </row>
    <row r="16" spans="1:11" s="17" customFormat="1" ht="27" customHeight="1">
      <c r="A16" s="47" t="s">
        <v>101</v>
      </c>
      <c r="B16" s="34" t="s">
        <v>102</v>
      </c>
      <c r="C16" s="26"/>
      <c r="D16" s="79"/>
      <c r="E16" s="80"/>
      <c r="F16" s="81"/>
      <c r="G16" s="80"/>
      <c r="H16" s="80"/>
      <c r="K16" s="65"/>
    </row>
    <row r="17" spans="1:11" s="17" customFormat="1" ht="18.75" customHeight="1">
      <c r="A17" s="47" t="s">
        <v>103</v>
      </c>
      <c r="B17" s="34" t="s">
        <v>102</v>
      </c>
      <c r="C17" s="26"/>
      <c r="D17" s="79"/>
      <c r="E17" s="80"/>
      <c r="F17" s="81"/>
      <c r="G17" s="80"/>
      <c r="H17" s="80"/>
      <c r="K17" s="65"/>
    </row>
    <row r="18" spans="1:11" s="17" customFormat="1" ht="21" customHeight="1">
      <c r="A18" s="47" t="s">
        <v>104</v>
      </c>
      <c r="B18" s="34" t="s">
        <v>105</v>
      </c>
      <c r="C18" s="26"/>
      <c r="D18" s="79"/>
      <c r="E18" s="80"/>
      <c r="F18" s="81"/>
      <c r="G18" s="80"/>
      <c r="H18" s="80"/>
      <c r="K18" s="65"/>
    </row>
    <row r="19" spans="1:11" s="17" customFormat="1" ht="20.25" customHeight="1">
      <c r="A19" s="47" t="s">
        <v>106</v>
      </c>
      <c r="B19" s="91" t="s">
        <v>102</v>
      </c>
      <c r="C19" s="26"/>
      <c r="D19" s="79"/>
      <c r="E19" s="80"/>
      <c r="F19" s="81"/>
      <c r="G19" s="80"/>
      <c r="H19" s="80"/>
      <c r="K19" s="65"/>
    </row>
    <row r="20" spans="1:11" s="17" customFormat="1" ht="20.25" customHeight="1">
      <c r="A20" s="24" t="s">
        <v>39</v>
      </c>
      <c r="B20" s="92"/>
      <c r="C20" s="26"/>
      <c r="D20" s="79"/>
      <c r="E20" s="80"/>
      <c r="F20" s="81"/>
      <c r="G20" s="80"/>
      <c r="H20" s="80">
        <v>2.56</v>
      </c>
      <c r="K20" s="65"/>
    </row>
    <row r="21" spans="1:11" s="17" customFormat="1" ht="20.25" customHeight="1">
      <c r="A21" s="90" t="s">
        <v>118</v>
      </c>
      <c r="B21" s="92" t="s">
        <v>102</v>
      </c>
      <c r="C21" s="26"/>
      <c r="D21" s="79"/>
      <c r="E21" s="80"/>
      <c r="F21" s="81"/>
      <c r="G21" s="80"/>
      <c r="H21" s="80"/>
      <c r="K21" s="65"/>
    </row>
    <row r="22" spans="1:11" s="17" customFormat="1" ht="20.25" customHeight="1">
      <c r="A22" s="24" t="s">
        <v>39</v>
      </c>
      <c r="B22" s="92"/>
      <c r="C22" s="26"/>
      <c r="D22" s="79"/>
      <c r="E22" s="80"/>
      <c r="F22" s="81"/>
      <c r="G22" s="80"/>
      <c r="H22" s="80">
        <v>0.11</v>
      </c>
      <c r="K22" s="65"/>
    </row>
    <row r="23" spans="1:11" s="17" customFormat="1" ht="30">
      <c r="A23" s="24" t="s">
        <v>10</v>
      </c>
      <c r="B23" s="27" t="s">
        <v>11</v>
      </c>
      <c r="C23" s="26">
        <f>F23*12</f>
        <v>0</v>
      </c>
      <c r="D23" s="79">
        <f>G23*I23</f>
        <v>112753.46</v>
      </c>
      <c r="E23" s="80">
        <f>H23*12</f>
        <v>17.52</v>
      </c>
      <c r="F23" s="81"/>
      <c r="G23" s="80">
        <f>H23*12</f>
        <v>17.52</v>
      </c>
      <c r="H23" s="80">
        <v>1.46</v>
      </c>
      <c r="I23" s="17">
        <v>6435.7</v>
      </c>
      <c r="J23" s="17">
        <v>1.07</v>
      </c>
      <c r="K23" s="65">
        <v>1.27</v>
      </c>
    </row>
    <row r="24" spans="1:11" s="17" customFormat="1" ht="15">
      <c r="A24" s="47" t="s">
        <v>89</v>
      </c>
      <c r="B24" s="34" t="s">
        <v>11</v>
      </c>
      <c r="C24" s="26"/>
      <c r="D24" s="79"/>
      <c r="E24" s="80"/>
      <c r="F24" s="81"/>
      <c r="G24" s="80"/>
      <c r="H24" s="80"/>
      <c r="K24" s="65"/>
    </row>
    <row r="25" spans="1:11" s="17" customFormat="1" ht="15">
      <c r="A25" s="47" t="s">
        <v>90</v>
      </c>
      <c r="B25" s="34" t="s">
        <v>11</v>
      </c>
      <c r="C25" s="26"/>
      <c r="D25" s="79"/>
      <c r="E25" s="80"/>
      <c r="F25" s="81"/>
      <c r="G25" s="80"/>
      <c r="H25" s="80"/>
      <c r="K25" s="65"/>
    </row>
    <row r="26" spans="1:11" s="17" customFormat="1" ht="15">
      <c r="A26" s="77" t="s">
        <v>111</v>
      </c>
      <c r="B26" s="78" t="s">
        <v>112</v>
      </c>
      <c r="C26" s="26"/>
      <c r="D26" s="79"/>
      <c r="E26" s="80"/>
      <c r="F26" s="81"/>
      <c r="G26" s="80"/>
      <c r="H26" s="80"/>
      <c r="K26" s="65"/>
    </row>
    <row r="27" spans="1:11" s="17" customFormat="1" ht="15">
      <c r="A27" s="47" t="s">
        <v>91</v>
      </c>
      <c r="B27" s="34" t="s">
        <v>11</v>
      </c>
      <c r="C27" s="26"/>
      <c r="D27" s="79"/>
      <c r="E27" s="80"/>
      <c r="F27" s="81"/>
      <c r="G27" s="80"/>
      <c r="H27" s="80"/>
      <c r="K27" s="65"/>
    </row>
    <row r="28" spans="1:11" s="17" customFormat="1" ht="25.5">
      <c r="A28" s="47" t="s">
        <v>92</v>
      </c>
      <c r="B28" s="34" t="s">
        <v>12</v>
      </c>
      <c r="C28" s="26"/>
      <c r="D28" s="79"/>
      <c r="E28" s="80"/>
      <c r="F28" s="81"/>
      <c r="G28" s="80"/>
      <c r="H28" s="80"/>
      <c r="K28" s="65"/>
    </row>
    <row r="29" spans="1:11" s="17" customFormat="1" ht="15">
      <c r="A29" s="47" t="s">
        <v>93</v>
      </c>
      <c r="B29" s="34" t="s">
        <v>11</v>
      </c>
      <c r="C29" s="26"/>
      <c r="D29" s="79"/>
      <c r="E29" s="80"/>
      <c r="F29" s="81"/>
      <c r="G29" s="80"/>
      <c r="H29" s="80"/>
      <c r="K29" s="65"/>
    </row>
    <row r="30" spans="1:11" s="17" customFormat="1" ht="15">
      <c r="A30" s="59" t="s">
        <v>107</v>
      </c>
      <c r="B30" s="60" t="s">
        <v>11</v>
      </c>
      <c r="C30" s="26"/>
      <c r="D30" s="79"/>
      <c r="E30" s="80"/>
      <c r="F30" s="81"/>
      <c r="G30" s="80"/>
      <c r="H30" s="80"/>
      <c r="K30" s="65"/>
    </row>
    <row r="31" spans="1:11" s="17" customFormat="1" ht="26.25" thickBot="1">
      <c r="A31" s="48" t="s">
        <v>94</v>
      </c>
      <c r="B31" s="49" t="s">
        <v>95</v>
      </c>
      <c r="C31" s="26"/>
      <c r="D31" s="79"/>
      <c r="E31" s="80"/>
      <c r="F31" s="81"/>
      <c r="G31" s="80"/>
      <c r="H31" s="80"/>
      <c r="K31" s="65"/>
    </row>
    <row r="32" spans="1:12" s="29" customFormat="1" ht="20.25" customHeight="1">
      <c r="A32" s="28" t="s">
        <v>13</v>
      </c>
      <c r="B32" s="25" t="s">
        <v>14</v>
      </c>
      <c r="C32" s="26">
        <f>F32*12</f>
        <v>0</v>
      </c>
      <c r="D32" s="79">
        <f>G32*I32</f>
        <v>52515.31</v>
      </c>
      <c r="E32" s="80">
        <f aca="true" t="shared" si="0" ref="E32:E39">H32*12</f>
        <v>8.16</v>
      </c>
      <c r="F32" s="82"/>
      <c r="G32" s="80">
        <f>H32*12</f>
        <v>8.16</v>
      </c>
      <c r="H32" s="80">
        <v>0.68</v>
      </c>
      <c r="I32" s="17">
        <v>6435.7</v>
      </c>
      <c r="J32" s="17">
        <v>1.07</v>
      </c>
      <c r="K32" s="65">
        <v>0.6</v>
      </c>
      <c r="L32" s="29">
        <v>7132.1</v>
      </c>
    </row>
    <row r="33" spans="1:12" s="17" customFormat="1" ht="18.75" customHeight="1">
      <c r="A33" s="28" t="s">
        <v>15</v>
      </c>
      <c r="B33" s="25" t="s">
        <v>16</v>
      </c>
      <c r="C33" s="26">
        <f>F33*12</f>
        <v>0</v>
      </c>
      <c r="D33" s="79">
        <f>G33*I33</f>
        <v>171447.05</v>
      </c>
      <c r="E33" s="80">
        <f t="shared" si="0"/>
        <v>26.64</v>
      </c>
      <c r="F33" s="82"/>
      <c r="G33" s="80">
        <f>H33*12</f>
        <v>26.64</v>
      </c>
      <c r="H33" s="80">
        <v>2.22</v>
      </c>
      <c r="I33" s="17">
        <v>6435.7</v>
      </c>
      <c r="J33" s="17">
        <v>1.07</v>
      </c>
      <c r="K33" s="65">
        <v>1.94</v>
      </c>
      <c r="L33" s="17">
        <v>7132.1</v>
      </c>
    </row>
    <row r="34" spans="1:11" s="17" customFormat="1" ht="18" customHeight="1">
      <c r="A34" s="28" t="s">
        <v>34</v>
      </c>
      <c r="B34" s="25" t="s">
        <v>11</v>
      </c>
      <c r="C34" s="26">
        <f>F34*12</f>
        <v>0</v>
      </c>
      <c r="D34" s="79">
        <f>G34*I34</f>
        <v>110436.61</v>
      </c>
      <c r="E34" s="80">
        <f t="shared" si="0"/>
        <v>17.16</v>
      </c>
      <c r="F34" s="82"/>
      <c r="G34" s="80">
        <f>H34*12</f>
        <v>17.16</v>
      </c>
      <c r="H34" s="80">
        <v>1.43</v>
      </c>
      <c r="I34" s="17">
        <v>6435.7</v>
      </c>
      <c r="J34" s="17">
        <v>1.07</v>
      </c>
      <c r="K34" s="65">
        <v>1.25</v>
      </c>
    </row>
    <row r="35" spans="1:11" s="17" customFormat="1" ht="47.25" customHeight="1">
      <c r="A35" s="28" t="s">
        <v>113</v>
      </c>
      <c r="B35" s="25" t="s">
        <v>119</v>
      </c>
      <c r="C35" s="54"/>
      <c r="D35" s="93">
        <f>3407.5*3</f>
        <v>10222.5</v>
      </c>
      <c r="E35" s="80"/>
      <c r="F35" s="82"/>
      <c r="G35" s="80">
        <f>D35/I35</f>
        <v>1.59</v>
      </c>
      <c r="H35" s="80">
        <f>G35/12</f>
        <v>0.13</v>
      </c>
      <c r="I35" s="17">
        <v>6435.7</v>
      </c>
      <c r="K35" s="65"/>
    </row>
    <row r="36" spans="1:11" s="17" customFormat="1" ht="20.25" customHeight="1">
      <c r="A36" s="28" t="s">
        <v>35</v>
      </c>
      <c r="B36" s="25" t="s">
        <v>11</v>
      </c>
      <c r="C36" s="26">
        <f>F36*12</f>
        <v>0</v>
      </c>
      <c r="D36" s="79">
        <f>G36*I36</f>
        <v>128199.14</v>
      </c>
      <c r="E36" s="80">
        <f t="shared" si="0"/>
        <v>19.92</v>
      </c>
      <c r="F36" s="82"/>
      <c r="G36" s="80">
        <f>12*H36</f>
        <v>19.92</v>
      </c>
      <c r="H36" s="80">
        <v>1.66</v>
      </c>
      <c r="I36" s="17">
        <v>6435.7</v>
      </c>
      <c r="J36" s="17">
        <v>1.07</v>
      </c>
      <c r="K36" s="65">
        <v>1.46</v>
      </c>
    </row>
    <row r="37" spans="1:11" s="17" customFormat="1" ht="28.5">
      <c r="A37" s="28" t="s">
        <v>36</v>
      </c>
      <c r="B37" s="30" t="s">
        <v>37</v>
      </c>
      <c r="C37" s="26">
        <f>F37*12</f>
        <v>0</v>
      </c>
      <c r="D37" s="79">
        <f>G37*I37</f>
        <v>273388.54</v>
      </c>
      <c r="E37" s="80">
        <f t="shared" si="0"/>
        <v>42.48</v>
      </c>
      <c r="F37" s="82"/>
      <c r="G37" s="80">
        <f>H37*12</f>
        <v>42.48</v>
      </c>
      <c r="H37" s="80">
        <v>3.54</v>
      </c>
      <c r="I37" s="17">
        <v>6435.7</v>
      </c>
      <c r="J37" s="17">
        <v>1.07</v>
      </c>
      <c r="K37" s="65">
        <v>3.1</v>
      </c>
    </row>
    <row r="38" spans="1:12" s="23" customFormat="1" ht="30">
      <c r="A38" s="28" t="s">
        <v>59</v>
      </c>
      <c r="B38" s="25" t="s">
        <v>9</v>
      </c>
      <c r="C38" s="31"/>
      <c r="D38" s="79">
        <f>1848.15*I38/L38</f>
        <v>1667.69</v>
      </c>
      <c r="E38" s="83">
        <f t="shared" si="0"/>
        <v>0.24</v>
      </c>
      <c r="F38" s="82"/>
      <c r="G38" s="80">
        <f aca="true" t="shared" si="1" ref="G38:G44">D38/I38</f>
        <v>0.26</v>
      </c>
      <c r="H38" s="80">
        <f aca="true" t="shared" si="2" ref="H38:H44">G38/12</f>
        <v>0.02</v>
      </c>
      <c r="I38" s="17">
        <v>6435.7</v>
      </c>
      <c r="J38" s="17">
        <v>1.07</v>
      </c>
      <c r="K38" s="65">
        <v>0.02</v>
      </c>
      <c r="L38" s="23">
        <v>7132.1</v>
      </c>
    </row>
    <row r="39" spans="1:12" s="23" customFormat="1" ht="29.25" customHeight="1">
      <c r="A39" s="28" t="s">
        <v>83</v>
      </c>
      <c r="B39" s="25" t="s">
        <v>9</v>
      </c>
      <c r="C39" s="31"/>
      <c r="D39" s="79">
        <f>1848.15*I39/L39</f>
        <v>1667.69</v>
      </c>
      <c r="E39" s="83">
        <f t="shared" si="0"/>
        <v>0.24</v>
      </c>
      <c r="F39" s="82"/>
      <c r="G39" s="80">
        <f t="shared" si="1"/>
        <v>0.26</v>
      </c>
      <c r="H39" s="80">
        <f t="shared" si="2"/>
        <v>0.02</v>
      </c>
      <c r="I39" s="17">
        <v>6435.7</v>
      </c>
      <c r="J39" s="17">
        <v>1.07</v>
      </c>
      <c r="K39" s="65">
        <v>0.02</v>
      </c>
      <c r="L39" s="23">
        <v>7132.1</v>
      </c>
    </row>
    <row r="40" spans="1:11" s="23" customFormat="1" ht="24" customHeight="1">
      <c r="A40" s="28" t="s">
        <v>60</v>
      </c>
      <c r="B40" s="25" t="s">
        <v>9</v>
      </c>
      <c r="C40" s="31"/>
      <c r="D40" s="79">
        <v>11670.68</v>
      </c>
      <c r="E40" s="83"/>
      <c r="F40" s="82"/>
      <c r="G40" s="80">
        <f t="shared" si="1"/>
        <v>1.81</v>
      </c>
      <c r="H40" s="80">
        <f t="shared" si="2"/>
        <v>0.15</v>
      </c>
      <c r="I40" s="17">
        <v>6435.7</v>
      </c>
      <c r="J40" s="17">
        <v>1.07</v>
      </c>
      <c r="K40" s="65">
        <v>0.13</v>
      </c>
    </row>
    <row r="41" spans="1:11" s="23" customFormat="1" ht="30" hidden="1">
      <c r="A41" s="28" t="s">
        <v>61</v>
      </c>
      <c r="B41" s="25" t="s">
        <v>12</v>
      </c>
      <c r="C41" s="31"/>
      <c r="D41" s="79">
        <f>G41*I41</f>
        <v>0</v>
      </c>
      <c r="E41" s="83"/>
      <c r="F41" s="82"/>
      <c r="G41" s="80">
        <f t="shared" si="1"/>
        <v>1.81</v>
      </c>
      <c r="H41" s="80">
        <f t="shared" si="2"/>
        <v>0.15</v>
      </c>
      <c r="I41" s="17">
        <v>6435.7</v>
      </c>
      <c r="J41" s="17">
        <v>1.07</v>
      </c>
      <c r="K41" s="65">
        <v>0</v>
      </c>
    </row>
    <row r="42" spans="1:11" s="23" customFormat="1" ht="30" hidden="1">
      <c r="A42" s="28" t="s">
        <v>62</v>
      </c>
      <c r="B42" s="25" t="s">
        <v>12</v>
      </c>
      <c r="C42" s="31"/>
      <c r="D42" s="79">
        <f>G42*I42</f>
        <v>0</v>
      </c>
      <c r="E42" s="83"/>
      <c r="F42" s="82"/>
      <c r="G42" s="80">
        <f t="shared" si="1"/>
        <v>1.81</v>
      </c>
      <c r="H42" s="80">
        <f t="shared" si="2"/>
        <v>0.15</v>
      </c>
      <c r="I42" s="17">
        <v>6435.7</v>
      </c>
      <c r="J42" s="17">
        <v>1.07</v>
      </c>
      <c r="K42" s="65">
        <v>0</v>
      </c>
    </row>
    <row r="43" spans="1:11" s="23" customFormat="1" ht="30" hidden="1">
      <c r="A43" s="28" t="s">
        <v>63</v>
      </c>
      <c r="B43" s="25" t="s">
        <v>12</v>
      </c>
      <c r="C43" s="31"/>
      <c r="D43" s="79">
        <f>G43*I43</f>
        <v>0</v>
      </c>
      <c r="E43" s="83"/>
      <c r="F43" s="82"/>
      <c r="G43" s="80">
        <f t="shared" si="1"/>
        <v>1.81</v>
      </c>
      <c r="H43" s="80">
        <f t="shared" si="2"/>
        <v>0.15</v>
      </c>
      <c r="I43" s="17">
        <v>6435.7</v>
      </c>
      <c r="J43" s="17">
        <v>1.07</v>
      </c>
      <c r="K43" s="65">
        <v>0</v>
      </c>
    </row>
    <row r="44" spans="1:12" s="23" customFormat="1" ht="30">
      <c r="A44" s="28" t="s">
        <v>127</v>
      </c>
      <c r="B44" s="25" t="s">
        <v>12</v>
      </c>
      <c r="C44" s="31"/>
      <c r="D44" s="79">
        <f>26644.83*I44/L44</f>
        <v>24043.15</v>
      </c>
      <c r="E44" s="83"/>
      <c r="F44" s="82"/>
      <c r="G44" s="80">
        <f t="shared" si="1"/>
        <v>3.74</v>
      </c>
      <c r="H44" s="80">
        <f t="shared" si="2"/>
        <v>0.31</v>
      </c>
      <c r="I44" s="17">
        <v>6435.7</v>
      </c>
      <c r="J44" s="17"/>
      <c r="K44" s="65"/>
      <c r="L44" s="23">
        <v>7132.1</v>
      </c>
    </row>
    <row r="45" spans="1:11" s="23" customFormat="1" ht="30">
      <c r="A45" s="28" t="s">
        <v>23</v>
      </c>
      <c r="B45" s="25"/>
      <c r="C45" s="31">
        <f>F45*12</f>
        <v>0</v>
      </c>
      <c r="D45" s="79">
        <f>G45*I45</f>
        <v>11584.26</v>
      </c>
      <c r="E45" s="83">
        <f>H45*12</f>
        <v>1.8</v>
      </c>
      <c r="F45" s="82"/>
      <c r="G45" s="80">
        <f>H45*12</f>
        <v>1.8</v>
      </c>
      <c r="H45" s="80">
        <v>0.15</v>
      </c>
      <c r="I45" s="17">
        <v>6435.7</v>
      </c>
      <c r="J45" s="17">
        <v>1.07</v>
      </c>
      <c r="K45" s="65">
        <v>0.14</v>
      </c>
    </row>
    <row r="46" spans="1:12" s="17" customFormat="1" ht="18.75" customHeight="1">
      <c r="A46" s="28" t="s">
        <v>25</v>
      </c>
      <c r="B46" s="25" t="s">
        <v>26</v>
      </c>
      <c r="C46" s="31">
        <f>F46*12</f>
        <v>0</v>
      </c>
      <c r="D46" s="79">
        <f>G46*I46</f>
        <v>3089.14</v>
      </c>
      <c r="E46" s="83">
        <f>H46*12</f>
        <v>0.48</v>
      </c>
      <c r="F46" s="82"/>
      <c r="G46" s="80">
        <f>H46*12</f>
        <v>0.48</v>
      </c>
      <c r="H46" s="80">
        <v>0.04</v>
      </c>
      <c r="I46" s="17">
        <v>6435.7</v>
      </c>
      <c r="J46" s="17">
        <v>1.07</v>
      </c>
      <c r="K46" s="65">
        <v>0.03</v>
      </c>
      <c r="L46" s="17">
        <v>7132.1</v>
      </c>
    </row>
    <row r="47" spans="1:12" s="17" customFormat="1" ht="17.25" customHeight="1">
      <c r="A47" s="28" t="s">
        <v>27</v>
      </c>
      <c r="B47" s="32" t="s">
        <v>28</v>
      </c>
      <c r="C47" s="33">
        <f>F47*12</f>
        <v>0</v>
      </c>
      <c r="D47" s="79">
        <f>G47*I47</f>
        <v>2316.85</v>
      </c>
      <c r="E47" s="84">
        <f>H47*12</f>
        <v>0.36</v>
      </c>
      <c r="F47" s="94"/>
      <c r="G47" s="80">
        <f>12*H47</f>
        <v>0.36</v>
      </c>
      <c r="H47" s="80">
        <v>0.03</v>
      </c>
      <c r="I47" s="17">
        <v>6435.7</v>
      </c>
      <c r="J47" s="17">
        <v>1.07</v>
      </c>
      <c r="K47" s="65">
        <v>0.02</v>
      </c>
      <c r="L47" s="17">
        <v>7132.1</v>
      </c>
    </row>
    <row r="48" spans="1:12" s="29" customFormat="1" ht="30">
      <c r="A48" s="28" t="s">
        <v>24</v>
      </c>
      <c r="B48" s="25" t="s">
        <v>108</v>
      </c>
      <c r="C48" s="31">
        <f>F48*12</f>
        <v>0</v>
      </c>
      <c r="D48" s="79">
        <f>G48*I48</f>
        <v>3089.14</v>
      </c>
      <c r="E48" s="83"/>
      <c r="F48" s="82"/>
      <c r="G48" s="80">
        <f>12*H48</f>
        <v>0.48</v>
      </c>
      <c r="H48" s="80">
        <v>0.04</v>
      </c>
      <c r="I48" s="17">
        <v>6435.7</v>
      </c>
      <c r="J48" s="17">
        <v>1.07</v>
      </c>
      <c r="K48" s="65">
        <v>0.03</v>
      </c>
      <c r="L48" s="29">
        <v>7132.1</v>
      </c>
    </row>
    <row r="49" spans="1:11" s="29" customFormat="1" ht="15">
      <c r="A49" s="28" t="s">
        <v>43</v>
      </c>
      <c r="B49" s="25"/>
      <c r="C49" s="26"/>
      <c r="D49" s="80">
        <f>D51+D52+D54+D55+D56+D57+D59+D60+D61+D62+D53</f>
        <v>18938.54</v>
      </c>
      <c r="E49" s="80"/>
      <c r="F49" s="82"/>
      <c r="G49" s="80">
        <f>D49/I49</f>
        <v>2.94</v>
      </c>
      <c r="H49" s="80">
        <f>G49/12</f>
        <v>0.25</v>
      </c>
      <c r="I49" s="17">
        <v>6435.7</v>
      </c>
      <c r="J49" s="17">
        <v>1.07</v>
      </c>
      <c r="K49" s="65">
        <v>0.29</v>
      </c>
    </row>
    <row r="50" spans="1:11" s="23" customFormat="1" ht="15" hidden="1">
      <c r="A50" s="9"/>
      <c r="B50" s="34"/>
      <c r="C50" s="4"/>
      <c r="D50" s="85"/>
      <c r="E50" s="86"/>
      <c r="F50" s="87"/>
      <c r="G50" s="86"/>
      <c r="H50" s="86"/>
      <c r="I50" s="17">
        <v>6435.7</v>
      </c>
      <c r="J50" s="17"/>
      <c r="K50" s="65"/>
    </row>
    <row r="51" spans="1:11" s="23" customFormat="1" ht="15">
      <c r="A51" s="9" t="s">
        <v>53</v>
      </c>
      <c r="B51" s="34" t="s">
        <v>17</v>
      </c>
      <c r="C51" s="4"/>
      <c r="D51" s="85">
        <v>196.5</v>
      </c>
      <c r="E51" s="86"/>
      <c r="F51" s="87"/>
      <c r="G51" s="86"/>
      <c r="H51" s="86"/>
      <c r="I51" s="17">
        <v>6435.7</v>
      </c>
      <c r="J51" s="17">
        <v>1.07</v>
      </c>
      <c r="K51" s="65">
        <v>0.01</v>
      </c>
    </row>
    <row r="52" spans="1:11" s="23" customFormat="1" ht="15">
      <c r="A52" s="9" t="s">
        <v>18</v>
      </c>
      <c r="B52" s="34" t="s">
        <v>22</v>
      </c>
      <c r="C52" s="4">
        <f>F52*12</f>
        <v>0</v>
      </c>
      <c r="D52" s="85">
        <v>415.82</v>
      </c>
      <c r="E52" s="86">
        <f>H52*12</f>
        <v>0</v>
      </c>
      <c r="F52" s="87"/>
      <c r="G52" s="86"/>
      <c r="H52" s="86"/>
      <c r="I52" s="17">
        <v>6435.7</v>
      </c>
      <c r="J52" s="17">
        <v>1.07</v>
      </c>
      <c r="K52" s="65">
        <v>0.01</v>
      </c>
    </row>
    <row r="53" spans="1:11" s="23" customFormat="1" ht="15">
      <c r="A53" s="9" t="s">
        <v>120</v>
      </c>
      <c r="B53" s="91" t="s">
        <v>17</v>
      </c>
      <c r="C53" s="4"/>
      <c r="D53" s="85">
        <v>740.94</v>
      </c>
      <c r="E53" s="86"/>
      <c r="F53" s="87"/>
      <c r="G53" s="86"/>
      <c r="H53" s="86"/>
      <c r="I53" s="17">
        <v>6435.7</v>
      </c>
      <c r="J53" s="17"/>
      <c r="K53" s="65"/>
    </row>
    <row r="54" spans="1:11" s="23" customFormat="1" ht="15">
      <c r="A54" s="9" t="s">
        <v>124</v>
      </c>
      <c r="B54" s="34" t="s">
        <v>17</v>
      </c>
      <c r="C54" s="4">
        <f>F54*12</f>
        <v>0</v>
      </c>
      <c r="D54" s="85">
        <v>2284.71</v>
      </c>
      <c r="E54" s="86">
        <f>H54*12</f>
        <v>0</v>
      </c>
      <c r="F54" s="87"/>
      <c r="G54" s="86"/>
      <c r="H54" s="86"/>
      <c r="I54" s="17">
        <v>6435.7</v>
      </c>
      <c r="J54" s="17">
        <v>1.07</v>
      </c>
      <c r="K54" s="65">
        <v>0.03</v>
      </c>
    </row>
    <row r="55" spans="1:11" s="23" customFormat="1" ht="15">
      <c r="A55" s="9" t="s">
        <v>71</v>
      </c>
      <c r="B55" s="34" t="s">
        <v>17</v>
      </c>
      <c r="C55" s="4">
        <f>F55*12</f>
        <v>0</v>
      </c>
      <c r="D55" s="85">
        <v>792.41</v>
      </c>
      <c r="E55" s="86">
        <f>H55*12</f>
        <v>0</v>
      </c>
      <c r="F55" s="87"/>
      <c r="G55" s="86"/>
      <c r="H55" s="86"/>
      <c r="I55" s="17">
        <v>6435.7</v>
      </c>
      <c r="J55" s="17">
        <v>1.07</v>
      </c>
      <c r="K55" s="65">
        <v>0.01</v>
      </c>
    </row>
    <row r="56" spans="1:11" s="23" customFormat="1" ht="15">
      <c r="A56" s="9" t="s">
        <v>19</v>
      </c>
      <c r="B56" s="34" t="s">
        <v>17</v>
      </c>
      <c r="C56" s="4">
        <f>F56*12</f>
        <v>0</v>
      </c>
      <c r="D56" s="85">
        <v>3532.78</v>
      </c>
      <c r="E56" s="86">
        <f>H56*12</f>
        <v>0</v>
      </c>
      <c r="F56" s="87"/>
      <c r="G56" s="86"/>
      <c r="H56" s="86"/>
      <c r="I56" s="17">
        <v>6435.7</v>
      </c>
      <c r="J56" s="17">
        <v>1.07</v>
      </c>
      <c r="K56" s="65">
        <v>0.04</v>
      </c>
    </row>
    <row r="57" spans="1:11" s="23" customFormat="1" ht="15">
      <c r="A57" s="9" t="s">
        <v>20</v>
      </c>
      <c r="B57" s="34" t="s">
        <v>17</v>
      </c>
      <c r="C57" s="4">
        <f>F57*12</f>
        <v>0</v>
      </c>
      <c r="D57" s="85">
        <v>831.63</v>
      </c>
      <c r="E57" s="86">
        <f>H57*12</f>
        <v>0</v>
      </c>
      <c r="F57" s="87"/>
      <c r="G57" s="86"/>
      <c r="H57" s="86"/>
      <c r="I57" s="17">
        <v>6435.7</v>
      </c>
      <c r="J57" s="17">
        <v>1.07</v>
      </c>
      <c r="K57" s="65">
        <v>0.01</v>
      </c>
    </row>
    <row r="58" spans="1:11" s="23" customFormat="1" ht="15" hidden="1">
      <c r="A58" s="9" t="s">
        <v>66</v>
      </c>
      <c r="B58" s="34" t="s">
        <v>17</v>
      </c>
      <c r="C58" s="4"/>
      <c r="D58" s="85">
        <f>G58*I58</f>
        <v>0</v>
      </c>
      <c r="E58" s="86"/>
      <c r="F58" s="87"/>
      <c r="G58" s="86"/>
      <c r="H58" s="86"/>
      <c r="I58" s="17">
        <v>6435.7</v>
      </c>
      <c r="J58" s="17">
        <v>1.07</v>
      </c>
      <c r="K58" s="65">
        <v>0</v>
      </c>
    </row>
    <row r="59" spans="1:11" s="23" customFormat="1" ht="15">
      <c r="A59" s="9" t="s">
        <v>66</v>
      </c>
      <c r="B59" s="78" t="s">
        <v>17</v>
      </c>
      <c r="C59" s="4"/>
      <c r="D59" s="85">
        <v>396.19</v>
      </c>
      <c r="E59" s="86"/>
      <c r="F59" s="87"/>
      <c r="G59" s="86"/>
      <c r="H59" s="86"/>
      <c r="I59" s="17"/>
      <c r="J59" s="17"/>
      <c r="K59" s="65"/>
    </row>
    <row r="60" spans="1:11" s="23" customFormat="1" ht="15">
      <c r="A60" s="9" t="s">
        <v>67</v>
      </c>
      <c r="B60" s="34" t="s">
        <v>22</v>
      </c>
      <c r="C60" s="4"/>
      <c r="D60" s="85">
        <v>1584.82</v>
      </c>
      <c r="E60" s="86"/>
      <c r="F60" s="87"/>
      <c r="G60" s="86"/>
      <c r="H60" s="86"/>
      <c r="I60" s="17">
        <v>6435.7</v>
      </c>
      <c r="J60" s="17">
        <v>1.07</v>
      </c>
      <c r="K60" s="65">
        <v>0.02</v>
      </c>
    </row>
    <row r="61" spans="1:11" s="23" customFormat="1" ht="25.5">
      <c r="A61" s="9" t="s">
        <v>21</v>
      </c>
      <c r="B61" s="34" t="s">
        <v>17</v>
      </c>
      <c r="C61" s="4">
        <f>F61*12</f>
        <v>0</v>
      </c>
      <c r="D61" s="85">
        <v>5372.69</v>
      </c>
      <c r="E61" s="86">
        <f>H61*12</f>
        <v>0</v>
      </c>
      <c r="F61" s="87"/>
      <c r="G61" s="86"/>
      <c r="H61" s="86"/>
      <c r="I61" s="17">
        <v>6435.7</v>
      </c>
      <c r="J61" s="17">
        <v>1.07</v>
      </c>
      <c r="K61" s="65">
        <v>0.06</v>
      </c>
    </row>
    <row r="62" spans="1:11" s="23" customFormat="1" ht="15">
      <c r="A62" s="9" t="s">
        <v>114</v>
      </c>
      <c r="B62" s="34" t="s">
        <v>17</v>
      </c>
      <c r="C62" s="4"/>
      <c r="D62" s="85">
        <v>2790.05</v>
      </c>
      <c r="E62" s="86"/>
      <c r="F62" s="87"/>
      <c r="G62" s="86"/>
      <c r="H62" s="86"/>
      <c r="I62" s="17">
        <v>6435.7</v>
      </c>
      <c r="J62" s="17">
        <v>1.07</v>
      </c>
      <c r="K62" s="65">
        <v>0.01</v>
      </c>
    </row>
    <row r="63" spans="1:11" s="23" customFormat="1" ht="15" hidden="1">
      <c r="A63" s="9"/>
      <c r="B63" s="34"/>
      <c r="C63" s="10"/>
      <c r="D63" s="85"/>
      <c r="E63" s="88"/>
      <c r="F63" s="87"/>
      <c r="G63" s="86"/>
      <c r="H63" s="86"/>
      <c r="I63" s="17">
        <v>6435.7</v>
      </c>
      <c r="J63" s="17"/>
      <c r="K63" s="65"/>
    </row>
    <row r="64" spans="1:11" s="23" customFormat="1" ht="15" hidden="1">
      <c r="A64" s="9"/>
      <c r="B64" s="34"/>
      <c r="C64" s="4"/>
      <c r="D64" s="85"/>
      <c r="E64" s="86"/>
      <c r="F64" s="87"/>
      <c r="G64" s="86"/>
      <c r="H64" s="86"/>
      <c r="I64" s="17">
        <v>6435.7</v>
      </c>
      <c r="J64" s="17"/>
      <c r="K64" s="65"/>
    </row>
    <row r="65" spans="1:12" s="29" customFormat="1" ht="30">
      <c r="A65" s="28" t="s">
        <v>49</v>
      </c>
      <c r="B65" s="25"/>
      <c r="C65" s="26"/>
      <c r="D65" s="80">
        <f>D75</f>
        <v>1195.82</v>
      </c>
      <c r="E65" s="80"/>
      <c r="F65" s="82"/>
      <c r="G65" s="80">
        <f>D65/I65</f>
        <v>0.19</v>
      </c>
      <c r="H65" s="80">
        <f>G65/12</f>
        <v>0.02</v>
      </c>
      <c r="I65" s="17">
        <v>6435.7</v>
      </c>
      <c r="J65" s="17">
        <v>1.07</v>
      </c>
      <c r="K65" s="65">
        <v>0.14</v>
      </c>
      <c r="L65" s="29">
        <v>7132.1</v>
      </c>
    </row>
    <row r="66" spans="1:11" s="23" customFormat="1" ht="15" hidden="1">
      <c r="A66" s="9" t="s">
        <v>44</v>
      </c>
      <c r="B66" s="34" t="s">
        <v>72</v>
      </c>
      <c r="C66" s="4"/>
      <c r="D66" s="85">
        <f aca="true" t="shared" si="3" ref="D66:D77">G66*I66</f>
        <v>0</v>
      </c>
      <c r="E66" s="86"/>
      <c r="F66" s="87"/>
      <c r="G66" s="86">
        <f aca="true" t="shared" si="4" ref="G66:G77">H66*12</f>
        <v>0</v>
      </c>
      <c r="H66" s="86">
        <v>0</v>
      </c>
      <c r="I66" s="17">
        <v>6435.7</v>
      </c>
      <c r="J66" s="17">
        <v>1.07</v>
      </c>
      <c r="K66" s="65">
        <v>0</v>
      </c>
    </row>
    <row r="67" spans="1:11" s="23" customFormat="1" ht="25.5" hidden="1">
      <c r="A67" s="9" t="s">
        <v>45</v>
      </c>
      <c r="B67" s="34" t="s">
        <v>54</v>
      </c>
      <c r="C67" s="4"/>
      <c r="D67" s="85">
        <f t="shared" si="3"/>
        <v>0</v>
      </c>
      <c r="E67" s="86"/>
      <c r="F67" s="87"/>
      <c r="G67" s="86">
        <f t="shared" si="4"/>
        <v>0</v>
      </c>
      <c r="H67" s="86">
        <v>0</v>
      </c>
      <c r="I67" s="17">
        <v>6435.7</v>
      </c>
      <c r="J67" s="17">
        <v>1.07</v>
      </c>
      <c r="K67" s="65">
        <v>0</v>
      </c>
    </row>
    <row r="68" spans="1:11" s="52" customFormat="1" ht="15" hidden="1">
      <c r="A68" s="50" t="s">
        <v>96</v>
      </c>
      <c r="B68" s="51" t="s">
        <v>76</v>
      </c>
      <c r="C68" s="4"/>
      <c r="D68" s="85">
        <f t="shared" si="3"/>
        <v>0</v>
      </c>
      <c r="E68" s="86"/>
      <c r="F68" s="87"/>
      <c r="G68" s="86">
        <f t="shared" si="4"/>
        <v>0</v>
      </c>
      <c r="H68" s="86">
        <v>0</v>
      </c>
      <c r="I68" s="17">
        <v>6435.7</v>
      </c>
      <c r="J68" s="17">
        <v>1.07</v>
      </c>
      <c r="K68" s="65">
        <v>0</v>
      </c>
    </row>
    <row r="69" spans="1:11" s="23" customFormat="1" ht="15" hidden="1">
      <c r="A69" s="9" t="s">
        <v>77</v>
      </c>
      <c r="B69" s="34" t="s">
        <v>76</v>
      </c>
      <c r="C69" s="4"/>
      <c r="D69" s="85">
        <f t="shared" si="3"/>
        <v>0</v>
      </c>
      <c r="E69" s="86"/>
      <c r="F69" s="87"/>
      <c r="G69" s="86">
        <f t="shared" si="4"/>
        <v>0</v>
      </c>
      <c r="H69" s="86">
        <v>0</v>
      </c>
      <c r="I69" s="17">
        <v>6435.7</v>
      </c>
      <c r="J69" s="17">
        <v>1.07</v>
      </c>
      <c r="K69" s="65">
        <v>0</v>
      </c>
    </row>
    <row r="70" spans="1:11" s="23" customFormat="1" ht="25.5" hidden="1">
      <c r="A70" s="9" t="s">
        <v>73</v>
      </c>
      <c r="B70" s="34" t="s">
        <v>74</v>
      </c>
      <c r="C70" s="4"/>
      <c r="D70" s="85">
        <f t="shared" si="3"/>
        <v>0</v>
      </c>
      <c r="E70" s="86"/>
      <c r="F70" s="87"/>
      <c r="G70" s="86">
        <f t="shared" si="4"/>
        <v>0</v>
      </c>
      <c r="H70" s="86">
        <v>0</v>
      </c>
      <c r="I70" s="17">
        <v>6435.7</v>
      </c>
      <c r="J70" s="17">
        <v>1.07</v>
      </c>
      <c r="K70" s="65">
        <v>0</v>
      </c>
    </row>
    <row r="71" spans="1:11" s="23" customFormat="1" ht="15" hidden="1">
      <c r="A71" s="9" t="s">
        <v>46</v>
      </c>
      <c r="B71" s="34" t="s">
        <v>75</v>
      </c>
      <c r="C71" s="4"/>
      <c r="D71" s="85">
        <f t="shared" si="3"/>
        <v>0</v>
      </c>
      <c r="E71" s="86"/>
      <c r="F71" s="87"/>
      <c r="G71" s="86">
        <f t="shared" si="4"/>
        <v>0</v>
      </c>
      <c r="H71" s="86">
        <v>0</v>
      </c>
      <c r="I71" s="17">
        <v>6435.7</v>
      </c>
      <c r="J71" s="17">
        <v>1.07</v>
      </c>
      <c r="K71" s="65">
        <v>0</v>
      </c>
    </row>
    <row r="72" spans="1:11" s="23" customFormat="1" ht="15" hidden="1">
      <c r="A72" s="9" t="s">
        <v>57</v>
      </c>
      <c r="B72" s="34" t="s">
        <v>76</v>
      </c>
      <c r="C72" s="4"/>
      <c r="D72" s="85">
        <f t="shared" si="3"/>
        <v>0</v>
      </c>
      <c r="E72" s="86"/>
      <c r="F72" s="87"/>
      <c r="G72" s="86">
        <f t="shared" si="4"/>
        <v>0</v>
      </c>
      <c r="H72" s="86">
        <v>0</v>
      </c>
      <c r="I72" s="17">
        <v>6435.7</v>
      </c>
      <c r="J72" s="17">
        <v>1.07</v>
      </c>
      <c r="K72" s="65">
        <v>0</v>
      </c>
    </row>
    <row r="73" spans="1:11" s="23" customFormat="1" ht="15" hidden="1">
      <c r="A73" s="9" t="s">
        <v>58</v>
      </c>
      <c r="B73" s="34" t="s">
        <v>17</v>
      </c>
      <c r="C73" s="4"/>
      <c r="D73" s="85">
        <f t="shared" si="3"/>
        <v>0</v>
      </c>
      <c r="E73" s="86"/>
      <c r="F73" s="87"/>
      <c r="G73" s="86">
        <f t="shared" si="4"/>
        <v>0</v>
      </c>
      <c r="H73" s="86">
        <v>0</v>
      </c>
      <c r="I73" s="17">
        <v>6435.7</v>
      </c>
      <c r="J73" s="17">
        <v>1.07</v>
      </c>
      <c r="K73" s="65">
        <v>0</v>
      </c>
    </row>
    <row r="74" spans="1:11" s="23" customFormat="1" ht="25.5" hidden="1">
      <c r="A74" s="9" t="s">
        <v>55</v>
      </c>
      <c r="B74" s="34" t="s">
        <v>17</v>
      </c>
      <c r="C74" s="4"/>
      <c r="D74" s="85">
        <f t="shared" si="3"/>
        <v>0</v>
      </c>
      <c r="E74" s="86"/>
      <c r="F74" s="87"/>
      <c r="G74" s="86">
        <f t="shared" si="4"/>
        <v>0</v>
      </c>
      <c r="H74" s="86">
        <v>0</v>
      </c>
      <c r="I74" s="17">
        <v>6435.7</v>
      </c>
      <c r="J74" s="17">
        <v>1.07</v>
      </c>
      <c r="K74" s="65">
        <v>0</v>
      </c>
    </row>
    <row r="75" spans="1:12" s="23" customFormat="1" ht="15">
      <c r="A75" s="9" t="s">
        <v>123</v>
      </c>
      <c r="B75" s="34" t="s">
        <v>17</v>
      </c>
      <c r="C75" s="4"/>
      <c r="D75" s="85">
        <f>1325.22*I75/L75</f>
        <v>1195.82</v>
      </c>
      <c r="E75" s="86"/>
      <c r="F75" s="87"/>
      <c r="G75" s="86"/>
      <c r="H75" s="86"/>
      <c r="I75" s="17">
        <v>6435.7</v>
      </c>
      <c r="J75" s="17">
        <v>1.07</v>
      </c>
      <c r="K75" s="65">
        <v>0.03</v>
      </c>
      <c r="L75" s="23">
        <v>7132.1</v>
      </c>
    </row>
    <row r="76" spans="1:11" s="23" customFormat="1" ht="15" hidden="1">
      <c r="A76" s="9" t="s">
        <v>69</v>
      </c>
      <c r="B76" s="34" t="s">
        <v>9</v>
      </c>
      <c r="C76" s="4"/>
      <c r="D76" s="85">
        <f t="shared" si="3"/>
        <v>0</v>
      </c>
      <c r="E76" s="86"/>
      <c r="F76" s="87"/>
      <c r="G76" s="86">
        <f t="shared" si="4"/>
        <v>0</v>
      </c>
      <c r="H76" s="86">
        <v>0</v>
      </c>
      <c r="I76" s="17">
        <v>6435.7</v>
      </c>
      <c r="J76" s="17">
        <v>1.07</v>
      </c>
      <c r="K76" s="65">
        <v>0</v>
      </c>
    </row>
    <row r="77" spans="1:11" s="23" customFormat="1" ht="15" hidden="1">
      <c r="A77" s="9" t="s">
        <v>68</v>
      </c>
      <c r="B77" s="34" t="s">
        <v>9</v>
      </c>
      <c r="C77" s="10"/>
      <c r="D77" s="85">
        <f t="shared" si="3"/>
        <v>0</v>
      </c>
      <c r="E77" s="88"/>
      <c r="F77" s="87"/>
      <c r="G77" s="86">
        <f t="shared" si="4"/>
        <v>0</v>
      </c>
      <c r="H77" s="86">
        <v>0</v>
      </c>
      <c r="I77" s="17">
        <v>6435.7</v>
      </c>
      <c r="J77" s="17">
        <v>1.07</v>
      </c>
      <c r="K77" s="65">
        <v>0</v>
      </c>
    </row>
    <row r="78" spans="1:12" s="23" customFormat="1" ht="30">
      <c r="A78" s="28" t="s">
        <v>50</v>
      </c>
      <c r="B78" s="34"/>
      <c r="C78" s="4"/>
      <c r="D78" s="80">
        <v>0</v>
      </c>
      <c r="E78" s="86"/>
      <c r="F78" s="87"/>
      <c r="G78" s="80">
        <v>0</v>
      </c>
      <c r="H78" s="80">
        <v>0</v>
      </c>
      <c r="I78" s="17">
        <v>6435.7</v>
      </c>
      <c r="J78" s="17">
        <v>1.07</v>
      </c>
      <c r="K78" s="65">
        <v>0.03</v>
      </c>
      <c r="L78" s="23">
        <v>7132.1</v>
      </c>
    </row>
    <row r="79" spans="1:11" s="23" customFormat="1" ht="15" hidden="1">
      <c r="A79" s="9"/>
      <c r="B79" s="34"/>
      <c r="C79" s="4"/>
      <c r="D79" s="85"/>
      <c r="E79" s="86"/>
      <c r="F79" s="87"/>
      <c r="G79" s="86"/>
      <c r="H79" s="86"/>
      <c r="I79" s="17">
        <v>6435.7</v>
      </c>
      <c r="J79" s="17"/>
      <c r="K79" s="65"/>
    </row>
    <row r="80" spans="1:11" s="23" customFormat="1" ht="15" hidden="1">
      <c r="A80" s="9" t="s">
        <v>70</v>
      </c>
      <c r="B80" s="34" t="s">
        <v>9</v>
      </c>
      <c r="C80" s="4"/>
      <c r="D80" s="85">
        <f>G80*I80</f>
        <v>0</v>
      </c>
      <c r="E80" s="86"/>
      <c r="F80" s="87"/>
      <c r="G80" s="86">
        <f>H80*12</f>
        <v>0</v>
      </c>
      <c r="H80" s="86">
        <v>0</v>
      </c>
      <c r="I80" s="17">
        <v>6435.7</v>
      </c>
      <c r="J80" s="17">
        <v>1.07</v>
      </c>
      <c r="K80" s="65">
        <v>0</v>
      </c>
    </row>
    <row r="81" spans="1:11" s="23" customFormat="1" ht="15">
      <c r="A81" s="28" t="s">
        <v>51</v>
      </c>
      <c r="B81" s="34"/>
      <c r="C81" s="4"/>
      <c r="D81" s="80">
        <f>D83+D84</f>
        <v>13263.88</v>
      </c>
      <c r="E81" s="86"/>
      <c r="F81" s="87"/>
      <c r="G81" s="80">
        <f>D81/I81</f>
        <v>2.06</v>
      </c>
      <c r="H81" s="80">
        <f>G81/12</f>
        <v>0.17</v>
      </c>
      <c r="I81" s="17">
        <v>6435.7</v>
      </c>
      <c r="J81" s="17">
        <v>1.07</v>
      </c>
      <c r="K81" s="65">
        <v>0.15</v>
      </c>
    </row>
    <row r="82" spans="1:11" s="23" customFormat="1" ht="15" hidden="1">
      <c r="A82" s="9" t="s">
        <v>47</v>
      </c>
      <c r="B82" s="34" t="s">
        <v>9</v>
      </c>
      <c r="C82" s="4"/>
      <c r="D82" s="85">
        <f aca="true" t="shared" si="5" ref="D82:D89">G82*I82</f>
        <v>0</v>
      </c>
      <c r="E82" s="86"/>
      <c r="F82" s="87"/>
      <c r="G82" s="86">
        <f aca="true" t="shared" si="6" ref="G82:G89">H82*12</f>
        <v>0</v>
      </c>
      <c r="H82" s="86">
        <v>0</v>
      </c>
      <c r="I82" s="17">
        <v>6435.7</v>
      </c>
      <c r="J82" s="17">
        <v>1.07</v>
      </c>
      <c r="K82" s="65">
        <v>0</v>
      </c>
    </row>
    <row r="83" spans="1:11" s="23" customFormat="1" ht="15">
      <c r="A83" s="9" t="s">
        <v>84</v>
      </c>
      <c r="B83" s="34" t="s">
        <v>17</v>
      </c>
      <c r="C83" s="4"/>
      <c r="D83" s="85">
        <v>12516.45</v>
      </c>
      <c r="E83" s="86"/>
      <c r="F83" s="87"/>
      <c r="G83" s="86"/>
      <c r="H83" s="86"/>
      <c r="I83" s="17">
        <v>6435.7</v>
      </c>
      <c r="J83" s="17">
        <v>1.07</v>
      </c>
      <c r="K83" s="65">
        <v>0.14</v>
      </c>
    </row>
    <row r="84" spans="1:12" s="23" customFormat="1" ht="15">
      <c r="A84" s="9" t="s">
        <v>48</v>
      </c>
      <c r="B84" s="34" t="s">
        <v>17</v>
      </c>
      <c r="C84" s="4"/>
      <c r="D84" s="85">
        <f>828.31*I84/L84</f>
        <v>747.43</v>
      </c>
      <c r="E84" s="86"/>
      <c r="F84" s="87"/>
      <c r="G84" s="86"/>
      <c r="H84" s="86"/>
      <c r="I84" s="17">
        <v>6435.7</v>
      </c>
      <c r="J84" s="17">
        <v>1.07</v>
      </c>
      <c r="K84" s="65">
        <v>0.01</v>
      </c>
      <c r="L84" s="23">
        <v>7132.1</v>
      </c>
    </row>
    <row r="85" spans="1:11" s="23" customFormat="1" ht="27.75" customHeight="1" hidden="1">
      <c r="A85" s="9" t="s">
        <v>56</v>
      </c>
      <c r="B85" s="34" t="s">
        <v>12</v>
      </c>
      <c r="C85" s="4"/>
      <c r="D85" s="85">
        <f t="shared" si="5"/>
        <v>0</v>
      </c>
      <c r="E85" s="86"/>
      <c r="F85" s="87"/>
      <c r="G85" s="86">
        <f t="shared" si="6"/>
        <v>0</v>
      </c>
      <c r="H85" s="86">
        <v>0</v>
      </c>
      <c r="I85" s="17">
        <v>7132.1</v>
      </c>
      <c r="J85" s="17">
        <v>1.07</v>
      </c>
      <c r="K85" s="65">
        <v>0</v>
      </c>
    </row>
    <row r="86" spans="1:11" s="23" customFormat="1" ht="25.5" hidden="1">
      <c r="A86" s="9" t="s">
        <v>81</v>
      </c>
      <c r="B86" s="34" t="s">
        <v>12</v>
      </c>
      <c r="C86" s="4"/>
      <c r="D86" s="85">
        <f t="shared" si="5"/>
        <v>0</v>
      </c>
      <c r="E86" s="86"/>
      <c r="F86" s="87"/>
      <c r="G86" s="86">
        <f t="shared" si="6"/>
        <v>0</v>
      </c>
      <c r="H86" s="86">
        <v>0</v>
      </c>
      <c r="I86" s="17">
        <v>7132.1</v>
      </c>
      <c r="J86" s="17">
        <v>1.07</v>
      </c>
      <c r="K86" s="65">
        <v>0</v>
      </c>
    </row>
    <row r="87" spans="1:11" s="23" customFormat="1" ht="25.5" hidden="1">
      <c r="A87" s="9" t="s">
        <v>78</v>
      </c>
      <c r="B87" s="34" t="s">
        <v>12</v>
      </c>
      <c r="C87" s="4"/>
      <c r="D87" s="85">
        <f t="shared" si="5"/>
        <v>0</v>
      </c>
      <c r="E87" s="86"/>
      <c r="F87" s="87"/>
      <c r="G87" s="86">
        <f t="shared" si="6"/>
        <v>0</v>
      </c>
      <c r="H87" s="86">
        <v>0</v>
      </c>
      <c r="I87" s="17">
        <v>7132.1</v>
      </c>
      <c r="J87" s="17">
        <v>1.07</v>
      </c>
      <c r="K87" s="65">
        <v>0</v>
      </c>
    </row>
    <row r="88" spans="1:11" s="23" customFormat="1" ht="25.5" hidden="1">
      <c r="A88" s="9" t="s">
        <v>82</v>
      </c>
      <c r="B88" s="34" t="s">
        <v>12</v>
      </c>
      <c r="C88" s="4"/>
      <c r="D88" s="85">
        <f t="shared" si="5"/>
        <v>0</v>
      </c>
      <c r="E88" s="86"/>
      <c r="F88" s="87"/>
      <c r="G88" s="86">
        <f t="shared" si="6"/>
        <v>0</v>
      </c>
      <c r="H88" s="86">
        <v>0</v>
      </c>
      <c r="I88" s="17">
        <v>7132.1</v>
      </c>
      <c r="J88" s="17">
        <v>1.07</v>
      </c>
      <c r="K88" s="65">
        <v>0</v>
      </c>
    </row>
    <row r="89" spans="1:11" s="23" customFormat="1" ht="25.5" hidden="1">
      <c r="A89" s="9" t="s">
        <v>80</v>
      </c>
      <c r="B89" s="34" t="s">
        <v>12</v>
      </c>
      <c r="C89" s="4"/>
      <c r="D89" s="85">
        <f t="shared" si="5"/>
        <v>0</v>
      </c>
      <c r="E89" s="86"/>
      <c r="F89" s="87"/>
      <c r="G89" s="86">
        <f t="shared" si="6"/>
        <v>0</v>
      </c>
      <c r="H89" s="86">
        <v>0</v>
      </c>
      <c r="I89" s="17">
        <v>7132.1</v>
      </c>
      <c r="J89" s="17">
        <v>1.07</v>
      </c>
      <c r="K89" s="65">
        <v>0</v>
      </c>
    </row>
    <row r="90" spans="1:12" s="23" customFormat="1" ht="15">
      <c r="A90" s="28" t="s">
        <v>52</v>
      </c>
      <c r="B90" s="34"/>
      <c r="C90" s="4"/>
      <c r="D90" s="80">
        <v>0</v>
      </c>
      <c r="E90" s="86"/>
      <c r="F90" s="87"/>
      <c r="G90" s="80">
        <f>D90/I90</f>
        <v>0</v>
      </c>
      <c r="H90" s="80">
        <f>G90/12</f>
        <v>0</v>
      </c>
      <c r="I90" s="17">
        <v>6435.7</v>
      </c>
      <c r="J90" s="17">
        <v>1.07</v>
      </c>
      <c r="K90" s="65">
        <v>0.1</v>
      </c>
      <c r="L90" s="23">
        <v>7132.1</v>
      </c>
    </row>
    <row r="91" spans="1:11" s="17" customFormat="1" ht="15">
      <c r="A91" s="28" t="s">
        <v>65</v>
      </c>
      <c r="B91" s="25"/>
      <c r="C91" s="26"/>
      <c r="D91" s="80">
        <v>0</v>
      </c>
      <c r="E91" s="80"/>
      <c r="F91" s="82"/>
      <c r="G91" s="80">
        <f>D91/I91</f>
        <v>0</v>
      </c>
      <c r="H91" s="80">
        <f>G91/12</f>
        <v>0</v>
      </c>
      <c r="I91" s="17">
        <v>6435.7</v>
      </c>
      <c r="J91" s="17">
        <v>1.07</v>
      </c>
      <c r="K91" s="65">
        <v>0.02</v>
      </c>
    </row>
    <row r="92" spans="1:11" s="17" customFormat="1" ht="15">
      <c r="A92" s="28" t="s">
        <v>64</v>
      </c>
      <c r="B92" s="25"/>
      <c r="C92" s="26"/>
      <c r="D92" s="80">
        <v>0</v>
      </c>
      <c r="E92" s="80"/>
      <c r="F92" s="82"/>
      <c r="G92" s="80">
        <f>D92/I92</f>
        <v>0</v>
      </c>
      <c r="H92" s="80">
        <v>0</v>
      </c>
      <c r="I92" s="17">
        <v>6435.7</v>
      </c>
      <c r="J92" s="17">
        <v>1.07</v>
      </c>
      <c r="K92" s="65">
        <v>0.16</v>
      </c>
    </row>
    <row r="93" spans="1:11" s="23" customFormat="1" ht="25.5" customHeight="1" hidden="1">
      <c r="A93" s="9" t="s">
        <v>79</v>
      </c>
      <c r="B93" s="34" t="s">
        <v>17</v>
      </c>
      <c r="C93" s="4"/>
      <c r="D93" s="85">
        <f>G93*I93</f>
        <v>0</v>
      </c>
      <c r="E93" s="86"/>
      <c r="F93" s="87"/>
      <c r="G93" s="86">
        <f>H93*12</f>
        <v>0</v>
      </c>
      <c r="H93" s="86">
        <v>0</v>
      </c>
      <c r="I93" s="17">
        <v>6435.7</v>
      </c>
      <c r="J93" s="17">
        <v>1.07</v>
      </c>
      <c r="K93" s="65">
        <v>0</v>
      </c>
    </row>
    <row r="94" spans="1:11" s="17" customFormat="1" ht="30.75" thickBot="1">
      <c r="A94" s="35" t="s">
        <v>40</v>
      </c>
      <c r="B94" s="25" t="s">
        <v>12</v>
      </c>
      <c r="C94" s="33">
        <f>F94*12</f>
        <v>0</v>
      </c>
      <c r="D94" s="84">
        <f>G94*I94</f>
        <v>34752.78</v>
      </c>
      <c r="E94" s="84"/>
      <c r="F94" s="84"/>
      <c r="G94" s="84">
        <f>H94*12</f>
        <v>5.4</v>
      </c>
      <c r="H94" s="84">
        <f>0.34+0.11</f>
        <v>0.45</v>
      </c>
      <c r="I94" s="17">
        <v>6435.7</v>
      </c>
      <c r="J94" s="17">
        <v>1.07</v>
      </c>
      <c r="K94" s="65">
        <v>0.3</v>
      </c>
    </row>
    <row r="95" spans="1:11" s="17" customFormat="1" ht="19.5" hidden="1" thickBot="1">
      <c r="A95" s="35" t="s">
        <v>38</v>
      </c>
      <c r="B95" s="25"/>
      <c r="C95" s="31">
        <f>F95*12</f>
        <v>0</v>
      </c>
      <c r="D95" s="83"/>
      <c r="E95" s="83"/>
      <c r="F95" s="83"/>
      <c r="G95" s="83"/>
      <c r="H95" s="82"/>
      <c r="I95" s="17">
        <v>6435.7</v>
      </c>
      <c r="K95" s="65"/>
    </row>
    <row r="96" spans="1:11" s="43" customFormat="1" ht="15.75" hidden="1" thickBot="1">
      <c r="A96" s="46" t="s">
        <v>85</v>
      </c>
      <c r="B96" s="44"/>
      <c r="C96" s="45"/>
      <c r="D96" s="89"/>
      <c r="E96" s="89"/>
      <c r="F96" s="89"/>
      <c r="G96" s="89"/>
      <c r="H96" s="95"/>
      <c r="I96" s="17">
        <v>6435.7</v>
      </c>
      <c r="K96" s="67"/>
    </row>
    <row r="97" spans="1:11" s="43" customFormat="1" ht="15.75" hidden="1" thickBot="1">
      <c r="A97" s="46" t="s">
        <v>86</v>
      </c>
      <c r="B97" s="44"/>
      <c r="C97" s="45"/>
      <c r="D97" s="89"/>
      <c r="E97" s="89"/>
      <c r="F97" s="89"/>
      <c r="G97" s="89"/>
      <c r="H97" s="95"/>
      <c r="I97" s="17">
        <v>6435.7</v>
      </c>
      <c r="K97" s="67"/>
    </row>
    <row r="98" spans="1:11" s="43" customFormat="1" ht="15" customHeight="1" hidden="1">
      <c r="A98" s="46" t="s">
        <v>98</v>
      </c>
      <c r="B98" s="44"/>
      <c r="C98" s="45"/>
      <c r="D98" s="89"/>
      <c r="E98" s="89"/>
      <c r="F98" s="89"/>
      <c r="G98" s="89"/>
      <c r="H98" s="95"/>
      <c r="I98" s="17">
        <v>6435.7</v>
      </c>
      <c r="K98" s="67"/>
    </row>
    <row r="99" spans="1:11" s="43" customFormat="1" ht="20.25" customHeight="1" hidden="1">
      <c r="A99" s="46" t="s">
        <v>99</v>
      </c>
      <c r="B99" s="44"/>
      <c r="C99" s="45"/>
      <c r="D99" s="89"/>
      <c r="E99" s="89"/>
      <c r="F99" s="89"/>
      <c r="G99" s="89"/>
      <c r="H99" s="95"/>
      <c r="I99" s="17">
        <v>6435.7</v>
      </c>
      <c r="K99" s="67"/>
    </row>
    <row r="100" spans="1:11" s="43" customFormat="1" ht="15.75" hidden="1" thickBot="1">
      <c r="A100" s="46" t="s">
        <v>87</v>
      </c>
      <c r="B100" s="44"/>
      <c r="C100" s="45"/>
      <c r="D100" s="89"/>
      <c r="E100" s="89"/>
      <c r="F100" s="89"/>
      <c r="G100" s="89"/>
      <c r="H100" s="95"/>
      <c r="I100" s="17">
        <v>6435.7</v>
      </c>
      <c r="K100" s="67"/>
    </row>
    <row r="101" spans="1:11" s="43" customFormat="1" ht="15.75" hidden="1" thickBot="1">
      <c r="A101" s="46" t="s">
        <v>88</v>
      </c>
      <c r="B101" s="44"/>
      <c r="C101" s="45"/>
      <c r="D101" s="89">
        <f>G101*I101</f>
        <v>0</v>
      </c>
      <c r="E101" s="89"/>
      <c r="F101" s="89"/>
      <c r="G101" s="89">
        <f>12*H101</f>
        <v>0</v>
      </c>
      <c r="H101" s="95">
        <v>0</v>
      </c>
      <c r="I101" s="17">
        <v>6435.7</v>
      </c>
      <c r="K101" s="67"/>
    </row>
    <row r="102" spans="1:11" s="43" customFormat="1" ht="19.5" thickBot="1">
      <c r="A102" s="61" t="s">
        <v>115</v>
      </c>
      <c r="B102" s="62" t="s">
        <v>11</v>
      </c>
      <c r="C102" s="71"/>
      <c r="D102" s="84">
        <f>G102*I102</f>
        <v>125443.73</v>
      </c>
      <c r="E102" s="84"/>
      <c r="F102" s="84"/>
      <c r="G102" s="84">
        <f>12*H102</f>
        <v>20.64</v>
      </c>
      <c r="H102" s="84">
        <v>1.72</v>
      </c>
      <c r="I102" s="17">
        <f>6435.7-358</f>
        <v>6077.7</v>
      </c>
      <c r="K102" s="67"/>
    </row>
    <row r="103" spans="1:11" s="17" customFormat="1" ht="19.5" thickBot="1">
      <c r="A103" s="36" t="s">
        <v>39</v>
      </c>
      <c r="B103" s="16"/>
      <c r="C103" s="37">
        <f>F103*12</f>
        <v>0</v>
      </c>
      <c r="D103" s="96">
        <f>D102+D94+D92+D91+D90+D81+D78+D65+D49+D48+D47+D46+D45+D44+D40+D39+D38+D37+D36+D35+D34+D33+D32+D23+D15</f>
        <v>1317885.79</v>
      </c>
      <c r="E103" s="96">
        <f>E102+E94+E92+E91+E90+E81+E78+E65+E49+E48+E47+E46+E45+E44+E40+E39+E38+E37+E36+E35+E34+E33+E32+E23+E15</f>
        <v>167.04</v>
      </c>
      <c r="F103" s="96">
        <f>F102+F94+F92+F91+F90+F81+F78+F65+F49+F48+F47+F46+F45+F44+F40+F39+F38+F37+F36+F35+F34+F33+F32+F23+F15</f>
        <v>0</v>
      </c>
      <c r="G103" s="96">
        <f>G102+G94+G92+G91+G90+G81+G78+G65+G49+G48+G47+G46+G45+G44+G40+G39+G38+G37+G36+G35+G34+G33+G32+G23+G15</f>
        <v>205.93</v>
      </c>
      <c r="H103" s="96">
        <f>H102+H94+H92+H91+H90+H81+H78+H65+H49+H48+H47+H46+H45+H44+H40+H39+H38+H37+H36+H35+H34+H33+H32+H23+H15</f>
        <v>17.16</v>
      </c>
      <c r="I103" s="17">
        <v>6435.7</v>
      </c>
      <c r="K103" s="65"/>
    </row>
    <row r="104" spans="1:11" s="39" customFormat="1" ht="20.25" hidden="1" thickBot="1">
      <c r="A104" s="8" t="s">
        <v>29</v>
      </c>
      <c r="B104" s="38" t="s">
        <v>11</v>
      </c>
      <c r="C104" s="38" t="s">
        <v>30</v>
      </c>
      <c r="D104" s="97"/>
      <c r="E104" s="98" t="s">
        <v>30</v>
      </c>
      <c r="F104" s="99"/>
      <c r="G104" s="98" t="s">
        <v>30</v>
      </c>
      <c r="H104" s="99"/>
      <c r="K104" s="68"/>
    </row>
    <row r="105" spans="1:11" s="39" customFormat="1" ht="19.5">
      <c r="A105" s="74"/>
      <c r="B105" s="75"/>
      <c r="C105" s="75"/>
      <c r="D105" s="100"/>
      <c r="E105" s="100"/>
      <c r="F105" s="100"/>
      <c r="G105" s="100"/>
      <c r="H105" s="100"/>
      <c r="K105" s="68"/>
    </row>
    <row r="106" spans="1:11" s="5" customFormat="1" ht="12.75">
      <c r="A106" s="40"/>
      <c r="D106" s="101"/>
      <c r="E106" s="101"/>
      <c r="F106" s="101"/>
      <c r="G106" s="101"/>
      <c r="H106" s="101"/>
      <c r="K106" s="69"/>
    </row>
    <row r="107" spans="1:11" s="5" customFormat="1" ht="12.75">
      <c r="A107" s="40"/>
      <c r="D107" s="101"/>
      <c r="E107" s="101"/>
      <c r="F107" s="101"/>
      <c r="G107" s="101"/>
      <c r="H107" s="101"/>
      <c r="K107" s="69"/>
    </row>
    <row r="108" spans="1:11" s="5" customFormat="1" ht="12.75">
      <c r="A108" s="40"/>
      <c r="D108" s="101"/>
      <c r="E108" s="101"/>
      <c r="F108" s="101"/>
      <c r="G108" s="101"/>
      <c r="H108" s="101"/>
      <c r="K108" s="69"/>
    </row>
    <row r="109" spans="1:11" s="5" customFormat="1" ht="13.5" thickBot="1">
      <c r="A109" s="40"/>
      <c r="D109" s="101"/>
      <c r="E109" s="101"/>
      <c r="F109" s="101"/>
      <c r="G109" s="101"/>
      <c r="H109" s="101"/>
      <c r="K109" s="69"/>
    </row>
    <row r="110" spans="1:11" s="17" customFormat="1" ht="30.75" thickBot="1">
      <c r="A110" s="72" t="s">
        <v>109</v>
      </c>
      <c r="B110" s="16"/>
      <c r="C110" s="37">
        <f>F110*12</f>
        <v>0</v>
      </c>
      <c r="D110" s="102">
        <f>D111+D112+D113+D114</f>
        <v>175253.36</v>
      </c>
      <c r="E110" s="102">
        <f>E111+E112+E113+E114</f>
        <v>0</v>
      </c>
      <c r="F110" s="102">
        <f>F111+F112+F113+F114</f>
        <v>0</v>
      </c>
      <c r="G110" s="102">
        <f>G111+G112+G113+G114</f>
        <v>27.23</v>
      </c>
      <c r="H110" s="102">
        <f>H111+H112+H113+H114</f>
        <v>2.28</v>
      </c>
      <c r="I110" s="17">
        <v>6435.7</v>
      </c>
      <c r="K110" s="65"/>
    </row>
    <row r="111" spans="1:11" s="43" customFormat="1" ht="15">
      <c r="A111" s="9" t="s">
        <v>125</v>
      </c>
      <c r="B111" s="53"/>
      <c r="C111" s="54"/>
      <c r="D111" s="103">
        <v>30547.24</v>
      </c>
      <c r="E111" s="89"/>
      <c r="F111" s="89"/>
      <c r="G111" s="103">
        <f>D111/I111</f>
        <v>4.75</v>
      </c>
      <c r="H111" s="104">
        <f>G111/12</f>
        <v>0.4</v>
      </c>
      <c r="I111" s="17">
        <v>6435.7</v>
      </c>
      <c r="K111" s="67"/>
    </row>
    <row r="112" spans="1:11" s="43" customFormat="1" ht="15">
      <c r="A112" s="9" t="s">
        <v>126</v>
      </c>
      <c r="B112" s="53"/>
      <c r="C112" s="54"/>
      <c r="D112" s="103">
        <v>20483.64</v>
      </c>
      <c r="E112" s="89"/>
      <c r="F112" s="89"/>
      <c r="G112" s="103">
        <f>D112/I112</f>
        <v>3.18</v>
      </c>
      <c r="H112" s="104">
        <f>G112/12</f>
        <v>0.27</v>
      </c>
      <c r="I112" s="17">
        <v>6435.7</v>
      </c>
      <c r="K112" s="67"/>
    </row>
    <row r="113" spans="1:11" s="43" customFormat="1" ht="15">
      <c r="A113" s="9" t="s">
        <v>128</v>
      </c>
      <c r="B113" s="53"/>
      <c r="C113" s="54"/>
      <c r="D113" s="103">
        <v>122165.75</v>
      </c>
      <c r="E113" s="89"/>
      <c r="F113" s="89"/>
      <c r="G113" s="103">
        <f>D113/I113</f>
        <v>18.98</v>
      </c>
      <c r="H113" s="104">
        <f>G113/12</f>
        <v>1.58</v>
      </c>
      <c r="I113" s="17">
        <v>6435.7</v>
      </c>
      <c r="K113" s="67"/>
    </row>
    <row r="114" spans="1:11" s="43" customFormat="1" ht="15" customHeight="1">
      <c r="A114" s="9" t="s">
        <v>117</v>
      </c>
      <c r="B114" s="53"/>
      <c r="C114" s="54"/>
      <c r="D114" s="103">
        <v>2056.73</v>
      </c>
      <c r="E114" s="89"/>
      <c r="F114" s="89"/>
      <c r="G114" s="103">
        <f>D114/I114</f>
        <v>0.32</v>
      </c>
      <c r="H114" s="104">
        <f>G114/12</f>
        <v>0.03</v>
      </c>
      <c r="I114" s="17">
        <v>6435.7</v>
      </c>
      <c r="K114" s="67"/>
    </row>
    <row r="115" spans="1:11" s="5" customFormat="1" ht="12.75">
      <c r="A115" s="40"/>
      <c r="K115" s="69"/>
    </row>
    <row r="116" spans="1:11" s="5" customFormat="1" ht="12.75">
      <c r="A116" s="40"/>
      <c r="K116" s="69"/>
    </row>
    <row r="117" spans="1:11" s="5" customFormat="1" ht="12.75">
      <c r="A117" s="40"/>
      <c r="K117" s="69"/>
    </row>
    <row r="118" spans="1:11" s="5" customFormat="1" ht="13.5" thickBot="1">
      <c r="A118" s="40"/>
      <c r="K118" s="69"/>
    </row>
    <row r="119" spans="1:11" s="57" customFormat="1" ht="15.75" thickBot="1">
      <c r="A119" s="55" t="s">
        <v>100</v>
      </c>
      <c r="B119" s="56"/>
      <c r="C119" s="56"/>
      <c r="D119" s="58">
        <f>D103+D110</f>
        <v>1493139.15</v>
      </c>
      <c r="E119" s="58">
        <f>E103+E110</f>
        <v>167.04</v>
      </c>
      <c r="F119" s="58">
        <f>F103+F110</f>
        <v>0</v>
      </c>
      <c r="G119" s="58">
        <f>G103+G110</f>
        <v>233.16</v>
      </c>
      <c r="H119" s="58">
        <f>H103+H110</f>
        <v>19.44</v>
      </c>
      <c r="K119" s="70"/>
    </row>
    <row r="120" spans="1:11" s="5" customFormat="1" ht="12.75">
      <c r="A120" s="40"/>
      <c r="K120" s="69"/>
    </row>
    <row r="121" spans="1:11" s="5" customFormat="1" ht="12.75">
      <c r="A121" s="40"/>
      <c r="K121" s="69"/>
    </row>
    <row r="122" spans="1:11" s="5" customFormat="1" ht="12.75">
      <c r="A122" s="40"/>
      <c r="K122" s="69"/>
    </row>
    <row r="123" spans="1:11" s="5" customFormat="1" ht="12.75">
      <c r="A123" s="40"/>
      <c r="K123" s="69"/>
    </row>
    <row r="124" spans="1:11" s="5" customFormat="1" ht="12.75">
      <c r="A124" s="40"/>
      <c r="K124" s="69"/>
    </row>
    <row r="125" spans="1:11" s="5" customFormat="1" ht="12.75">
      <c r="A125" s="40"/>
      <c r="K125" s="69"/>
    </row>
    <row r="126" spans="1:11" s="5" customFormat="1" ht="12.75">
      <c r="A126" s="40"/>
      <c r="K126" s="69"/>
    </row>
    <row r="127" spans="1:11" s="5" customFormat="1" ht="12.75">
      <c r="A127" s="40"/>
      <c r="K127" s="69"/>
    </row>
    <row r="128" spans="1:11" s="39" customFormat="1" ht="19.5">
      <c r="A128" s="41"/>
      <c r="B128" s="42"/>
      <c r="C128" s="6"/>
      <c r="D128" s="6"/>
      <c r="E128" s="6"/>
      <c r="F128" s="6"/>
      <c r="G128" s="6"/>
      <c r="H128" s="6"/>
      <c r="K128" s="68"/>
    </row>
    <row r="129" spans="1:11" s="5" customFormat="1" ht="14.25">
      <c r="A129" s="120" t="s">
        <v>31</v>
      </c>
      <c r="B129" s="120"/>
      <c r="C129" s="120"/>
      <c r="D129" s="120"/>
      <c r="E129" s="120"/>
      <c r="F129" s="120"/>
      <c r="K129" s="69"/>
    </row>
    <row r="130" s="5" customFormat="1" ht="12.75">
      <c r="K130" s="69"/>
    </row>
    <row r="131" spans="1:11" s="5" customFormat="1" ht="12.75">
      <c r="A131" s="40" t="s">
        <v>32</v>
      </c>
      <c r="K131" s="69"/>
    </row>
    <row r="132" s="5" customFormat="1" ht="12.75">
      <c r="K132" s="69"/>
    </row>
    <row r="133" s="5" customFormat="1" ht="12.75">
      <c r="K133" s="69"/>
    </row>
    <row r="134" s="5" customFormat="1" ht="12.75">
      <c r="K134" s="69"/>
    </row>
    <row r="135" s="5" customFormat="1" ht="12.75">
      <c r="K135" s="69"/>
    </row>
    <row r="136" s="5" customFormat="1" ht="12.75">
      <c r="K136" s="69"/>
    </row>
    <row r="137" s="5" customFormat="1" ht="12.75">
      <c r="K137" s="69"/>
    </row>
    <row r="138" s="5" customFormat="1" ht="12.75">
      <c r="K138" s="69"/>
    </row>
    <row r="139" s="5" customFormat="1" ht="12.75">
      <c r="K139" s="69"/>
    </row>
    <row r="140" s="5" customFormat="1" ht="12.75">
      <c r="K140" s="69"/>
    </row>
    <row r="141" s="5" customFormat="1" ht="12.75">
      <c r="K141" s="69"/>
    </row>
    <row r="142" s="5" customFormat="1" ht="12.75">
      <c r="K142" s="69"/>
    </row>
    <row r="143" s="5" customFormat="1" ht="12.75">
      <c r="K143" s="69"/>
    </row>
    <row r="144" s="5" customFormat="1" ht="12.75">
      <c r="K144" s="69"/>
    </row>
    <row r="145" s="5" customFormat="1" ht="12.75">
      <c r="K145" s="69"/>
    </row>
    <row r="146" s="5" customFormat="1" ht="12.75">
      <c r="K146" s="69"/>
    </row>
    <row r="147" s="5" customFormat="1" ht="12.75">
      <c r="K147" s="69"/>
    </row>
    <row r="148" s="5" customFormat="1" ht="12.75">
      <c r="K148" s="69"/>
    </row>
    <row r="149" s="5" customFormat="1" ht="12.75">
      <c r="K149" s="69"/>
    </row>
  </sheetData>
  <sheetProtection/>
  <mergeCells count="12">
    <mergeCell ref="A1:H1"/>
    <mergeCell ref="B2:H2"/>
    <mergeCell ref="B3:H3"/>
    <mergeCell ref="B4:H4"/>
    <mergeCell ref="A5:H5"/>
    <mergeCell ref="A6:H6"/>
    <mergeCell ref="A8:H8"/>
    <mergeCell ref="A9:H9"/>
    <mergeCell ref="A10:H10"/>
    <mergeCell ref="A11:H11"/>
    <mergeCell ref="A14:H14"/>
    <mergeCell ref="A129:F129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2014-06-16T05:45:07Z</cp:lastPrinted>
  <dcterms:created xsi:type="dcterms:W3CDTF">2010-04-02T14:46:04Z</dcterms:created>
  <dcterms:modified xsi:type="dcterms:W3CDTF">2014-08-13T06:30:07Z</dcterms:modified>
  <cp:category/>
  <cp:version/>
  <cp:contentType/>
  <cp:contentStatus/>
</cp:coreProperties>
</file>